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7680" yWindow="-15" windowWidth="7725" windowHeight="8295" tabRatio="818" activeTab="4"/>
  </bookViews>
  <sheets>
    <sheet name="当該年度入力、注意事項" sheetId="45" r:id="rId1"/>
    <sheet name="1移動" sheetId="12" r:id="rId2"/>
    <sheet name="2推移" sheetId="58" r:id="rId3"/>
    <sheet name="2推移 (2)" sheetId="60" r:id="rId4"/>
    <sheet name="2推移 (3)" sheetId="59" r:id="rId5"/>
    <sheet name="3-1戸籍届出（届出別）" sheetId="49" r:id="rId6"/>
    <sheet name="3-1戸籍届出（月別）" sheetId="8" r:id="rId7"/>
    <sheet name="3-2住民異動" sheetId="9" r:id="rId8"/>
    <sheet name="3-3住基ネット" sheetId="29" r:id="rId9"/>
    <sheet name="3-4印鑑登録" sheetId="5" r:id="rId10"/>
    <sheet name="3-5中長期届出" sheetId="56" r:id="rId11"/>
    <sheet name="3-6旅券" sheetId="57" r:id="rId12"/>
    <sheet name="4-1戸籍証明 " sheetId="4" r:id="rId13"/>
    <sheet name="4-2住民票証明" sheetId="1" r:id="rId14"/>
    <sheet name="4-3印鑑証明" sheetId="21" r:id="rId15"/>
    <sheet name="4-4自交機" sheetId="19" r:id="rId16"/>
    <sheet name="4-5その他" sheetId="41" r:id="rId17"/>
    <sheet name="5-1窓口別届出処理件数" sheetId="32" r:id="rId18"/>
    <sheet name="5-2窓口別届出月別処理件数" sheetId="15" r:id="rId19"/>
    <sheet name="5-3証明交付件数" sheetId="16" r:id="rId20"/>
    <sheet name="5-4月別証明交付件数" sheetId="33" r:id="rId21"/>
    <sheet name="5-5窓口別取扱比率 (証明)" sheetId="38" r:id="rId22"/>
    <sheet name="5-5窓口別取扱比率(届)" sheetId="31" r:id="rId23"/>
    <sheet name="5-5窓口別取扱比率 (その他)" sheetId="44" r:id="rId24"/>
    <sheet name="6手数料年度比較" sheetId="54" r:id="rId25"/>
    <sheet name="手数料（支所を除く)" sheetId="55" r:id="rId26"/>
    <sheet name="Sheet1" sheetId="53" r:id="rId27"/>
  </sheets>
  <definedNames>
    <definedName name="_xlnm.Print_Area" localSheetId="1">'1移動'!$A$46:$W$109</definedName>
    <definedName name="_xlnm.Print_Area" localSheetId="2">'2推移'!$A$1:$T$33</definedName>
    <definedName name="_xlnm.Print_Area" localSheetId="3">'2推移 (2)'!$B$2:$AM$26</definedName>
    <definedName name="_xlnm.Print_Area" localSheetId="4">'2推移 (3)'!$B$22:$X$37</definedName>
    <definedName name="_xlnm.Print_Area" localSheetId="6">'3-1戸籍届出（月別）'!$A$1:$U$100</definedName>
    <definedName name="_xlnm.Print_Area" localSheetId="5">'3-1戸籍届出（届出別）'!$A$1:$V$82</definedName>
    <definedName name="_xlnm.Print_Area" localSheetId="7">'3-2住民異動'!$A$1:$T$184</definedName>
    <definedName name="_xlnm.Print_Area" localSheetId="8">'3-3住基ネット'!$A$1:$T$118</definedName>
    <definedName name="_xlnm.Print_Area" localSheetId="9">'3-4印鑑登録'!$A$1:$T$104</definedName>
    <definedName name="_xlnm.Print_Area" localSheetId="10">'3-5中長期届出'!$A$1:$I$82</definedName>
    <definedName name="_xlnm.Print_Area" localSheetId="11">'3-6旅券'!$A$1:$U$54</definedName>
    <definedName name="_xlnm.Print_Area" localSheetId="12">'4-1戸籍証明 '!$A$1:$U$307</definedName>
    <definedName name="_xlnm.Print_Area" localSheetId="13">'4-2住民票証明'!$A$1:$V$215</definedName>
    <definedName name="_xlnm.Print_Area" localSheetId="14">'4-3印鑑証明'!$A$1:$U$60</definedName>
    <definedName name="_xlnm.Print_Area" localSheetId="15">'4-4自交機'!$A$1:$T$103</definedName>
    <definedName name="_xlnm.Print_Area" localSheetId="16">'4-5その他'!$A$1:$V$180</definedName>
    <definedName name="_xlnm.Print_Area" localSheetId="17">'5-1窓口別届出処理件数'!$A$1:$S$20</definedName>
    <definedName name="_xlnm.Print_Area" localSheetId="18">'5-2窓口別届出月別処理件数'!$A$1:$Y$79</definedName>
    <definedName name="_xlnm.Print_Area" localSheetId="19">'5-3証明交付件数'!$N$4:$BL$32</definedName>
    <definedName name="_xlnm.Print_Area" localSheetId="20">'5-4月別証明交付件数'!$A$27:$T$126</definedName>
    <definedName name="_xlnm.Print_Area" localSheetId="23">'5-5窓口別取扱比率 (その他)'!$A$1:$N$22</definedName>
    <definedName name="_xlnm.Print_Area" localSheetId="21">'5-5窓口別取扱比率 (証明)'!$A$1:$AX$55</definedName>
    <definedName name="_xlnm.Print_Area" localSheetId="22">'5-5窓口別取扱比率(届)'!$A$1:$T$18</definedName>
    <definedName name="_xlnm.Print_Area" localSheetId="24">'6手数料年度比較'!$A$1:$AK$120</definedName>
    <definedName name="_xlnm.Print_Area" localSheetId="25">'手数料（支所を除く)'!$A$2:$N$33</definedName>
    <definedName name="_xlnm.Print_Area" localSheetId="0">'当該年度入力、注意事項'!$A$1:$V$45</definedName>
  </definedNames>
  <calcPr calcId="145621"/>
</workbook>
</file>

<file path=xl/calcChain.xml><?xml version="1.0" encoding="utf-8"?>
<calcChain xmlns="http://schemas.openxmlformats.org/spreadsheetml/2006/main">
  <c r="W34" i="59" l="1"/>
  <c r="R34" i="59"/>
  <c r="L34" i="59"/>
  <c r="M34" i="59"/>
  <c r="H34" i="59"/>
  <c r="I211" i="1" l="1"/>
  <c r="T195" i="1"/>
  <c r="K195" i="1"/>
  <c r="L195" i="1"/>
  <c r="M195" i="1"/>
  <c r="N195" i="1"/>
  <c r="O195" i="1"/>
  <c r="P195" i="1"/>
  <c r="Q195" i="1"/>
  <c r="R195" i="1"/>
  <c r="S195" i="1"/>
  <c r="J195" i="1"/>
  <c r="I195" i="1"/>
  <c r="I135" i="1"/>
  <c r="I107" i="1"/>
  <c r="I91" i="1"/>
  <c r="J79" i="1"/>
  <c r="I79" i="1"/>
  <c r="T75" i="1"/>
  <c r="K75" i="1"/>
  <c r="L75" i="1"/>
  <c r="M75" i="1"/>
  <c r="N75" i="1"/>
  <c r="O75" i="1"/>
  <c r="P75" i="1"/>
  <c r="Q75" i="1"/>
  <c r="R75" i="1"/>
  <c r="S75" i="1"/>
  <c r="J75" i="1"/>
  <c r="I75" i="1"/>
  <c r="T33" i="1" l="1"/>
  <c r="K33" i="1"/>
  <c r="L33" i="1"/>
  <c r="M33" i="1"/>
  <c r="N33" i="1"/>
  <c r="O33" i="1"/>
  <c r="P33" i="1"/>
  <c r="Q33" i="1"/>
  <c r="R33" i="1"/>
  <c r="S33" i="1"/>
  <c r="J33" i="1"/>
  <c r="I33" i="1"/>
  <c r="U33" i="1" l="1"/>
  <c r="U74" i="1"/>
  <c r="T91" i="4"/>
  <c r="T90" i="4"/>
  <c r="S40" i="57"/>
  <c r="J34" i="59" l="1"/>
  <c r="J35" i="59"/>
  <c r="J36" i="59"/>
  <c r="J37" i="59"/>
  <c r="S89" i="5" l="1"/>
  <c r="T135" i="1" l="1"/>
  <c r="K135" i="1"/>
  <c r="L135" i="1"/>
  <c r="M135" i="1"/>
  <c r="N135" i="1"/>
  <c r="O135" i="1"/>
  <c r="P135" i="1"/>
  <c r="Q135" i="1"/>
  <c r="R135" i="1"/>
  <c r="S135" i="1"/>
  <c r="J135" i="1"/>
  <c r="U134" i="1"/>
  <c r="U133" i="1"/>
  <c r="U132" i="1"/>
  <c r="U131" i="1"/>
  <c r="U130" i="1"/>
  <c r="J92" i="9"/>
  <c r="I92" i="9"/>
  <c r="H92" i="9"/>
  <c r="G92" i="9"/>
  <c r="S91" i="9"/>
  <c r="S90" i="9"/>
  <c r="S89" i="9"/>
  <c r="S88" i="9"/>
  <c r="S87" i="9"/>
  <c r="D31" i="12" l="1"/>
  <c r="E31" i="12"/>
  <c r="P45" i="57" l="1"/>
  <c r="P33" i="57"/>
  <c r="P18" i="57"/>
  <c r="P6" i="57"/>
  <c r="J45" i="57"/>
  <c r="J33" i="57"/>
  <c r="J18" i="57"/>
  <c r="J6" i="57"/>
  <c r="G23" i="59"/>
  <c r="L18" i="32"/>
  <c r="L17" i="32"/>
  <c r="L10" i="32"/>
  <c r="L8" i="32"/>
  <c r="W71" i="15"/>
  <c r="V71" i="15"/>
  <c r="U71" i="15"/>
  <c r="T71" i="15"/>
  <c r="S71" i="15"/>
  <c r="R71" i="15"/>
  <c r="Q71" i="15"/>
  <c r="P71" i="15"/>
  <c r="O71" i="15"/>
  <c r="N71" i="15"/>
  <c r="M71" i="15"/>
  <c r="L71" i="15"/>
  <c r="W36" i="15"/>
  <c r="V36" i="15"/>
  <c r="U36" i="15"/>
  <c r="T36" i="15"/>
  <c r="S36" i="15"/>
  <c r="R36" i="15"/>
  <c r="Q36" i="15"/>
  <c r="P36" i="15"/>
  <c r="O36" i="15"/>
  <c r="N36" i="15"/>
  <c r="M36" i="15"/>
  <c r="L36" i="15"/>
  <c r="W14" i="15"/>
  <c r="V14" i="15"/>
  <c r="U14" i="15"/>
  <c r="T14" i="15"/>
  <c r="R14" i="15"/>
  <c r="Q14" i="15"/>
  <c r="P14" i="15"/>
  <c r="O14" i="15"/>
  <c r="N14" i="15"/>
  <c r="M14" i="15"/>
  <c r="L14" i="15"/>
  <c r="AZ30" i="16"/>
  <c r="AZ26" i="16"/>
  <c r="AZ23" i="16"/>
  <c r="AZ19" i="16"/>
  <c r="AZ18" i="16"/>
  <c r="AZ17" i="16"/>
  <c r="AZ16" i="16"/>
  <c r="AZ15" i="16"/>
  <c r="AZ14" i="16"/>
  <c r="AZ13" i="16"/>
  <c r="AZ12" i="16"/>
  <c r="AZ11" i="16"/>
  <c r="AZ10" i="16"/>
  <c r="AZ9" i="16"/>
  <c r="AR30" i="16"/>
  <c r="AR26" i="16"/>
  <c r="AR23" i="16"/>
  <c r="AR19" i="16"/>
  <c r="AR18" i="16"/>
  <c r="AR17" i="16"/>
  <c r="AR15" i="16"/>
  <c r="AR14" i="16"/>
  <c r="AR13" i="16"/>
  <c r="AR12" i="16"/>
  <c r="AR11" i="16"/>
  <c r="AR10" i="16"/>
  <c r="AR9" i="16"/>
  <c r="AA30" i="16"/>
  <c r="AA26" i="16"/>
  <c r="AA23" i="16"/>
  <c r="AA20" i="16"/>
  <c r="AA19" i="16"/>
  <c r="AA18" i="16"/>
  <c r="AA17" i="16"/>
  <c r="AA16" i="16"/>
  <c r="AA15" i="16"/>
  <c r="AA14" i="16"/>
  <c r="AA13" i="16"/>
  <c r="AA12" i="16"/>
  <c r="AA11" i="16"/>
  <c r="AA10" i="16"/>
  <c r="AA9" i="16"/>
  <c r="AJ30" i="54"/>
  <c r="AJ21" i="54"/>
  <c r="AJ22" i="54"/>
  <c r="AJ10" i="54"/>
  <c r="AJ9" i="54"/>
  <c r="R51" i="57" l="1"/>
  <c r="R53" i="57" s="1"/>
  <c r="Q51" i="57"/>
  <c r="Q53" i="57" s="1"/>
  <c r="P51" i="57"/>
  <c r="P53" i="57" s="1"/>
  <c r="O51" i="57"/>
  <c r="O53" i="57" s="1"/>
  <c r="N51" i="57"/>
  <c r="N53" i="57" s="1"/>
  <c r="M51" i="57"/>
  <c r="M53" i="57" s="1"/>
  <c r="L51" i="57"/>
  <c r="L53" i="57" s="1"/>
  <c r="K51" i="57"/>
  <c r="K53" i="57" s="1"/>
  <c r="J51" i="57"/>
  <c r="J53" i="57" s="1"/>
  <c r="I51" i="57"/>
  <c r="I53" i="57" s="1"/>
  <c r="H51" i="57"/>
  <c r="H53" i="57" s="1"/>
  <c r="G51" i="57"/>
  <c r="G53" i="57" s="1"/>
  <c r="S52" i="57"/>
  <c r="S51" i="57"/>
  <c r="S50" i="57"/>
  <c r="S49" i="57"/>
  <c r="S48" i="57"/>
  <c r="S47" i="57"/>
  <c r="U204" i="1"/>
  <c r="U203" i="1"/>
  <c r="U202" i="1"/>
  <c r="U200" i="1"/>
  <c r="U201" i="1"/>
  <c r="U197" i="1"/>
  <c r="U196" i="1"/>
  <c r="U194" i="1"/>
  <c r="U193" i="1"/>
  <c r="U192" i="1"/>
  <c r="U191" i="1"/>
  <c r="U190" i="1"/>
  <c r="J56" i="21"/>
  <c r="I56" i="21"/>
  <c r="H56" i="21"/>
  <c r="T61" i="41"/>
  <c r="S61" i="41"/>
  <c r="M61" i="41"/>
  <c r="N61" i="41"/>
  <c r="O61" i="41"/>
  <c r="P61" i="41"/>
  <c r="Q61" i="41"/>
  <c r="R61" i="41"/>
  <c r="L61" i="41"/>
  <c r="K61" i="41"/>
  <c r="T16" i="41"/>
  <c r="K16" i="41"/>
  <c r="L16" i="41"/>
  <c r="M16" i="41"/>
  <c r="N16" i="41"/>
  <c r="O16" i="41"/>
  <c r="P16" i="41"/>
  <c r="Q16" i="41"/>
  <c r="R16" i="41"/>
  <c r="S16" i="41"/>
  <c r="J16" i="41"/>
  <c r="I16" i="41"/>
  <c r="T15" i="41"/>
  <c r="K15" i="41"/>
  <c r="L15" i="41"/>
  <c r="M15" i="41"/>
  <c r="N15" i="41"/>
  <c r="O15" i="41"/>
  <c r="P15" i="41"/>
  <c r="Q15" i="41"/>
  <c r="R15" i="41"/>
  <c r="S15" i="41"/>
  <c r="J15" i="41"/>
  <c r="I15" i="41"/>
  <c r="T13" i="41"/>
  <c r="K13" i="41"/>
  <c r="L13" i="41"/>
  <c r="M13" i="41"/>
  <c r="N13" i="41"/>
  <c r="O13" i="41"/>
  <c r="P13" i="41"/>
  <c r="Q13" i="41"/>
  <c r="R13" i="41"/>
  <c r="S13" i="41"/>
  <c r="J13" i="41"/>
  <c r="I13" i="41"/>
  <c r="I11" i="41"/>
  <c r="J11" i="41"/>
  <c r="K11" i="41"/>
  <c r="L11" i="41"/>
  <c r="M11" i="41"/>
  <c r="N11" i="41"/>
  <c r="O11" i="41"/>
  <c r="P11" i="41"/>
  <c r="Q11" i="41"/>
  <c r="R11" i="41"/>
  <c r="S11" i="41"/>
  <c r="T11" i="41"/>
  <c r="I12" i="41"/>
  <c r="J12" i="41"/>
  <c r="K12" i="41"/>
  <c r="L12" i="41"/>
  <c r="M12" i="41"/>
  <c r="N12" i="41"/>
  <c r="O12" i="41"/>
  <c r="P12" i="41"/>
  <c r="Q12" i="41"/>
  <c r="R12" i="41"/>
  <c r="S12" i="41"/>
  <c r="T12" i="41"/>
  <c r="T10" i="41"/>
  <c r="K10" i="41"/>
  <c r="L10" i="41"/>
  <c r="M10" i="41"/>
  <c r="N10" i="41"/>
  <c r="O10" i="41"/>
  <c r="P10" i="41"/>
  <c r="Q10" i="41"/>
  <c r="R10" i="41"/>
  <c r="S10" i="41"/>
  <c r="J10" i="41"/>
  <c r="I10" i="41"/>
  <c r="T9" i="41"/>
  <c r="K9" i="41"/>
  <c r="L9" i="41"/>
  <c r="M9" i="41"/>
  <c r="N9" i="41"/>
  <c r="O9" i="41"/>
  <c r="P9" i="41"/>
  <c r="Q9" i="41"/>
  <c r="R9" i="41"/>
  <c r="S9" i="41"/>
  <c r="J9" i="41"/>
  <c r="I9" i="41"/>
  <c r="S14" i="15"/>
  <c r="U9" i="41" l="1"/>
  <c r="Q14" i="41"/>
  <c r="U205" i="1"/>
  <c r="U198" i="1"/>
  <c r="U10" i="41"/>
  <c r="U13" i="41"/>
  <c r="S53" i="57"/>
  <c r="N14" i="41"/>
  <c r="T14" i="41"/>
  <c r="U12" i="41"/>
  <c r="U11" i="41"/>
  <c r="L14" i="41"/>
  <c r="M14" i="41"/>
  <c r="J14" i="41"/>
  <c r="P14" i="41"/>
  <c r="U16" i="41"/>
  <c r="U15" i="41"/>
  <c r="R14" i="41"/>
  <c r="I14" i="41"/>
  <c r="S14" i="41"/>
  <c r="O14" i="41"/>
  <c r="K14" i="41"/>
  <c r="AJ94" i="54"/>
  <c r="AJ65" i="54"/>
  <c r="AJ36" i="54"/>
  <c r="U14" i="41" l="1"/>
  <c r="Q43" i="57"/>
  <c r="Q31" i="57"/>
  <c r="Q16" i="57"/>
  <c r="Q4" i="57"/>
  <c r="Q2" i="58"/>
  <c r="T35" i="59"/>
  <c r="T36" i="59"/>
  <c r="T37" i="59"/>
  <c r="T34" i="59"/>
  <c r="U34" i="59" s="1"/>
  <c r="O35" i="59"/>
  <c r="P34" i="59" s="1"/>
  <c r="O36" i="59"/>
  <c r="O37" i="59"/>
  <c r="P36" i="59" s="1"/>
  <c r="O34" i="59"/>
  <c r="K36" i="59"/>
  <c r="E33" i="59"/>
  <c r="E32" i="59"/>
  <c r="E31" i="59"/>
  <c r="E30" i="59"/>
  <c r="H30" i="59"/>
  <c r="K34" i="59"/>
  <c r="B28" i="12"/>
  <c r="AJ118" i="54"/>
  <c r="AK117" i="54"/>
  <c r="AK115" i="54"/>
  <c r="AK114" i="54"/>
  <c r="AK113" i="54"/>
  <c r="AJ112" i="54"/>
  <c r="AK111" i="54"/>
  <c r="AK110" i="54"/>
  <c r="AK109" i="54"/>
  <c r="AK108" i="54"/>
  <c r="AK21" i="54" s="1"/>
  <c r="AK107" i="54"/>
  <c r="AK106" i="54"/>
  <c r="AK105" i="54"/>
  <c r="AK104" i="54"/>
  <c r="AJ103" i="54"/>
  <c r="AK102" i="54"/>
  <c r="AK101" i="54"/>
  <c r="AK100" i="54"/>
  <c r="AK13" i="54" s="1"/>
  <c r="AK99" i="54"/>
  <c r="AK98" i="54"/>
  <c r="AK97" i="54"/>
  <c r="AK96" i="54"/>
  <c r="AJ89" i="54"/>
  <c r="AK88" i="54"/>
  <c r="AK85" i="54"/>
  <c r="AK84" i="54"/>
  <c r="AJ83" i="54"/>
  <c r="AK82" i="54"/>
  <c r="AK81" i="54"/>
  <c r="AK80" i="54"/>
  <c r="AK79" i="54"/>
  <c r="AK78" i="54"/>
  <c r="AK77" i="54"/>
  <c r="AK76" i="54"/>
  <c r="AK75" i="54"/>
  <c r="AJ74" i="54"/>
  <c r="AK73" i="54"/>
  <c r="AK72" i="54"/>
  <c r="AK71" i="54"/>
  <c r="AK70" i="54"/>
  <c r="AK69" i="54"/>
  <c r="AK68" i="54"/>
  <c r="AK67" i="54"/>
  <c r="AJ60" i="54"/>
  <c r="AK59" i="54"/>
  <c r="AK56" i="54"/>
  <c r="AK27" i="54" s="1"/>
  <c r="AK55" i="54"/>
  <c r="AK60" i="54" s="1"/>
  <c r="AJ54" i="54"/>
  <c r="AK53" i="54"/>
  <c r="AK52" i="54"/>
  <c r="AK51" i="54"/>
  <c r="AK50" i="54"/>
  <c r="AK49" i="54"/>
  <c r="AK48" i="54"/>
  <c r="AK47" i="54"/>
  <c r="AK46" i="54"/>
  <c r="AJ45" i="54"/>
  <c r="AK44" i="54"/>
  <c r="AK43" i="54"/>
  <c r="AK42" i="54"/>
  <c r="AK41" i="54"/>
  <c r="AK40" i="54"/>
  <c r="AK39" i="54"/>
  <c r="AK38" i="54"/>
  <c r="AJ27" i="54"/>
  <c r="AJ26" i="54"/>
  <c r="AJ31" i="54" s="1"/>
  <c r="AJ24" i="54"/>
  <c r="AJ23" i="54"/>
  <c r="AJ20" i="54"/>
  <c r="AJ19" i="54"/>
  <c r="AJ18" i="54"/>
  <c r="AK17" i="54"/>
  <c r="AJ17" i="54"/>
  <c r="AJ15" i="54"/>
  <c r="AJ14" i="54"/>
  <c r="AJ13" i="54"/>
  <c r="AJ12" i="54"/>
  <c r="AJ11" i="54"/>
  <c r="AC9" i="54"/>
  <c r="H102" i="4"/>
  <c r="H91" i="4"/>
  <c r="I47" i="1"/>
  <c r="G48" i="33" s="1"/>
  <c r="AJ25" i="54" l="1"/>
  <c r="AJ61" i="54"/>
  <c r="AK19" i="54"/>
  <c r="AK23" i="54"/>
  <c r="AK18" i="54"/>
  <c r="AK22" i="54"/>
  <c r="AK54" i="54"/>
  <c r="AK15" i="54"/>
  <c r="AK45" i="54"/>
  <c r="AK12" i="54"/>
  <c r="AK11" i="54"/>
  <c r="AK30" i="54"/>
  <c r="AK118" i="54"/>
  <c r="AK26" i="54"/>
  <c r="AK112" i="54"/>
  <c r="AK20" i="54"/>
  <c r="AK24" i="54"/>
  <c r="AK14" i="54"/>
  <c r="U36" i="59"/>
  <c r="V34" i="59" s="1"/>
  <c r="X34" i="59" s="1"/>
  <c r="AK89" i="54"/>
  <c r="AJ90" i="54"/>
  <c r="AK83" i="54"/>
  <c r="AK74" i="54"/>
  <c r="AK90" i="54" s="1"/>
  <c r="AK9" i="54"/>
  <c r="AJ16" i="54"/>
  <c r="AJ32" i="54" s="1"/>
  <c r="AK10" i="54"/>
  <c r="AK103" i="54"/>
  <c r="AK119" i="54" s="1"/>
  <c r="AJ119" i="54"/>
  <c r="Q34" i="59"/>
  <c r="S34" i="59" s="1"/>
  <c r="N34" i="59"/>
  <c r="S280" i="4"/>
  <c r="R280" i="4"/>
  <c r="Q280" i="4"/>
  <c r="P280" i="4"/>
  <c r="O280" i="4"/>
  <c r="N280" i="4"/>
  <c r="M280" i="4"/>
  <c r="L280" i="4"/>
  <c r="K280" i="4"/>
  <c r="J280" i="4"/>
  <c r="I280" i="4"/>
  <c r="H280" i="4"/>
  <c r="S272" i="4"/>
  <c r="R272" i="4"/>
  <c r="Q272" i="4"/>
  <c r="P272" i="4"/>
  <c r="O272" i="4"/>
  <c r="N272" i="4"/>
  <c r="M272" i="4"/>
  <c r="L272" i="4"/>
  <c r="K272" i="4"/>
  <c r="J272" i="4"/>
  <c r="I272" i="4"/>
  <c r="H272" i="4"/>
  <c r="S269" i="4"/>
  <c r="R269" i="4"/>
  <c r="Q269" i="4"/>
  <c r="Q273" i="4" s="1"/>
  <c r="P269" i="4"/>
  <c r="P273" i="4" s="1"/>
  <c r="O269" i="4"/>
  <c r="N269" i="4"/>
  <c r="M269" i="4"/>
  <c r="M273" i="4" s="1"/>
  <c r="L269" i="4"/>
  <c r="L273" i="4" s="1"/>
  <c r="K269" i="4"/>
  <c r="J269" i="4"/>
  <c r="I269" i="4"/>
  <c r="I273" i="4" s="1"/>
  <c r="H269" i="4"/>
  <c r="H273" i="4" s="1"/>
  <c r="H196" i="4"/>
  <c r="S187" i="4"/>
  <c r="J187" i="4"/>
  <c r="K187" i="4"/>
  <c r="L187" i="4"/>
  <c r="M187" i="4"/>
  <c r="N187" i="4"/>
  <c r="O187" i="4"/>
  <c r="P187" i="4"/>
  <c r="Q187" i="4"/>
  <c r="R187" i="4"/>
  <c r="I187" i="4"/>
  <c r="H187" i="4"/>
  <c r="T187" i="4" s="1"/>
  <c r="S179" i="4"/>
  <c r="R179" i="4"/>
  <c r="R180" i="4" s="1"/>
  <c r="Q179" i="4"/>
  <c r="P179" i="4"/>
  <c r="O179" i="4"/>
  <c r="N179" i="4"/>
  <c r="N180" i="4" s="1"/>
  <c r="M179" i="4"/>
  <c r="L179" i="4"/>
  <c r="K179" i="4"/>
  <c r="J179" i="4"/>
  <c r="J180" i="4" s="1"/>
  <c r="I179" i="4"/>
  <c r="H179" i="4"/>
  <c r="T175" i="4"/>
  <c r="S176" i="4"/>
  <c r="S180" i="4" s="1"/>
  <c r="R176" i="4"/>
  <c r="Q176" i="4"/>
  <c r="Q180" i="4" s="1"/>
  <c r="P176" i="4"/>
  <c r="O176" i="4"/>
  <c r="O180" i="4" s="1"/>
  <c r="N176" i="4"/>
  <c r="M176" i="4"/>
  <c r="M180" i="4" s="1"/>
  <c r="L176" i="4"/>
  <c r="K176" i="4"/>
  <c r="K180" i="4" s="1"/>
  <c r="J176" i="4"/>
  <c r="I176" i="4"/>
  <c r="I180" i="4" s="1"/>
  <c r="H176" i="4"/>
  <c r="I118" i="4"/>
  <c r="H118" i="4"/>
  <c r="I116" i="4"/>
  <c r="H116" i="4"/>
  <c r="T102" i="4"/>
  <c r="S102" i="4"/>
  <c r="R102" i="4"/>
  <c r="J102" i="4"/>
  <c r="K102" i="4"/>
  <c r="L102" i="4"/>
  <c r="M102" i="4"/>
  <c r="N102" i="4"/>
  <c r="O102" i="4"/>
  <c r="P102" i="4"/>
  <c r="Q102" i="4"/>
  <c r="I102" i="4"/>
  <c r="P95" i="4"/>
  <c r="S94" i="4"/>
  <c r="J94" i="4"/>
  <c r="K94" i="4"/>
  <c r="K95" i="4" s="1"/>
  <c r="L94" i="4"/>
  <c r="L95" i="4" s="1"/>
  <c r="M94" i="4"/>
  <c r="N94" i="4"/>
  <c r="O94" i="4"/>
  <c r="O95" i="4" s="1"/>
  <c r="P94" i="4"/>
  <c r="Q94" i="4"/>
  <c r="R94" i="4"/>
  <c r="I94" i="4"/>
  <c r="I95" i="4" s="1"/>
  <c r="H94" i="4"/>
  <c r="H95" i="4" s="1"/>
  <c r="R91" i="4"/>
  <c r="S91" i="4"/>
  <c r="S95" i="4" s="1"/>
  <c r="J91" i="4"/>
  <c r="J95" i="4" s="1"/>
  <c r="K91" i="4"/>
  <c r="L91" i="4"/>
  <c r="M91" i="4"/>
  <c r="M95" i="4" s="1"/>
  <c r="N91" i="4"/>
  <c r="N95" i="4" s="1"/>
  <c r="O91" i="4"/>
  <c r="P91" i="4"/>
  <c r="Q91" i="4"/>
  <c r="Q95" i="4" s="1"/>
  <c r="I91" i="4"/>
  <c r="B258" i="4"/>
  <c r="B165" i="4"/>
  <c r="B80" i="4"/>
  <c r="AK61" i="54" l="1"/>
  <c r="AK25" i="54"/>
  <c r="AK16" i="54"/>
  <c r="R95" i="4"/>
  <c r="T95" i="4"/>
  <c r="S273" i="4"/>
  <c r="T273" i="4" s="1"/>
  <c r="O273" i="4"/>
  <c r="J273" i="4"/>
  <c r="N273" i="4"/>
  <c r="R273" i="4"/>
  <c r="K273" i="4"/>
  <c r="AK31" i="54"/>
  <c r="H180" i="4"/>
  <c r="L180" i="4"/>
  <c r="P180" i="4"/>
  <c r="I212" i="1"/>
  <c r="I206" i="1"/>
  <c r="T205" i="1"/>
  <c r="K205" i="1"/>
  <c r="L205" i="1"/>
  <c r="M205" i="1"/>
  <c r="N205" i="1"/>
  <c r="O205" i="1"/>
  <c r="P205" i="1"/>
  <c r="Q205" i="1"/>
  <c r="R205" i="1"/>
  <c r="S205" i="1"/>
  <c r="J205" i="1"/>
  <c r="I205" i="1"/>
  <c r="T198" i="1"/>
  <c r="K198" i="1"/>
  <c r="L198" i="1"/>
  <c r="M198" i="1"/>
  <c r="N198" i="1"/>
  <c r="O198" i="1"/>
  <c r="P198" i="1"/>
  <c r="Q198" i="1"/>
  <c r="R198" i="1"/>
  <c r="S198" i="1"/>
  <c r="J198" i="1"/>
  <c r="I198" i="1"/>
  <c r="I152" i="1"/>
  <c r="I146" i="1"/>
  <c r="T145" i="1"/>
  <c r="S145" i="1"/>
  <c r="K145" i="1"/>
  <c r="L145" i="1"/>
  <c r="M145" i="1"/>
  <c r="N145" i="1"/>
  <c r="O145" i="1"/>
  <c r="P145" i="1"/>
  <c r="Q145" i="1"/>
  <c r="R145" i="1"/>
  <c r="J145" i="1"/>
  <c r="I145" i="1"/>
  <c r="T138" i="1"/>
  <c r="K138" i="1"/>
  <c r="L138" i="1"/>
  <c r="M138" i="1"/>
  <c r="N138" i="1"/>
  <c r="O138" i="1"/>
  <c r="P138" i="1"/>
  <c r="Q138" i="1"/>
  <c r="R138" i="1"/>
  <c r="S138" i="1"/>
  <c r="J138" i="1"/>
  <c r="J139" i="1" s="1"/>
  <c r="H112" i="33" s="1"/>
  <c r="I138" i="1"/>
  <c r="I90" i="1"/>
  <c r="I86" i="1"/>
  <c r="T78" i="1"/>
  <c r="L78" i="1"/>
  <c r="M78" i="1"/>
  <c r="N78" i="1"/>
  <c r="O78" i="1"/>
  <c r="P78" i="1"/>
  <c r="Q78" i="1"/>
  <c r="R78" i="1"/>
  <c r="S78" i="1"/>
  <c r="K78" i="1"/>
  <c r="J78" i="1"/>
  <c r="I78" i="1"/>
  <c r="K139" i="1"/>
  <c r="I112" i="33" s="1"/>
  <c r="O139" i="1"/>
  <c r="M112" i="33" s="1"/>
  <c r="S139" i="1"/>
  <c r="Q112" i="33" s="1"/>
  <c r="B125" i="1"/>
  <c r="B65" i="1"/>
  <c r="AK32" i="54" l="1"/>
  <c r="I24" i="1"/>
  <c r="R139" i="1"/>
  <c r="P112" i="33" s="1"/>
  <c r="N139" i="1"/>
  <c r="L112" i="33" s="1"/>
  <c r="Q139" i="1"/>
  <c r="O112" i="33" s="1"/>
  <c r="M139" i="1"/>
  <c r="K112" i="33" s="1"/>
  <c r="I139" i="1"/>
  <c r="T139" i="1"/>
  <c r="R112" i="33" s="1"/>
  <c r="P139" i="1"/>
  <c r="N112" i="33" s="1"/>
  <c r="L139" i="1"/>
  <c r="J112" i="33" s="1"/>
  <c r="G112" i="33"/>
  <c r="T180" i="4"/>
  <c r="U135" i="1"/>
  <c r="J210" i="1"/>
  <c r="K210" i="1"/>
  <c r="L210" i="1"/>
  <c r="M210" i="1"/>
  <c r="N210" i="1"/>
  <c r="O210" i="1"/>
  <c r="P210" i="1"/>
  <c r="Q210" i="1"/>
  <c r="R210" i="1"/>
  <c r="S210" i="1"/>
  <c r="T210" i="1"/>
  <c r="I210" i="1"/>
  <c r="J150" i="1"/>
  <c r="K150" i="1"/>
  <c r="L150" i="1"/>
  <c r="M150" i="1"/>
  <c r="N150" i="1"/>
  <c r="O150" i="1"/>
  <c r="P150" i="1"/>
  <c r="Q150" i="1"/>
  <c r="R150" i="1"/>
  <c r="S150" i="1"/>
  <c r="T150" i="1"/>
  <c r="I150" i="1"/>
  <c r="U144" i="1"/>
  <c r="J90" i="1"/>
  <c r="K90" i="1"/>
  <c r="L90" i="1"/>
  <c r="M90" i="1"/>
  <c r="N90" i="1"/>
  <c r="O90" i="1"/>
  <c r="P90" i="1"/>
  <c r="Q90" i="1"/>
  <c r="R90" i="1"/>
  <c r="S90" i="1"/>
  <c r="T90" i="1"/>
  <c r="U84" i="1"/>
  <c r="J85" i="1"/>
  <c r="K85" i="1"/>
  <c r="L85" i="1"/>
  <c r="M85" i="1"/>
  <c r="N85" i="1"/>
  <c r="O85" i="1"/>
  <c r="P85" i="1"/>
  <c r="Q85" i="1"/>
  <c r="R85" i="1"/>
  <c r="S85" i="1"/>
  <c r="T85" i="1"/>
  <c r="I85" i="1"/>
  <c r="S300" i="4"/>
  <c r="I300" i="4"/>
  <c r="J300" i="4"/>
  <c r="K300" i="4"/>
  <c r="L300" i="4"/>
  <c r="M300" i="4"/>
  <c r="N300" i="4"/>
  <c r="O300" i="4"/>
  <c r="P300" i="4"/>
  <c r="Q300" i="4"/>
  <c r="R300" i="4"/>
  <c r="H300" i="4"/>
  <c r="T279" i="4"/>
  <c r="T268" i="4"/>
  <c r="T186" i="4"/>
  <c r="I201" i="4"/>
  <c r="J201" i="4"/>
  <c r="K201" i="4"/>
  <c r="L201" i="4"/>
  <c r="M201" i="4"/>
  <c r="N201" i="4"/>
  <c r="O201" i="4"/>
  <c r="P201" i="4"/>
  <c r="Q201" i="4"/>
  <c r="R201" i="4"/>
  <c r="S201" i="4"/>
  <c r="H201" i="4"/>
  <c r="T178" i="4"/>
  <c r="J116" i="4"/>
  <c r="K116" i="4"/>
  <c r="L116" i="4"/>
  <c r="M116" i="4"/>
  <c r="N116" i="4"/>
  <c r="O116" i="4"/>
  <c r="P116" i="4"/>
  <c r="Q116" i="4"/>
  <c r="R116" i="4"/>
  <c r="S116" i="4"/>
  <c r="T101" i="4"/>
  <c r="S36" i="57"/>
  <c r="S21" i="57"/>
  <c r="N28" i="1" l="1"/>
  <c r="Q28" i="1"/>
  <c r="M28" i="1"/>
  <c r="T28" i="1"/>
  <c r="P28" i="1"/>
  <c r="L28" i="1"/>
  <c r="O28" i="1"/>
  <c r="K28" i="1"/>
  <c r="T116" i="4"/>
  <c r="U139" i="1"/>
  <c r="S28" i="1"/>
  <c r="R28" i="1"/>
  <c r="J28" i="1"/>
  <c r="U210" i="1"/>
  <c r="I28" i="1"/>
  <c r="U150" i="1"/>
  <c r="T201" i="4"/>
  <c r="R32" i="4"/>
  <c r="N32" i="4"/>
  <c r="J32" i="4"/>
  <c r="H32" i="4"/>
  <c r="P32" i="4"/>
  <c r="L32" i="4"/>
  <c r="Q32" i="4"/>
  <c r="M32" i="4"/>
  <c r="I32" i="4"/>
  <c r="S32" i="4"/>
  <c r="O32" i="4"/>
  <c r="K32" i="4"/>
  <c r="T300" i="4"/>
  <c r="U90" i="1"/>
  <c r="E12" i="60"/>
  <c r="G12" i="60"/>
  <c r="K12" i="60"/>
  <c r="V12" i="60"/>
  <c r="AA12" i="60"/>
  <c r="I12" i="60" s="1"/>
  <c r="M12" i="60" s="1"/>
  <c r="AD12" i="60"/>
  <c r="AI12" i="60"/>
  <c r="AM12" i="60" s="1"/>
  <c r="M13" i="60"/>
  <c r="V13" i="60"/>
  <c r="AD13" i="60"/>
  <c r="AM13" i="60"/>
  <c r="E18" i="60"/>
  <c r="H18" i="60"/>
  <c r="K18" i="60"/>
  <c r="T18" i="60"/>
  <c r="AC18" i="60"/>
  <c r="AK18" i="60"/>
  <c r="E19" i="60"/>
  <c r="K19" i="60" s="1"/>
  <c r="H19" i="60"/>
  <c r="T19" i="60"/>
  <c r="AC19" i="60"/>
  <c r="AK19" i="60"/>
  <c r="E20" i="60"/>
  <c r="H20" i="60"/>
  <c r="K20" i="60"/>
  <c r="T20" i="60"/>
  <c r="AC20" i="60"/>
  <c r="AK20" i="60"/>
  <c r="E21" i="60"/>
  <c r="K21" i="60" s="1"/>
  <c r="H21" i="60"/>
  <c r="T21" i="60"/>
  <c r="AC21" i="60"/>
  <c r="AK21" i="60"/>
  <c r="E22" i="60"/>
  <c r="H22" i="60"/>
  <c r="K22" i="60"/>
  <c r="T22" i="60"/>
  <c r="AC22" i="60"/>
  <c r="AK22" i="60"/>
  <c r="E23" i="60"/>
  <c r="K23" i="60" s="1"/>
  <c r="H23" i="60"/>
  <c r="T23" i="60"/>
  <c r="AC23" i="60"/>
  <c r="AK23" i="60"/>
  <c r="E24" i="60"/>
  <c r="H24" i="60"/>
  <c r="K24" i="60"/>
  <c r="T24" i="60"/>
  <c r="AC24" i="60"/>
  <c r="AK24" i="60"/>
  <c r="U28" i="1" l="1"/>
  <c r="T32" i="4"/>
  <c r="E5" i="59"/>
  <c r="H5" i="59"/>
  <c r="K5" i="59"/>
  <c r="L5" i="59"/>
  <c r="N5" i="59" s="1"/>
  <c r="P5" i="59"/>
  <c r="Q5" i="59"/>
  <c r="S5" i="59"/>
  <c r="U5" i="59"/>
  <c r="V5" i="59"/>
  <c r="X5" i="59"/>
  <c r="E6" i="59"/>
  <c r="F5" i="59" s="1"/>
  <c r="E7" i="59"/>
  <c r="K7" i="59"/>
  <c r="P7" i="59"/>
  <c r="U7" i="59"/>
  <c r="E8" i="59"/>
  <c r="E9" i="59"/>
  <c r="H9" i="59"/>
  <c r="K9" i="59"/>
  <c r="L9" i="59" s="1"/>
  <c r="N9" i="59" s="1"/>
  <c r="P9" i="59"/>
  <c r="Q9" i="59"/>
  <c r="S9" i="59"/>
  <c r="U9" i="59"/>
  <c r="V9" i="59"/>
  <c r="X9" i="59"/>
  <c r="E10" i="59"/>
  <c r="F30" i="59" s="1"/>
  <c r="E11" i="59"/>
  <c r="K11" i="59"/>
  <c r="P11" i="59"/>
  <c r="U11" i="59"/>
  <c r="E12" i="59"/>
  <c r="F11" i="59" s="1"/>
  <c r="E13" i="59"/>
  <c r="H13" i="59"/>
  <c r="K13" i="59"/>
  <c r="P13" i="59"/>
  <c r="Q13" i="59"/>
  <c r="S13" i="59" s="1"/>
  <c r="U13" i="59"/>
  <c r="V13" i="59"/>
  <c r="X13" i="59"/>
  <c r="E14" i="59"/>
  <c r="E35" i="59" s="1"/>
  <c r="E15" i="59"/>
  <c r="E36" i="59" s="1"/>
  <c r="K15" i="59"/>
  <c r="P15" i="59"/>
  <c r="U15" i="59"/>
  <c r="E16" i="59"/>
  <c r="E26" i="59"/>
  <c r="H26" i="59"/>
  <c r="K26" i="59"/>
  <c r="P26" i="59"/>
  <c r="U26" i="59"/>
  <c r="E27" i="59"/>
  <c r="E28" i="59"/>
  <c r="K28" i="59"/>
  <c r="P28" i="59"/>
  <c r="U28" i="59"/>
  <c r="E29" i="59"/>
  <c r="K30" i="59"/>
  <c r="P30" i="59"/>
  <c r="Q30" i="59" s="1"/>
  <c r="S30" i="59" s="1"/>
  <c r="U30" i="59"/>
  <c r="F32" i="59"/>
  <c r="K32" i="59"/>
  <c r="U32" i="59"/>
  <c r="P32" i="59"/>
  <c r="E9" i="58"/>
  <c r="F9" i="58"/>
  <c r="H9" i="58"/>
  <c r="L9" i="58"/>
  <c r="N9" i="58" s="1"/>
  <c r="Q9" i="58"/>
  <c r="S9" i="58" s="1"/>
  <c r="E10" i="58"/>
  <c r="F10" i="58"/>
  <c r="H10" i="58"/>
  <c r="L10" i="58"/>
  <c r="N10" i="58"/>
  <c r="Q10" i="58"/>
  <c r="S10" i="58" s="1"/>
  <c r="E11" i="58"/>
  <c r="F11" i="58"/>
  <c r="H11" i="58"/>
  <c r="L11" i="58"/>
  <c r="N11" i="58" s="1"/>
  <c r="Q11" i="58"/>
  <c r="S11" i="58" s="1"/>
  <c r="E12" i="58"/>
  <c r="F12" i="58"/>
  <c r="H12" i="58"/>
  <c r="L12" i="58"/>
  <c r="N12" i="58" s="1"/>
  <c r="Q12" i="58"/>
  <c r="S12" i="58" s="1"/>
  <c r="E13" i="58"/>
  <c r="F13" i="58"/>
  <c r="H13" i="58"/>
  <c r="L13" i="58"/>
  <c r="N13" i="58" s="1"/>
  <c r="Q13" i="58"/>
  <c r="S13" i="58" s="1"/>
  <c r="E14" i="58"/>
  <c r="F14" i="58"/>
  <c r="H14" i="58"/>
  <c r="L14" i="58"/>
  <c r="N14" i="58" s="1"/>
  <c r="Q14" i="58"/>
  <c r="S14" i="58" s="1"/>
  <c r="E15" i="58"/>
  <c r="F15" i="58"/>
  <c r="H15" i="58"/>
  <c r="L15" i="58"/>
  <c r="N15" i="58" s="1"/>
  <c r="Q15" i="58"/>
  <c r="S15" i="58" s="1"/>
  <c r="E16" i="58"/>
  <c r="F16" i="58"/>
  <c r="G16" i="58" s="1"/>
  <c r="I16" i="58" s="1"/>
  <c r="H16" i="58"/>
  <c r="L16" i="58"/>
  <c r="N16" i="58"/>
  <c r="Q16" i="58"/>
  <c r="S16" i="58" s="1"/>
  <c r="E17" i="58"/>
  <c r="F17" i="58"/>
  <c r="H17" i="58"/>
  <c r="L17" i="58"/>
  <c r="N17" i="58" s="1"/>
  <c r="Q17" i="58"/>
  <c r="S17" i="58"/>
  <c r="E18" i="58"/>
  <c r="F18" i="58"/>
  <c r="H18" i="58"/>
  <c r="L18" i="58"/>
  <c r="N18" i="58"/>
  <c r="Q18" i="58"/>
  <c r="S18" i="58" s="1"/>
  <c r="E19" i="58"/>
  <c r="F19" i="58"/>
  <c r="H19" i="58"/>
  <c r="L19" i="58"/>
  <c r="N19" i="58" s="1"/>
  <c r="Q19" i="58"/>
  <c r="S19" i="58" s="1"/>
  <c r="E20" i="58"/>
  <c r="F20" i="58"/>
  <c r="H20" i="58"/>
  <c r="L20" i="58"/>
  <c r="N20" i="58" s="1"/>
  <c r="Q20" i="58"/>
  <c r="S20" i="58" s="1"/>
  <c r="E21" i="58"/>
  <c r="F21" i="58"/>
  <c r="H21" i="58"/>
  <c r="L21" i="58"/>
  <c r="N21" i="58" s="1"/>
  <c r="Q21" i="58"/>
  <c r="S21" i="58" s="1"/>
  <c r="E22" i="58"/>
  <c r="F22" i="58"/>
  <c r="H22" i="58"/>
  <c r="L22" i="58"/>
  <c r="N22" i="58" s="1"/>
  <c r="Q22" i="58"/>
  <c r="S22" i="58"/>
  <c r="G30" i="58"/>
  <c r="I30" i="58" s="1"/>
  <c r="L30" i="58"/>
  <c r="N30" i="58" s="1"/>
  <c r="Q30" i="58"/>
  <c r="S30" i="58" s="1"/>
  <c r="L13" i="59" l="1"/>
  <c r="N13" i="59" s="1"/>
  <c r="L26" i="59"/>
  <c r="N26" i="59" s="1"/>
  <c r="F15" i="59"/>
  <c r="E37" i="59"/>
  <c r="F36" i="59"/>
  <c r="F13" i="59"/>
  <c r="G13" i="59"/>
  <c r="I13" i="59" s="1"/>
  <c r="E34" i="59"/>
  <c r="F34" i="59" s="1"/>
  <c r="F7" i="59"/>
  <c r="G30" i="59"/>
  <c r="I30" i="59" s="1"/>
  <c r="V30" i="59"/>
  <c r="X30" i="59" s="1"/>
  <c r="V26" i="59"/>
  <c r="X26" i="59" s="1"/>
  <c r="Q26" i="59"/>
  <c r="S26" i="59" s="1"/>
  <c r="F28" i="59"/>
  <c r="F26" i="59"/>
  <c r="G20" i="58"/>
  <c r="I20" i="58" s="1"/>
  <c r="G18" i="58"/>
  <c r="I18" i="58" s="1"/>
  <c r="G15" i="58"/>
  <c r="I15" i="58" s="1"/>
  <c r="G12" i="58"/>
  <c r="I12" i="58" s="1"/>
  <c r="G10" i="58"/>
  <c r="I10" i="58" s="1"/>
  <c r="G19" i="58"/>
  <c r="I19" i="58" s="1"/>
  <c r="G11" i="58"/>
  <c r="I11" i="58" s="1"/>
  <c r="G22" i="58"/>
  <c r="I22" i="58" s="1"/>
  <c r="G14" i="58"/>
  <c r="I14" i="58" s="1"/>
  <c r="G21" i="58"/>
  <c r="I21" i="58" s="1"/>
  <c r="G17" i="58"/>
  <c r="I17" i="58" s="1"/>
  <c r="G13" i="58"/>
  <c r="I13" i="58" s="1"/>
  <c r="G9" i="58"/>
  <c r="I9" i="58" s="1"/>
  <c r="L30" i="59"/>
  <c r="N30" i="59" s="1"/>
  <c r="G9" i="59"/>
  <c r="I9" i="59" s="1"/>
  <c r="F9" i="59"/>
  <c r="G5" i="59"/>
  <c r="I5" i="59" s="1"/>
  <c r="G8" i="57"/>
  <c r="H8" i="57"/>
  <c r="I8" i="57"/>
  <c r="J8" i="57"/>
  <c r="K8" i="57"/>
  <c r="L8" i="57"/>
  <c r="M8" i="57"/>
  <c r="N8" i="57"/>
  <c r="O8" i="57"/>
  <c r="P8" i="57"/>
  <c r="Q8" i="57"/>
  <c r="R8" i="57"/>
  <c r="G9" i="57"/>
  <c r="H9" i="57"/>
  <c r="I9" i="57"/>
  <c r="J9" i="57"/>
  <c r="K9" i="57"/>
  <c r="L9" i="57"/>
  <c r="M9" i="57"/>
  <c r="N9" i="57"/>
  <c r="O9" i="57"/>
  <c r="P9" i="57"/>
  <c r="Q9" i="57"/>
  <c r="R9" i="57"/>
  <c r="G10" i="57"/>
  <c r="H10" i="57"/>
  <c r="I10" i="57"/>
  <c r="J10" i="57"/>
  <c r="K10" i="57"/>
  <c r="L10" i="57"/>
  <c r="M10" i="57"/>
  <c r="N10" i="57"/>
  <c r="O10" i="57"/>
  <c r="P10" i="57"/>
  <c r="Q10" i="57"/>
  <c r="R10" i="57"/>
  <c r="G11" i="57"/>
  <c r="H11" i="57"/>
  <c r="I11" i="57"/>
  <c r="J11" i="57"/>
  <c r="K11" i="57"/>
  <c r="L11" i="57"/>
  <c r="M11" i="57"/>
  <c r="N11" i="57"/>
  <c r="O11" i="57"/>
  <c r="P11" i="57"/>
  <c r="Q11" i="57"/>
  <c r="R11" i="57"/>
  <c r="G13" i="57"/>
  <c r="H13" i="57"/>
  <c r="I13" i="57"/>
  <c r="J13" i="57"/>
  <c r="K13" i="57"/>
  <c r="L13" i="57"/>
  <c r="M13" i="57"/>
  <c r="N13" i="57"/>
  <c r="O13" i="57"/>
  <c r="P13" i="57"/>
  <c r="Q13" i="57"/>
  <c r="R13" i="57"/>
  <c r="S20" i="57"/>
  <c r="S22" i="57"/>
  <c r="S23" i="57"/>
  <c r="G24" i="57"/>
  <c r="G26" i="57" s="1"/>
  <c r="H24" i="57"/>
  <c r="H26" i="57" s="1"/>
  <c r="I24" i="57"/>
  <c r="I26" i="57" s="1"/>
  <c r="J24" i="57"/>
  <c r="J26" i="57" s="1"/>
  <c r="K24" i="57"/>
  <c r="K26" i="57" s="1"/>
  <c r="L24" i="57"/>
  <c r="L26" i="57" s="1"/>
  <c r="M24" i="57"/>
  <c r="M26" i="57" s="1"/>
  <c r="N24" i="57"/>
  <c r="N26" i="57" s="1"/>
  <c r="O24" i="57"/>
  <c r="O26" i="57" s="1"/>
  <c r="P24" i="57"/>
  <c r="P26" i="57" s="1"/>
  <c r="Q24" i="57"/>
  <c r="Q26" i="57" s="1"/>
  <c r="R24" i="57"/>
  <c r="R26" i="57" s="1"/>
  <c r="S25" i="57"/>
  <c r="S35" i="57"/>
  <c r="S37" i="57"/>
  <c r="S38" i="57"/>
  <c r="G39" i="57"/>
  <c r="G41" i="57" s="1"/>
  <c r="H39" i="57"/>
  <c r="I39" i="57"/>
  <c r="J39" i="57"/>
  <c r="J41" i="57" s="1"/>
  <c r="K39" i="57"/>
  <c r="K41" i="57" s="1"/>
  <c r="L39" i="57"/>
  <c r="L41" i="57" s="1"/>
  <c r="M39" i="57"/>
  <c r="M41" i="57" s="1"/>
  <c r="N39" i="57"/>
  <c r="N41" i="57" s="1"/>
  <c r="O39" i="57"/>
  <c r="O41" i="57" s="1"/>
  <c r="P39" i="57"/>
  <c r="P41" i="57" s="1"/>
  <c r="Q39" i="57"/>
  <c r="Q41" i="57" s="1"/>
  <c r="R39" i="57"/>
  <c r="R41" i="57" s="1"/>
  <c r="H41" i="57"/>
  <c r="G34" i="59" l="1"/>
  <c r="I34" i="59" s="1"/>
  <c r="G26" i="59"/>
  <c r="I26" i="59" s="1"/>
  <c r="Q12" i="57"/>
  <c r="Q14" i="57" s="1"/>
  <c r="S9" i="57"/>
  <c r="R12" i="57"/>
  <c r="R14" i="57" s="1"/>
  <c r="I12" i="57"/>
  <c r="I14" i="57" s="1"/>
  <c r="N12" i="57"/>
  <c r="N14" i="57" s="1"/>
  <c r="J12" i="57"/>
  <c r="J14" i="57" s="1"/>
  <c r="P12" i="57"/>
  <c r="P14" i="57" s="1"/>
  <c r="L12" i="57"/>
  <c r="L14" i="57" s="1"/>
  <c r="S8" i="57"/>
  <c r="M12" i="57"/>
  <c r="M14" i="57" s="1"/>
  <c r="S11" i="57"/>
  <c r="S39" i="57"/>
  <c r="S26" i="57"/>
  <c r="O12" i="57"/>
  <c r="O14" i="57" s="1"/>
  <c r="K12" i="57"/>
  <c r="K14" i="57" s="1"/>
  <c r="G12" i="57"/>
  <c r="G14" i="57" s="1"/>
  <c r="S13" i="57"/>
  <c r="S10" i="57"/>
  <c r="H12" i="57"/>
  <c r="H14" i="57" s="1"/>
  <c r="S24" i="57"/>
  <c r="I41" i="57"/>
  <c r="S41" i="57" s="1"/>
  <c r="G8" i="29"/>
  <c r="S14" i="57" l="1"/>
  <c r="S12" i="57"/>
  <c r="R68" i="33" l="1"/>
  <c r="Q68" i="33"/>
  <c r="P68" i="33"/>
  <c r="O68" i="33"/>
  <c r="N68" i="33"/>
  <c r="M68" i="33"/>
  <c r="L68" i="33"/>
  <c r="K68" i="33"/>
  <c r="J68" i="33"/>
  <c r="I68" i="33"/>
  <c r="H68" i="33"/>
  <c r="G68" i="33"/>
  <c r="G42" i="29" l="1"/>
  <c r="K14" i="32"/>
  <c r="H14" i="32"/>
  <c r="G21" i="29"/>
  <c r="G20" i="29"/>
  <c r="G19" i="29"/>
  <c r="G17" i="29"/>
  <c r="G9" i="29"/>
  <c r="R19" i="29"/>
  <c r="Q19" i="29"/>
  <c r="P19" i="29"/>
  <c r="O19" i="29"/>
  <c r="N19" i="29"/>
  <c r="M19" i="29"/>
  <c r="L19" i="29"/>
  <c r="K19" i="29"/>
  <c r="J19" i="29"/>
  <c r="I19" i="29"/>
  <c r="H19" i="29"/>
  <c r="S99" i="29"/>
  <c r="S79" i="29"/>
  <c r="S59" i="29"/>
  <c r="G14" i="32" s="1"/>
  <c r="S39" i="29"/>
  <c r="F14" i="32" s="1"/>
  <c r="S19" i="29" l="1"/>
  <c r="R112" i="29"/>
  <c r="Q112" i="29"/>
  <c r="P112" i="29"/>
  <c r="O112" i="29"/>
  <c r="N112" i="29"/>
  <c r="M112" i="29"/>
  <c r="L112" i="29"/>
  <c r="K112" i="29"/>
  <c r="J112" i="29"/>
  <c r="I112" i="29"/>
  <c r="H112" i="29"/>
  <c r="G112" i="29"/>
  <c r="S116" i="29"/>
  <c r="V21" i="16" s="1"/>
  <c r="S77" i="29" l="1"/>
  <c r="R42" i="29"/>
  <c r="Q42" i="29"/>
  <c r="P42" i="29"/>
  <c r="O42" i="29"/>
  <c r="N42" i="29"/>
  <c r="M42" i="29"/>
  <c r="L42" i="29"/>
  <c r="K42" i="29"/>
  <c r="J42" i="29"/>
  <c r="I42" i="29"/>
  <c r="H42" i="29"/>
  <c r="S41" i="29"/>
  <c r="S40" i="29"/>
  <c r="S38" i="29"/>
  <c r="S37" i="29"/>
  <c r="R21" i="29"/>
  <c r="Q21" i="29"/>
  <c r="P21" i="29"/>
  <c r="O21" i="29"/>
  <c r="N21" i="29"/>
  <c r="M21" i="29"/>
  <c r="L21" i="29"/>
  <c r="K21" i="29"/>
  <c r="J21" i="29"/>
  <c r="I21" i="29"/>
  <c r="H21" i="29"/>
  <c r="R20" i="29"/>
  <c r="Q20" i="29"/>
  <c r="P20" i="29"/>
  <c r="O20" i="29"/>
  <c r="N20" i="29"/>
  <c r="M20" i="29"/>
  <c r="L20" i="29"/>
  <c r="K20" i="29"/>
  <c r="J20" i="29"/>
  <c r="I20" i="29"/>
  <c r="H20" i="29"/>
  <c r="R18" i="29"/>
  <c r="Q18" i="29"/>
  <c r="P18" i="29"/>
  <c r="O18" i="29"/>
  <c r="N18" i="29"/>
  <c r="M18" i="29"/>
  <c r="L18" i="29"/>
  <c r="K18" i="29"/>
  <c r="J18" i="29"/>
  <c r="I18" i="29"/>
  <c r="H18" i="29"/>
  <c r="G18" i="29"/>
  <c r="R17" i="29"/>
  <c r="Q17" i="29"/>
  <c r="P17" i="29"/>
  <c r="O17" i="29"/>
  <c r="N17" i="29"/>
  <c r="M17" i="29"/>
  <c r="L17" i="29"/>
  <c r="K17" i="29"/>
  <c r="J17" i="29"/>
  <c r="I17" i="29"/>
  <c r="H17" i="29"/>
  <c r="I22" i="29" l="1"/>
  <c r="M22" i="29"/>
  <c r="Q22" i="29"/>
  <c r="J22" i="29"/>
  <c r="N22" i="29"/>
  <c r="R22" i="29"/>
  <c r="K22" i="29"/>
  <c r="O22" i="29"/>
  <c r="H22" i="29"/>
  <c r="L22" i="29"/>
  <c r="P22" i="29"/>
  <c r="S18" i="29"/>
  <c r="S20" i="29"/>
  <c r="S21" i="29"/>
  <c r="F15" i="32"/>
  <c r="G22" i="29"/>
  <c r="S42" i="29"/>
  <c r="S17" i="29"/>
  <c r="R9" i="29"/>
  <c r="Q9" i="29"/>
  <c r="P9" i="29"/>
  <c r="O9" i="29"/>
  <c r="N9" i="29"/>
  <c r="M9" i="29"/>
  <c r="L9" i="29"/>
  <c r="K9" i="29"/>
  <c r="J9" i="29"/>
  <c r="I9" i="29"/>
  <c r="H9" i="29"/>
  <c r="R8" i="29"/>
  <c r="Q8" i="29"/>
  <c r="P8" i="29"/>
  <c r="O8" i="29"/>
  <c r="N8" i="29"/>
  <c r="M8" i="29"/>
  <c r="L8" i="29"/>
  <c r="K8" i="29"/>
  <c r="J8" i="29"/>
  <c r="I8" i="29"/>
  <c r="H8" i="29"/>
  <c r="R102" i="29"/>
  <c r="Q102" i="29"/>
  <c r="P102" i="29"/>
  <c r="O102" i="29"/>
  <c r="N102" i="29"/>
  <c r="M102" i="29"/>
  <c r="L102" i="29"/>
  <c r="K102" i="29"/>
  <c r="J102" i="29"/>
  <c r="I102" i="29"/>
  <c r="H102" i="29"/>
  <c r="G102" i="29"/>
  <c r="S101" i="29"/>
  <c r="S100" i="29"/>
  <c r="S98" i="29"/>
  <c r="S97" i="29"/>
  <c r="P95" i="29"/>
  <c r="J95" i="29"/>
  <c r="Q93" i="29"/>
  <c r="R82" i="29"/>
  <c r="Q82" i="29"/>
  <c r="P82" i="29"/>
  <c r="O82" i="29"/>
  <c r="N82" i="29"/>
  <c r="M82" i="29"/>
  <c r="L82" i="29"/>
  <c r="K82" i="29"/>
  <c r="J82" i="29"/>
  <c r="I82" i="29"/>
  <c r="H82" i="29"/>
  <c r="G82" i="29"/>
  <c r="S81" i="29"/>
  <c r="S80" i="29"/>
  <c r="H15" i="32" s="1"/>
  <c r="S78" i="29"/>
  <c r="P75" i="29"/>
  <c r="J75" i="29"/>
  <c r="Q73" i="29"/>
  <c r="R62" i="29"/>
  <c r="Q62" i="29"/>
  <c r="P62" i="29"/>
  <c r="O62" i="29"/>
  <c r="N62" i="29"/>
  <c r="M62" i="29"/>
  <c r="L62" i="29"/>
  <c r="K62" i="29"/>
  <c r="J62" i="29"/>
  <c r="I62" i="29"/>
  <c r="H62" i="29"/>
  <c r="G62" i="29"/>
  <c r="S61" i="29"/>
  <c r="S60" i="29"/>
  <c r="S58" i="29"/>
  <c r="S57" i="29"/>
  <c r="P55" i="29"/>
  <c r="J55" i="29"/>
  <c r="Q53" i="29"/>
  <c r="P35" i="29"/>
  <c r="J35" i="29"/>
  <c r="Q33" i="29"/>
  <c r="P15" i="29"/>
  <c r="J15" i="29"/>
  <c r="Q13" i="29"/>
  <c r="S50" i="29"/>
  <c r="S70" i="29"/>
  <c r="S90" i="29"/>
  <c r="S30" i="29"/>
  <c r="G31" i="29"/>
  <c r="H31" i="29"/>
  <c r="I31" i="29"/>
  <c r="J31" i="29"/>
  <c r="K31" i="29"/>
  <c r="L31" i="29"/>
  <c r="M31" i="29"/>
  <c r="N31" i="29"/>
  <c r="O31" i="29"/>
  <c r="P31" i="29"/>
  <c r="Q31" i="29"/>
  <c r="R31" i="29"/>
  <c r="Q45" i="29"/>
  <c r="J47" i="29"/>
  <c r="P47" i="29"/>
  <c r="S49" i="29"/>
  <c r="G51" i="29"/>
  <c r="H51" i="29"/>
  <c r="I51" i="29"/>
  <c r="J51" i="29"/>
  <c r="K51" i="29"/>
  <c r="L51" i="29"/>
  <c r="M51" i="29"/>
  <c r="N51" i="29"/>
  <c r="O51" i="29"/>
  <c r="P51" i="29"/>
  <c r="Q51" i="29"/>
  <c r="R51" i="29"/>
  <c r="Q65" i="29"/>
  <c r="J67" i="29"/>
  <c r="P67" i="29"/>
  <c r="S69" i="29"/>
  <c r="G71" i="29"/>
  <c r="H71" i="29"/>
  <c r="I71" i="29"/>
  <c r="J71" i="29"/>
  <c r="K71" i="29"/>
  <c r="L71" i="29"/>
  <c r="M71" i="29"/>
  <c r="N71" i="29"/>
  <c r="O71" i="29"/>
  <c r="P71" i="29"/>
  <c r="Q71" i="29"/>
  <c r="R71" i="29"/>
  <c r="Q85" i="29"/>
  <c r="J87" i="29"/>
  <c r="P87" i="29"/>
  <c r="S89" i="29"/>
  <c r="G91" i="29"/>
  <c r="H91" i="29"/>
  <c r="I91" i="29"/>
  <c r="J91" i="29"/>
  <c r="K91" i="29"/>
  <c r="L91" i="29"/>
  <c r="M91" i="29"/>
  <c r="N91" i="29"/>
  <c r="O91" i="29"/>
  <c r="P91" i="29"/>
  <c r="Q91" i="29"/>
  <c r="R91" i="29"/>
  <c r="S22" i="29" l="1"/>
  <c r="G15" i="32"/>
  <c r="K13" i="32"/>
  <c r="H13" i="32"/>
  <c r="G13" i="32"/>
  <c r="K15" i="32"/>
  <c r="E15" i="32" s="1"/>
  <c r="S102" i="29"/>
  <c r="S9" i="29"/>
  <c r="S82" i="29"/>
  <c r="S62" i="29"/>
  <c r="S51" i="29"/>
  <c r="H25" i="55" s="1"/>
  <c r="S71" i="29"/>
  <c r="J25" i="55" s="1"/>
  <c r="S91" i="29"/>
  <c r="S31" i="29"/>
  <c r="F25" i="55" s="1"/>
  <c r="AE118" i="54"/>
  <c r="AF117" i="54"/>
  <c r="AF115" i="54"/>
  <c r="AF114" i="54"/>
  <c r="AF113" i="54"/>
  <c r="AE112" i="54"/>
  <c r="AF111" i="54"/>
  <c r="AF110" i="54"/>
  <c r="AF109" i="54"/>
  <c r="AF22" i="54" s="1"/>
  <c r="AF108" i="54"/>
  <c r="AF107" i="54"/>
  <c r="AF106" i="54"/>
  <c r="AF105" i="54"/>
  <c r="AF104" i="54"/>
  <c r="AE103" i="54"/>
  <c r="AF102" i="54"/>
  <c r="AF101" i="54"/>
  <c r="AF100" i="54"/>
  <c r="AF99" i="54"/>
  <c r="AF98" i="54"/>
  <c r="AF97" i="54"/>
  <c r="AF96" i="54"/>
  <c r="AE89" i="54"/>
  <c r="AF88" i="54"/>
  <c r="AF85" i="54"/>
  <c r="AF84" i="54"/>
  <c r="AE83" i="54"/>
  <c r="AF82" i="54"/>
  <c r="AF81" i="54"/>
  <c r="AF80" i="54"/>
  <c r="AF79" i="54"/>
  <c r="AF78" i="54"/>
  <c r="AF77" i="54"/>
  <c r="AF76" i="54"/>
  <c r="AF75" i="54"/>
  <c r="AE74" i="54"/>
  <c r="AF73" i="54"/>
  <c r="AF72" i="54"/>
  <c r="AF71" i="54"/>
  <c r="AF70" i="54"/>
  <c r="AF69" i="54"/>
  <c r="AF68" i="54"/>
  <c r="AF67" i="54"/>
  <c r="AE60" i="54"/>
  <c r="AF59" i="54"/>
  <c r="AF56" i="54"/>
  <c r="AF55" i="54"/>
  <c r="AE54" i="54"/>
  <c r="AF53" i="54"/>
  <c r="AF52" i="54"/>
  <c r="AF51" i="54"/>
  <c r="AF50" i="54"/>
  <c r="AF49" i="54"/>
  <c r="AF48" i="54"/>
  <c r="AF47" i="54"/>
  <c r="AF46" i="54"/>
  <c r="AE45" i="54"/>
  <c r="AF44" i="54"/>
  <c r="AF43" i="54"/>
  <c r="AF42" i="54"/>
  <c r="AF41" i="54"/>
  <c r="AF40" i="54"/>
  <c r="AF39" i="54"/>
  <c r="AF38" i="54"/>
  <c r="AE30" i="54"/>
  <c r="AE27" i="54"/>
  <c r="AE26" i="54"/>
  <c r="AE24" i="54"/>
  <c r="AE23" i="54"/>
  <c r="AE22" i="54"/>
  <c r="AE21" i="54"/>
  <c r="AE20" i="54"/>
  <c r="AE19" i="54"/>
  <c r="AE18" i="54"/>
  <c r="AE17" i="54"/>
  <c r="AE15" i="54"/>
  <c r="AE14" i="54"/>
  <c r="AE13" i="54"/>
  <c r="AE12" i="54"/>
  <c r="AE11" i="54"/>
  <c r="AE10" i="54"/>
  <c r="AE9" i="54"/>
  <c r="K24" i="16"/>
  <c r="L24" i="16"/>
  <c r="N91" i="12"/>
  <c r="M91" i="12"/>
  <c r="L91" i="12"/>
  <c r="K90" i="12"/>
  <c r="L90" i="12"/>
  <c r="M90" i="12"/>
  <c r="N90" i="12"/>
  <c r="G91" i="12"/>
  <c r="K91" i="12" s="1"/>
  <c r="C91" i="12"/>
  <c r="N106" i="12"/>
  <c r="M106" i="12"/>
  <c r="L106" i="12"/>
  <c r="P106" i="12" s="1"/>
  <c r="G106" i="12"/>
  <c r="C106" i="12"/>
  <c r="J6" i="12"/>
  <c r="K6" i="12"/>
  <c r="J7" i="12"/>
  <c r="K7" i="12"/>
  <c r="J8" i="12"/>
  <c r="K8" i="12"/>
  <c r="J9" i="12"/>
  <c r="K9" i="12"/>
  <c r="J10" i="12"/>
  <c r="K10" i="12"/>
  <c r="J11" i="12"/>
  <c r="K11" i="12"/>
  <c r="J12" i="12"/>
  <c r="K12" i="12"/>
  <c r="J13" i="12"/>
  <c r="K13" i="12"/>
  <c r="J14" i="12"/>
  <c r="K14" i="12"/>
  <c r="J15" i="12"/>
  <c r="K15" i="12"/>
  <c r="J16" i="12"/>
  <c r="K16" i="12"/>
  <c r="J17" i="12"/>
  <c r="K17" i="12"/>
  <c r="G25" i="55" l="1"/>
  <c r="K25" i="55"/>
  <c r="I25" i="55"/>
  <c r="L25" i="55"/>
  <c r="AF26" i="54"/>
  <c r="AE119" i="54"/>
  <c r="AF24" i="54"/>
  <c r="AF15" i="54"/>
  <c r="AF12" i="54"/>
  <c r="AF74" i="54"/>
  <c r="AF11" i="54"/>
  <c r="K106" i="12"/>
  <c r="O106" i="12" s="1"/>
  <c r="R106" i="12"/>
  <c r="Q106" i="12"/>
  <c r="AE31" i="54"/>
  <c r="AF118" i="54"/>
  <c r="AF112" i="54"/>
  <c r="AF20" i="54"/>
  <c r="AF30" i="54"/>
  <c r="AF89" i="54"/>
  <c r="AF83" i="54"/>
  <c r="AE25" i="54"/>
  <c r="AF21" i="54"/>
  <c r="AF18" i="54"/>
  <c r="AE90" i="54"/>
  <c r="AF10" i="54"/>
  <c r="AF14" i="54"/>
  <c r="AF27" i="54"/>
  <c r="AF60" i="54"/>
  <c r="AF54" i="54"/>
  <c r="AF19" i="54"/>
  <c r="AF23" i="54"/>
  <c r="AE16" i="54"/>
  <c r="AF45" i="54"/>
  <c r="AE61" i="54"/>
  <c r="AF9" i="54"/>
  <c r="AF13" i="54"/>
  <c r="AF103" i="54"/>
  <c r="AF17" i="54"/>
  <c r="J24" i="16"/>
  <c r="AC15" i="54"/>
  <c r="M25" i="55" l="1"/>
  <c r="AF90" i="54"/>
  <c r="AF61" i="54"/>
  <c r="AE32" i="54"/>
  <c r="AF25" i="54"/>
  <c r="AF119" i="54"/>
  <c r="AF31" i="54"/>
  <c r="AF16" i="54"/>
  <c r="U43" i="1"/>
  <c r="Q17" i="16" s="1"/>
  <c r="AF32" i="54" l="1"/>
  <c r="G65" i="33"/>
  <c r="H52" i="4"/>
  <c r="G34" i="33" s="1"/>
  <c r="Q28" i="19" l="1"/>
  <c r="BK25" i="16" l="1"/>
  <c r="BK27" i="16" s="1"/>
  <c r="BJ25" i="16"/>
  <c r="BJ27" i="16" s="1"/>
  <c r="BI25" i="16"/>
  <c r="BI27" i="16" s="1"/>
  <c r="BH25" i="16"/>
  <c r="BH27" i="16" s="1"/>
  <c r="BG25" i="16"/>
  <c r="BG27" i="16" s="1"/>
  <c r="BF25" i="16"/>
  <c r="BF27" i="16" s="1"/>
  <c r="BE25" i="16"/>
  <c r="BE27" i="16" s="1"/>
  <c r="BD25" i="16"/>
  <c r="BD27" i="16" s="1"/>
  <c r="BC25" i="16"/>
  <c r="BC27" i="16" s="1"/>
  <c r="BB25" i="16"/>
  <c r="BB27" i="16" s="1"/>
  <c r="BA25" i="16"/>
  <c r="AZ25" i="16" l="1"/>
  <c r="BA27" i="16"/>
  <c r="AZ27" i="16" s="1"/>
  <c r="E65" i="56"/>
  <c r="E46" i="56"/>
  <c r="E24" i="56"/>
  <c r="J41" i="49" l="1"/>
  <c r="H41" i="49" l="1"/>
  <c r="E20" i="56"/>
  <c r="E19" i="56"/>
  <c r="E18" i="56"/>
  <c r="E17" i="56"/>
  <c r="E16" i="56"/>
  <c r="E15" i="56"/>
  <c r="E14" i="56"/>
  <c r="E13" i="56"/>
  <c r="E12" i="56"/>
  <c r="E11" i="56"/>
  <c r="E10" i="56"/>
  <c r="E9" i="56"/>
  <c r="E8" i="56"/>
  <c r="E7" i="56"/>
  <c r="E6" i="56"/>
  <c r="X77" i="15" l="1"/>
  <c r="X42" i="15"/>
  <c r="U87" i="41"/>
  <c r="U86" i="41"/>
  <c r="I115" i="1" l="1"/>
  <c r="K107" i="1"/>
  <c r="AC118" i="54" l="1"/>
  <c r="AD117" i="54"/>
  <c r="AD115" i="54"/>
  <c r="AD114" i="54"/>
  <c r="AD113" i="54"/>
  <c r="AC112" i="54"/>
  <c r="AD111" i="54"/>
  <c r="AD110" i="54"/>
  <c r="AD109" i="54"/>
  <c r="AD108" i="54"/>
  <c r="AD107" i="54"/>
  <c r="AD106" i="54"/>
  <c r="AD105" i="54"/>
  <c r="AD104" i="54"/>
  <c r="AC103" i="54"/>
  <c r="AD102" i="54"/>
  <c r="AD101" i="54"/>
  <c r="AD100" i="54"/>
  <c r="AD99" i="54"/>
  <c r="AD98" i="54"/>
  <c r="AD97" i="54"/>
  <c r="AD96" i="54"/>
  <c r="AC89" i="54"/>
  <c r="AD88" i="54"/>
  <c r="AD86" i="54"/>
  <c r="AD85" i="54"/>
  <c r="AD84" i="54"/>
  <c r="AC83" i="54"/>
  <c r="AD82" i="54"/>
  <c r="AD81" i="54"/>
  <c r="AD80" i="54"/>
  <c r="AD79" i="54"/>
  <c r="AD78" i="54"/>
  <c r="AD77" i="54"/>
  <c r="AD76" i="54"/>
  <c r="AD75" i="54"/>
  <c r="AC74" i="54"/>
  <c r="AD73" i="54"/>
  <c r="AD72" i="54"/>
  <c r="AD71" i="54"/>
  <c r="AD70" i="54"/>
  <c r="AD69" i="54"/>
  <c r="AD68" i="54"/>
  <c r="AD67" i="54"/>
  <c r="AC60" i="54"/>
  <c r="AD59" i="54"/>
  <c r="AD57" i="54"/>
  <c r="AD56" i="54"/>
  <c r="AD55" i="54"/>
  <c r="AC54" i="54"/>
  <c r="AD53" i="54"/>
  <c r="AD52" i="54"/>
  <c r="AD51" i="54"/>
  <c r="AD50" i="54"/>
  <c r="AD49" i="54"/>
  <c r="AD48" i="54"/>
  <c r="AD47" i="54"/>
  <c r="AD46" i="54"/>
  <c r="AC45" i="54"/>
  <c r="AD44" i="54"/>
  <c r="AD43" i="54"/>
  <c r="AD42" i="54"/>
  <c r="AD41" i="54"/>
  <c r="AD40" i="54"/>
  <c r="AD39" i="54"/>
  <c r="AD38" i="54"/>
  <c r="AC30" i="54"/>
  <c r="AC28" i="54"/>
  <c r="AC27" i="54"/>
  <c r="AC26" i="54"/>
  <c r="AC24" i="54"/>
  <c r="AC23" i="54"/>
  <c r="AC22" i="54"/>
  <c r="AC21" i="54"/>
  <c r="AC20" i="54"/>
  <c r="AC19" i="54"/>
  <c r="AC18" i="54"/>
  <c r="AC17" i="54"/>
  <c r="AC14" i="54"/>
  <c r="AC13" i="54"/>
  <c r="AD12" i="54"/>
  <c r="AC12" i="54"/>
  <c r="AC11" i="54"/>
  <c r="AC10" i="54"/>
  <c r="AD28" i="54" l="1"/>
  <c r="AD22" i="54"/>
  <c r="AD15" i="54"/>
  <c r="AD27" i="54"/>
  <c r="AD26" i="54"/>
  <c r="AD118" i="54"/>
  <c r="AD21" i="54"/>
  <c r="AC119" i="54"/>
  <c r="AD13" i="54"/>
  <c r="AD11" i="54"/>
  <c r="AD103" i="54"/>
  <c r="AD9" i="54"/>
  <c r="AD89" i="54"/>
  <c r="AD24" i="54"/>
  <c r="AD20" i="54"/>
  <c r="AD83" i="54"/>
  <c r="AD17" i="54"/>
  <c r="AD74" i="54"/>
  <c r="AC90" i="54"/>
  <c r="AD30" i="54"/>
  <c r="AC31" i="54"/>
  <c r="AD23" i="54"/>
  <c r="AD19" i="54"/>
  <c r="AC25" i="54"/>
  <c r="AD18" i="54"/>
  <c r="AD14" i="54"/>
  <c r="AC16" i="54"/>
  <c r="AC61" i="54"/>
  <c r="AD10" i="54"/>
  <c r="AD60" i="54"/>
  <c r="AD54" i="54"/>
  <c r="AD45" i="54"/>
  <c r="AD112" i="54"/>
  <c r="S21" i="33"/>
  <c r="S13" i="33"/>
  <c r="S9" i="33"/>
  <c r="S5" i="33"/>
  <c r="S20" i="33"/>
  <c r="S12" i="33"/>
  <c r="S8" i="33"/>
  <c r="S4" i="33"/>
  <c r="S16" i="33" l="1"/>
  <c r="S17" i="33"/>
  <c r="AD31" i="54"/>
  <c r="AD119" i="54"/>
  <c r="AD25" i="54"/>
  <c r="AD90" i="54"/>
  <c r="AD61" i="54"/>
  <c r="AC32" i="54"/>
  <c r="AD16" i="54"/>
  <c r="X20" i="15"/>
  <c r="R19" i="32"/>
  <c r="U171" i="41"/>
  <c r="U170" i="41"/>
  <c r="U169" i="41"/>
  <c r="U168" i="41"/>
  <c r="U167" i="41"/>
  <c r="U166" i="41"/>
  <c r="U165" i="41"/>
  <c r="U164" i="41"/>
  <c r="U163" i="41"/>
  <c r="U162" i="41"/>
  <c r="U161" i="41"/>
  <c r="U160" i="41"/>
  <c r="U159" i="41"/>
  <c r="U158" i="41"/>
  <c r="U157" i="41"/>
  <c r="U156" i="41"/>
  <c r="T85" i="41"/>
  <c r="S85" i="41"/>
  <c r="R85" i="41"/>
  <c r="Q85" i="41"/>
  <c r="P85" i="41"/>
  <c r="O85" i="41"/>
  <c r="N85" i="41"/>
  <c r="M85" i="41"/>
  <c r="L85" i="41"/>
  <c r="K85" i="41"/>
  <c r="J85" i="41"/>
  <c r="I85" i="41"/>
  <c r="U84" i="41"/>
  <c r="U83" i="41"/>
  <c r="U82" i="41"/>
  <c r="U81" i="41"/>
  <c r="U80" i="41"/>
  <c r="U79" i="41"/>
  <c r="U78" i="41"/>
  <c r="T77" i="41"/>
  <c r="S77" i="41"/>
  <c r="R77" i="41"/>
  <c r="Q77" i="41"/>
  <c r="P77" i="41"/>
  <c r="O77" i="41"/>
  <c r="N77" i="41"/>
  <c r="M77" i="41"/>
  <c r="L77" i="41"/>
  <c r="K77" i="41"/>
  <c r="J77" i="41"/>
  <c r="I77" i="41"/>
  <c r="U76" i="41"/>
  <c r="U75" i="41"/>
  <c r="U74" i="41"/>
  <c r="U73" i="41"/>
  <c r="U72" i="41"/>
  <c r="R101" i="19"/>
  <c r="Q101" i="19"/>
  <c r="P101" i="19"/>
  <c r="O101" i="19"/>
  <c r="N101" i="19"/>
  <c r="M101" i="19"/>
  <c r="L101" i="19"/>
  <c r="K101" i="19"/>
  <c r="J101" i="19"/>
  <c r="I101" i="19"/>
  <c r="H101" i="19"/>
  <c r="G101" i="19"/>
  <c r="R100" i="19"/>
  <c r="R102" i="19" s="1"/>
  <c r="Q100" i="19"/>
  <c r="P100" i="19"/>
  <c r="P102" i="19" s="1"/>
  <c r="O100" i="19"/>
  <c r="O102" i="19" s="1"/>
  <c r="N100" i="19"/>
  <c r="N102" i="19" s="1"/>
  <c r="M100" i="19"/>
  <c r="L100" i="19"/>
  <c r="L102" i="19" s="1"/>
  <c r="K100" i="19"/>
  <c r="K102" i="19" s="1"/>
  <c r="J100" i="19"/>
  <c r="J102" i="19" s="1"/>
  <c r="I100" i="19"/>
  <c r="H100" i="19"/>
  <c r="H102" i="19" s="1"/>
  <c r="G100" i="19"/>
  <c r="G102" i="19" s="1"/>
  <c r="R99" i="19"/>
  <c r="Q99" i="19"/>
  <c r="P99" i="19"/>
  <c r="O99" i="19"/>
  <c r="N99" i="19"/>
  <c r="M99" i="19"/>
  <c r="L99" i="19"/>
  <c r="K99" i="19"/>
  <c r="J99" i="19"/>
  <c r="I99" i="19"/>
  <c r="H99" i="19"/>
  <c r="G99" i="19"/>
  <c r="S98" i="19"/>
  <c r="S97" i="19"/>
  <c r="R96" i="19"/>
  <c r="Q96" i="19"/>
  <c r="P96" i="19"/>
  <c r="O96" i="19"/>
  <c r="N96" i="19"/>
  <c r="M96" i="19"/>
  <c r="L96" i="19"/>
  <c r="K96" i="19"/>
  <c r="J96" i="19"/>
  <c r="I96" i="19"/>
  <c r="H96" i="19"/>
  <c r="G96" i="19"/>
  <c r="S95" i="19"/>
  <c r="S94" i="19"/>
  <c r="R84" i="19"/>
  <c r="Q84" i="19"/>
  <c r="P84" i="19"/>
  <c r="O84" i="19"/>
  <c r="N84" i="19"/>
  <c r="M84" i="19"/>
  <c r="L84" i="19"/>
  <c r="K84" i="19"/>
  <c r="J84" i="19"/>
  <c r="I84" i="19"/>
  <c r="H84" i="19"/>
  <c r="G84" i="19"/>
  <c r="R83" i="19"/>
  <c r="R85" i="19" s="1"/>
  <c r="Q83" i="19"/>
  <c r="Q85" i="19" s="1"/>
  <c r="P83" i="19"/>
  <c r="P85" i="19" s="1"/>
  <c r="O83" i="19"/>
  <c r="N83" i="19"/>
  <c r="N85" i="19" s="1"/>
  <c r="M83" i="19"/>
  <c r="M85" i="19" s="1"/>
  <c r="L83" i="19"/>
  <c r="L85" i="19" s="1"/>
  <c r="K83" i="19"/>
  <c r="J83" i="19"/>
  <c r="J85" i="19" s="1"/>
  <c r="I83" i="19"/>
  <c r="I85" i="19" s="1"/>
  <c r="H83" i="19"/>
  <c r="H85" i="19" s="1"/>
  <c r="G83" i="19"/>
  <c r="R82" i="19"/>
  <c r="Q82" i="19"/>
  <c r="P82" i="19"/>
  <c r="O82" i="19"/>
  <c r="N82" i="19"/>
  <c r="M82" i="19"/>
  <c r="L82" i="19"/>
  <c r="K82" i="19"/>
  <c r="J82" i="19"/>
  <c r="I82" i="19"/>
  <c r="H82" i="19"/>
  <c r="G82" i="19"/>
  <c r="S81" i="19"/>
  <c r="S80" i="19"/>
  <c r="R79" i="19"/>
  <c r="Q79" i="19"/>
  <c r="P79" i="19"/>
  <c r="O79" i="19"/>
  <c r="N79" i="19"/>
  <c r="M79" i="19"/>
  <c r="L79" i="19"/>
  <c r="K79" i="19"/>
  <c r="J79" i="19"/>
  <c r="I79" i="19"/>
  <c r="H79" i="19"/>
  <c r="G79" i="19"/>
  <c r="S79" i="19" s="1"/>
  <c r="S78" i="19"/>
  <c r="S77" i="19"/>
  <c r="S58" i="21"/>
  <c r="R58" i="21"/>
  <c r="Q58" i="21"/>
  <c r="P58" i="21"/>
  <c r="O58" i="21"/>
  <c r="N58" i="21"/>
  <c r="M58" i="21"/>
  <c r="L58" i="21"/>
  <c r="K58" i="21"/>
  <c r="J58" i="21"/>
  <c r="I58" i="21"/>
  <c r="H58" i="21"/>
  <c r="S57" i="21"/>
  <c r="S59" i="21" s="1"/>
  <c r="R57" i="21"/>
  <c r="R59" i="21" s="1"/>
  <c r="Q57" i="21"/>
  <c r="Q59" i="21" s="1"/>
  <c r="P57" i="21"/>
  <c r="O57" i="21"/>
  <c r="O59" i="21" s="1"/>
  <c r="N57" i="21"/>
  <c r="N59" i="21" s="1"/>
  <c r="M57" i="21"/>
  <c r="M59" i="21" s="1"/>
  <c r="L57" i="21"/>
  <c r="K57" i="21"/>
  <c r="K59" i="21" s="1"/>
  <c r="J57" i="21"/>
  <c r="J59" i="21" s="1"/>
  <c r="I57" i="21"/>
  <c r="I59" i="21" s="1"/>
  <c r="H57" i="21"/>
  <c r="S56" i="21"/>
  <c r="R56" i="21"/>
  <c r="Q56" i="21"/>
  <c r="P56" i="21"/>
  <c r="O56" i="21"/>
  <c r="N56" i="21"/>
  <c r="M56" i="21"/>
  <c r="L56" i="21"/>
  <c r="K56" i="21"/>
  <c r="T55" i="21"/>
  <c r="T54" i="21"/>
  <c r="S53" i="21"/>
  <c r="R53" i="21"/>
  <c r="Q53" i="21"/>
  <c r="P53" i="21"/>
  <c r="O53" i="21"/>
  <c r="N53" i="21"/>
  <c r="M53" i="21"/>
  <c r="L53" i="21"/>
  <c r="K53" i="21"/>
  <c r="J53" i="21"/>
  <c r="I53" i="21"/>
  <c r="H53" i="21"/>
  <c r="T53" i="21" s="1"/>
  <c r="T52" i="21"/>
  <c r="T51" i="21"/>
  <c r="T199" i="1"/>
  <c r="R113" i="33" s="1"/>
  <c r="S199" i="1"/>
  <c r="Q113" i="33" s="1"/>
  <c r="R199" i="1"/>
  <c r="P113" i="33" s="1"/>
  <c r="Q199" i="1"/>
  <c r="O113" i="33" s="1"/>
  <c r="P199" i="1"/>
  <c r="N113" i="33" s="1"/>
  <c r="O199" i="1"/>
  <c r="M113" i="33" s="1"/>
  <c r="N199" i="1"/>
  <c r="L113" i="33" s="1"/>
  <c r="M199" i="1"/>
  <c r="K113" i="33" s="1"/>
  <c r="L199" i="1"/>
  <c r="J113" i="33" s="1"/>
  <c r="K199" i="1"/>
  <c r="I113" i="33" s="1"/>
  <c r="J199" i="1"/>
  <c r="H113" i="33" s="1"/>
  <c r="T174" i="1"/>
  <c r="R53" i="33" s="1"/>
  <c r="S174" i="1"/>
  <c r="Q53" i="33" s="1"/>
  <c r="R174" i="1"/>
  <c r="P53" i="33" s="1"/>
  <c r="Q174" i="1"/>
  <c r="O53" i="33" s="1"/>
  <c r="P174" i="1"/>
  <c r="N53" i="33" s="1"/>
  <c r="O174" i="1"/>
  <c r="M53" i="33" s="1"/>
  <c r="N174" i="1"/>
  <c r="L53" i="33" s="1"/>
  <c r="M174" i="1"/>
  <c r="K53" i="33" s="1"/>
  <c r="L174" i="1"/>
  <c r="J53" i="33" s="1"/>
  <c r="K174" i="1"/>
  <c r="I53" i="33" s="1"/>
  <c r="J174" i="1"/>
  <c r="H53" i="33" s="1"/>
  <c r="I174" i="1"/>
  <c r="G53" i="33" s="1"/>
  <c r="U173" i="1"/>
  <c r="U172" i="1"/>
  <c r="U171" i="1"/>
  <c r="U170" i="1"/>
  <c r="U169" i="1"/>
  <c r="U168" i="1"/>
  <c r="T167" i="1"/>
  <c r="S167" i="1"/>
  <c r="R167" i="1"/>
  <c r="Q167" i="1"/>
  <c r="P167" i="1"/>
  <c r="O167" i="1"/>
  <c r="N167" i="1"/>
  <c r="M167" i="1"/>
  <c r="L167" i="1"/>
  <c r="K167" i="1"/>
  <c r="J167" i="1"/>
  <c r="I167" i="1"/>
  <c r="U166" i="1"/>
  <c r="U165" i="1"/>
  <c r="U164" i="1"/>
  <c r="U163" i="1"/>
  <c r="U162" i="1"/>
  <c r="R116" i="33"/>
  <c r="Q116" i="33"/>
  <c r="P116" i="33"/>
  <c r="O116" i="33"/>
  <c r="N116" i="33"/>
  <c r="M116" i="33"/>
  <c r="L116" i="33"/>
  <c r="K116" i="33"/>
  <c r="J116" i="33"/>
  <c r="I116" i="33"/>
  <c r="H116" i="33"/>
  <c r="G116" i="33"/>
  <c r="T278" i="4"/>
  <c r="T277" i="4"/>
  <c r="T276" i="4"/>
  <c r="T275" i="4"/>
  <c r="T274" i="4"/>
  <c r="T280" i="4" s="1"/>
  <c r="T271" i="4"/>
  <c r="T270" i="4"/>
  <c r="T272" i="4" s="1"/>
  <c r="T267" i="4"/>
  <c r="T266" i="4"/>
  <c r="T265" i="4"/>
  <c r="T264" i="4"/>
  <c r="T263" i="4"/>
  <c r="S230" i="4"/>
  <c r="R230" i="4"/>
  <c r="Q230" i="4"/>
  <c r="P230" i="4"/>
  <c r="O230" i="4"/>
  <c r="N230" i="4"/>
  <c r="M230" i="4"/>
  <c r="L230" i="4"/>
  <c r="K230" i="4"/>
  <c r="J230" i="4"/>
  <c r="I230" i="4"/>
  <c r="H230" i="4"/>
  <c r="T229" i="4"/>
  <c r="T228" i="4"/>
  <c r="T227" i="4"/>
  <c r="T226" i="4"/>
  <c r="T225" i="4"/>
  <c r="T224" i="4"/>
  <c r="T223" i="4"/>
  <c r="S222" i="4"/>
  <c r="R222" i="4"/>
  <c r="Q222" i="4"/>
  <c r="P222" i="4"/>
  <c r="O222" i="4"/>
  <c r="N222" i="4"/>
  <c r="M222" i="4"/>
  <c r="L222" i="4"/>
  <c r="K222" i="4"/>
  <c r="J222" i="4"/>
  <c r="I222" i="4"/>
  <c r="H222" i="4"/>
  <c r="T221" i="4"/>
  <c r="T220" i="4"/>
  <c r="T219" i="4"/>
  <c r="T218" i="4"/>
  <c r="T217" i="4"/>
  <c r="T216" i="4"/>
  <c r="T215" i="4"/>
  <c r="R102" i="5"/>
  <c r="Q102" i="5"/>
  <c r="P102" i="5"/>
  <c r="O102" i="5"/>
  <c r="N102" i="5"/>
  <c r="M102" i="5"/>
  <c r="L102" i="5"/>
  <c r="K102" i="5"/>
  <c r="J102" i="5"/>
  <c r="I102" i="5"/>
  <c r="H102" i="5"/>
  <c r="G102" i="5"/>
  <c r="R101" i="5"/>
  <c r="Q101" i="5"/>
  <c r="P101" i="5"/>
  <c r="O101" i="5"/>
  <c r="N101" i="5"/>
  <c r="M101" i="5"/>
  <c r="L101" i="5"/>
  <c r="K101" i="5"/>
  <c r="J101" i="5"/>
  <c r="I101" i="5"/>
  <c r="H101" i="5"/>
  <c r="G101" i="5"/>
  <c r="R100" i="5"/>
  <c r="Q100" i="5"/>
  <c r="P100" i="5"/>
  <c r="O100" i="5"/>
  <c r="N100" i="5"/>
  <c r="M100" i="5"/>
  <c r="L100" i="5"/>
  <c r="K100" i="5"/>
  <c r="J100" i="5"/>
  <c r="I100" i="5"/>
  <c r="H100" i="5"/>
  <c r="G100" i="5"/>
  <c r="R99" i="5"/>
  <c r="Q99" i="5"/>
  <c r="P99" i="5"/>
  <c r="O99" i="5"/>
  <c r="N99" i="5"/>
  <c r="M99" i="5"/>
  <c r="L99" i="5"/>
  <c r="K99" i="5"/>
  <c r="J99" i="5"/>
  <c r="I99" i="5"/>
  <c r="H99" i="5"/>
  <c r="G99" i="5"/>
  <c r="R98" i="5"/>
  <c r="R103" i="5" s="1"/>
  <c r="Q98" i="5"/>
  <c r="Q103" i="5" s="1"/>
  <c r="P98" i="5"/>
  <c r="O98" i="5"/>
  <c r="O103" i="5" s="1"/>
  <c r="N98" i="5"/>
  <c r="N103" i="5" s="1"/>
  <c r="M98" i="5"/>
  <c r="L98" i="5"/>
  <c r="K98" i="5"/>
  <c r="K103" i="5" s="1"/>
  <c r="J98" i="5"/>
  <c r="J103" i="5" s="1"/>
  <c r="I98" i="5"/>
  <c r="H98" i="5"/>
  <c r="G98" i="5"/>
  <c r="G103" i="5" s="1"/>
  <c r="R97" i="5"/>
  <c r="Q97" i="5"/>
  <c r="P97" i="5"/>
  <c r="O97" i="5"/>
  <c r="N97" i="5"/>
  <c r="M97" i="5"/>
  <c r="L97" i="5"/>
  <c r="K97" i="5"/>
  <c r="J97" i="5"/>
  <c r="I97" i="5"/>
  <c r="H97" i="5"/>
  <c r="G97" i="5"/>
  <c r="S96" i="5"/>
  <c r="S95" i="5"/>
  <c r="S94" i="5"/>
  <c r="S93" i="5"/>
  <c r="S92" i="5"/>
  <c r="R91" i="5"/>
  <c r="Q91" i="5"/>
  <c r="P91" i="5"/>
  <c r="O91" i="5"/>
  <c r="N91" i="5"/>
  <c r="M91" i="5"/>
  <c r="L91" i="5"/>
  <c r="K91" i="5"/>
  <c r="J91" i="5"/>
  <c r="I91" i="5"/>
  <c r="H91" i="5"/>
  <c r="G91" i="5"/>
  <c r="S90" i="5"/>
  <c r="H18" i="32" s="1"/>
  <c r="S88" i="5"/>
  <c r="S87" i="5"/>
  <c r="S86" i="5"/>
  <c r="S115" i="29"/>
  <c r="U116" i="29" s="1"/>
  <c r="R183" i="9"/>
  <c r="Q183" i="9"/>
  <c r="P183" i="9"/>
  <c r="O183" i="9"/>
  <c r="N183" i="9"/>
  <c r="M183" i="9"/>
  <c r="L183" i="9"/>
  <c r="K183" i="9"/>
  <c r="J183" i="9"/>
  <c r="I183" i="9"/>
  <c r="H183" i="9"/>
  <c r="G183" i="9"/>
  <c r="R181" i="9"/>
  <c r="Q181" i="9"/>
  <c r="P181" i="9"/>
  <c r="O181" i="9"/>
  <c r="N181" i="9"/>
  <c r="M181" i="9"/>
  <c r="L181" i="9"/>
  <c r="K181" i="9"/>
  <c r="J181" i="9"/>
  <c r="I181" i="9"/>
  <c r="H181" i="9"/>
  <c r="G181" i="9"/>
  <c r="R180" i="9"/>
  <c r="Q180" i="9"/>
  <c r="P180" i="9"/>
  <c r="O180" i="9"/>
  <c r="N180" i="9"/>
  <c r="M180" i="9"/>
  <c r="L180" i="9"/>
  <c r="K180" i="9"/>
  <c r="J180" i="9"/>
  <c r="I180" i="9"/>
  <c r="H180" i="9"/>
  <c r="G180" i="9"/>
  <c r="R179" i="9"/>
  <c r="Q179" i="9"/>
  <c r="P179" i="9"/>
  <c r="O179" i="9"/>
  <c r="N179" i="9"/>
  <c r="M179" i="9"/>
  <c r="L179" i="9"/>
  <c r="K179" i="9"/>
  <c r="J179" i="9"/>
  <c r="I179" i="9"/>
  <c r="H179" i="9"/>
  <c r="G179" i="9"/>
  <c r="R178" i="9"/>
  <c r="Q178" i="9"/>
  <c r="P178" i="9"/>
  <c r="O178" i="9"/>
  <c r="N178" i="9"/>
  <c r="M178" i="9"/>
  <c r="L178" i="9"/>
  <c r="K178" i="9"/>
  <c r="J178" i="9"/>
  <c r="I178" i="9"/>
  <c r="H178" i="9"/>
  <c r="G178" i="9"/>
  <c r="R177" i="9"/>
  <c r="R182" i="9" s="1"/>
  <c r="Q177" i="9"/>
  <c r="P177" i="9"/>
  <c r="P182" i="9" s="1"/>
  <c r="O177" i="9"/>
  <c r="N177" i="9"/>
  <c r="N182" i="9" s="1"/>
  <c r="M177" i="9"/>
  <c r="L177" i="9"/>
  <c r="L182" i="9" s="1"/>
  <c r="K177" i="9"/>
  <c r="J177" i="9"/>
  <c r="J182" i="9" s="1"/>
  <c r="I177" i="9"/>
  <c r="H177" i="9"/>
  <c r="G177" i="9"/>
  <c r="R176" i="9"/>
  <c r="Q176" i="9"/>
  <c r="P176" i="9"/>
  <c r="O176" i="9"/>
  <c r="N176" i="9"/>
  <c r="M176" i="9"/>
  <c r="L176" i="9"/>
  <c r="K176" i="9"/>
  <c r="J176" i="9"/>
  <c r="I176" i="9"/>
  <c r="H176" i="9"/>
  <c r="G176" i="9"/>
  <c r="S175" i="9"/>
  <c r="S174" i="9"/>
  <c r="S173" i="9"/>
  <c r="S172" i="9"/>
  <c r="S171" i="9"/>
  <c r="S170" i="9"/>
  <c r="R169" i="9"/>
  <c r="Q169" i="9"/>
  <c r="P169" i="9"/>
  <c r="O169" i="9"/>
  <c r="N169" i="9"/>
  <c r="M169" i="9"/>
  <c r="L169" i="9"/>
  <c r="K169" i="9"/>
  <c r="J169" i="9"/>
  <c r="I169" i="9"/>
  <c r="H169" i="9"/>
  <c r="G169" i="9"/>
  <c r="S168" i="9"/>
  <c r="S167" i="9"/>
  <c r="S166" i="9"/>
  <c r="S165" i="9"/>
  <c r="S164" i="9"/>
  <c r="R155" i="9"/>
  <c r="Q155" i="9"/>
  <c r="P155" i="9"/>
  <c r="O155" i="9"/>
  <c r="N155" i="9"/>
  <c r="M155" i="9"/>
  <c r="L155" i="9"/>
  <c r="K155" i="9"/>
  <c r="J155" i="9"/>
  <c r="I155" i="9"/>
  <c r="H155" i="9"/>
  <c r="G155" i="9"/>
  <c r="R154" i="9"/>
  <c r="Q154" i="9"/>
  <c r="P154" i="9"/>
  <c r="O154" i="9"/>
  <c r="N154" i="9"/>
  <c r="M154" i="9"/>
  <c r="L154" i="9"/>
  <c r="K154" i="9"/>
  <c r="J154" i="9"/>
  <c r="I154" i="9"/>
  <c r="H154" i="9"/>
  <c r="G154" i="9"/>
  <c r="R153" i="9"/>
  <c r="Q153" i="9"/>
  <c r="P153" i="9"/>
  <c r="O153" i="9"/>
  <c r="N153" i="9"/>
  <c r="M153" i="9"/>
  <c r="L153" i="9"/>
  <c r="K153" i="9"/>
  <c r="J153" i="9"/>
  <c r="I153" i="9"/>
  <c r="H153" i="9"/>
  <c r="G153" i="9"/>
  <c r="R152" i="9"/>
  <c r="Q152" i="9"/>
  <c r="P152" i="9"/>
  <c r="O152" i="9"/>
  <c r="N152" i="9"/>
  <c r="M152" i="9"/>
  <c r="L152" i="9"/>
  <c r="K152" i="9"/>
  <c r="J152" i="9"/>
  <c r="I152" i="9"/>
  <c r="H152" i="9"/>
  <c r="G152" i="9"/>
  <c r="R151" i="9"/>
  <c r="R156" i="9" s="1"/>
  <c r="Q151" i="9"/>
  <c r="Q156" i="9" s="1"/>
  <c r="P151" i="9"/>
  <c r="O151" i="9"/>
  <c r="O156" i="9" s="1"/>
  <c r="N151" i="9"/>
  <c r="N156" i="9" s="1"/>
  <c r="M151" i="9"/>
  <c r="M156" i="9" s="1"/>
  <c r="L151" i="9"/>
  <c r="K151" i="9"/>
  <c r="K156" i="9" s="1"/>
  <c r="J151" i="9"/>
  <c r="J156" i="9" s="1"/>
  <c r="I151" i="9"/>
  <c r="I156" i="9" s="1"/>
  <c r="H151" i="9"/>
  <c r="G151" i="9"/>
  <c r="G156" i="9" s="1"/>
  <c r="R150" i="9"/>
  <c r="Q150" i="9"/>
  <c r="P150" i="9"/>
  <c r="O150" i="9"/>
  <c r="N150" i="9"/>
  <c r="M150" i="9"/>
  <c r="L150" i="9"/>
  <c r="K150" i="9"/>
  <c r="J150" i="9"/>
  <c r="I150" i="9"/>
  <c r="H150" i="9"/>
  <c r="G150" i="9"/>
  <c r="S149" i="9"/>
  <c r="S148" i="9"/>
  <c r="S147" i="9"/>
  <c r="S146" i="9"/>
  <c r="S145" i="9"/>
  <c r="R144" i="9"/>
  <c r="Q144" i="9"/>
  <c r="P144" i="9"/>
  <c r="O144" i="9"/>
  <c r="N144" i="9"/>
  <c r="M144" i="9"/>
  <c r="L144" i="9"/>
  <c r="K144" i="9"/>
  <c r="J144" i="9"/>
  <c r="I144" i="9"/>
  <c r="H144" i="9"/>
  <c r="G144" i="9"/>
  <c r="S143" i="9"/>
  <c r="S142" i="9"/>
  <c r="S141" i="9"/>
  <c r="S140" i="9"/>
  <c r="S139" i="9"/>
  <c r="R98" i="8"/>
  <c r="Q98" i="8"/>
  <c r="P98" i="8"/>
  <c r="O98" i="8"/>
  <c r="N98" i="8"/>
  <c r="M98" i="8"/>
  <c r="L98" i="8"/>
  <c r="K98" i="8"/>
  <c r="J98" i="8"/>
  <c r="I98" i="8"/>
  <c r="H98" i="8"/>
  <c r="G98" i="8"/>
  <c r="R97" i="8"/>
  <c r="Q97" i="8"/>
  <c r="P97" i="8"/>
  <c r="O97" i="8"/>
  <c r="N97" i="8"/>
  <c r="M97" i="8"/>
  <c r="L97" i="8"/>
  <c r="K97" i="8"/>
  <c r="J97" i="8"/>
  <c r="I97" i="8"/>
  <c r="H97" i="8"/>
  <c r="G97" i="8"/>
  <c r="R96" i="8"/>
  <c r="Q96" i="8"/>
  <c r="P96" i="8"/>
  <c r="O96" i="8"/>
  <c r="N96" i="8"/>
  <c r="M96" i="8"/>
  <c r="L96" i="8"/>
  <c r="K96" i="8"/>
  <c r="J96" i="8"/>
  <c r="I96" i="8"/>
  <c r="H96" i="8"/>
  <c r="G96" i="8"/>
  <c r="R95" i="8"/>
  <c r="Q95" i="8"/>
  <c r="P95" i="8"/>
  <c r="O95" i="8"/>
  <c r="N95" i="8"/>
  <c r="M95" i="8"/>
  <c r="L95" i="8"/>
  <c r="K95" i="8"/>
  <c r="J95" i="8"/>
  <c r="I95" i="8"/>
  <c r="H95" i="8"/>
  <c r="G95" i="8"/>
  <c r="R94" i="8"/>
  <c r="R99" i="8" s="1"/>
  <c r="Q94" i="8"/>
  <c r="Q99" i="8" s="1"/>
  <c r="P94" i="8"/>
  <c r="O94" i="8"/>
  <c r="O99" i="8" s="1"/>
  <c r="N94" i="8"/>
  <c r="N99" i="8" s="1"/>
  <c r="M94" i="8"/>
  <c r="M99" i="8" s="1"/>
  <c r="L94" i="8"/>
  <c r="K94" i="8"/>
  <c r="K99" i="8" s="1"/>
  <c r="J94" i="8"/>
  <c r="J99" i="8" s="1"/>
  <c r="I94" i="8"/>
  <c r="I99" i="8" s="1"/>
  <c r="H94" i="8"/>
  <c r="G94" i="8"/>
  <c r="G99" i="8" s="1"/>
  <c r="R93" i="8"/>
  <c r="Q93" i="8"/>
  <c r="P93" i="8"/>
  <c r="O93" i="8"/>
  <c r="N93" i="8"/>
  <c r="M93" i="8"/>
  <c r="L93" i="8"/>
  <c r="K93" i="8"/>
  <c r="J93" i="8"/>
  <c r="I93" i="8"/>
  <c r="H93" i="8"/>
  <c r="G93" i="8"/>
  <c r="S92" i="8"/>
  <c r="S91" i="8"/>
  <c r="S90" i="8"/>
  <c r="S89" i="8"/>
  <c r="S88" i="8"/>
  <c r="R87" i="8"/>
  <c r="Q87" i="8"/>
  <c r="P87" i="8"/>
  <c r="O87" i="8"/>
  <c r="N87" i="8"/>
  <c r="M87" i="8"/>
  <c r="L87" i="8"/>
  <c r="K87" i="8"/>
  <c r="J87" i="8"/>
  <c r="I87" i="8"/>
  <c r="H87" i="8"/>
  <c r="G87" i="8"/>
  <c r="S86" i="8"/>
  <c r="S85" i="8"/>
  <c r="S84" i="8"/>
  <c r="S83" i="8"/>
  <c r="S82" i="8"/>
  <c r="Q81" i="49"/>
  <c r="P81" i="49"/>
  <c r="N81" i="49"/>
  <c r="M81" i="49"/>
  <c r="L81" i="49"/>
  <c r="O80" i="49"/>
  <c r="K80" i="49"/>
  <c r="J80" i="49"/>
  <c r="I80" i="49"/>
  <c r="H80" i="49"/>
  <c r="O79" i="49"/>
  <c r="K79" i="49"/>
  <c r="J79" i="49"/>
  <c r="I79" i="49"/>
  <c r="H79" i="49"/>
  <c r="O78" i="49"/>
  <c r="K78" i="49"/>
  <c r="J78" i="49"/>
  <c r="I78" i="49"/>
  <c r="H78" i="49"/>
  <c r="O77" i="49"/>
  <c r="K77" i="49"/>
  <c r="J77" i="49"/>
  <c r="I77" i="49"/>
  <c r="H77" i="49"/>
  <c r="O76" i="49"/>
  <c r="K76" i="49"/>
  <c r="J76" i="49"/>
  <c r="I76" i="49"/>
  <c r="H76" i="49"/>
  <c r="O75" i="49"/>
  <c r="K75" i="49"/>
  <c r="J75" i="49"/>
  <c r="I75" i="49"/>
  <c r="H75" i="49"/>
  <c r="O74" i="49"/>
  <c r="K74" i="49"/>
  <c r="J74" i="49"/>
  <c r="I74" i="49"/>
  <c r="H74" i="49"/>
  <c r="O73" i="49"/>
  <c r="K73" i="49"/>
  <c r="J73" i="49"/>
  <c r="I73" i="49"/>
  <c r="H73" i="49"/>
  <c r="O72" i="49"/>
  <c r="K72" i="49"/>
  <c r="J72" i="49"/>
  <c r="I72" i="49"/>
  <c r="H72" i="49"/>
  <c r="T43" i="12"/>
  <c r="S43" i="12"/>
  <c r="O43" i="12"/>
  <c r="L43" i="12"/>
  <c r="K43" i="12"/>
  <c r="J43" i="12"/>
  <c r="V43" i="12" s="1"/>
  <c r="F43" i="12"/>
  <c r="C43" i="12"/>
  <c r="T42" i="12"/>
  <c r="S42" i="12"/>
  <c r="O42" i="12"/>
  <c r="L42" i="12"/>
  <c r="K42" i="12"/>
  <c r="W42" i="12" s="1"/>
  <c r="J42" i="12"/>
  <c r="V42" i="12" s="1"/>
  <c r="F42" i="12"/>
  <c r="C42" i="12"/>
  <c r="T41" i="12"/>
  <c r="S41" i="12"/>
  <c r="O41" i="12"/>
  <c r="L41" i="12"/>
  <c r="K41" i="12"/>
  <c r="W41" i="12" s="1"/>
  <c r="J41" i="12"/>
  <c r="V41" i="12" s="1"/>
  <c r="F41" i="12"/>
  <c r="C41" i="12"/>
  <c r="T40" i="12"/>
  <c r="S40" i="12"/>
  <c r="O40" i="12"/>
  <c r="L40" i="12"/>
  <c r="K40" i="12"/>
  <c r="J40" i="12"/>
  <c r="F40" i="12"/>
  <c r="C40" i="12"/>
  <c r="T39" i="12"/>
  <c r="S39" i="12"/>
  <c r="O39" i="12"/>
  <c r="L39" i="12"/>
  <c r="K39" i="12"/>
  <c r="W39" i="12" s="1"/>
  <c r="J39" i="12"/>
  <c r="V39" i="12" s="1"/>
  <c r="F39" i="12"/>
  <c r="C39" i="12"/>
  <c r="T38" i="12"/>
  <c r="S38" i="12"/>
  <c r="O38" i="12"/>
  <c r="L38" i="12"/>
  <c r="K38" i="12"/>
  <c r="W38" i="12" s="1"/>
  <c r="J38" i="12"/>
  <c r="V38" i="12" s="1"/>
  <c r="F38" i="12"/>
  <c r="C38" i="12"/>
  <c r="T37" i="12"/>
  <c r="S37" i="12"/>
  <c r="O37" i="12"/>
  <c r="L37" i="12"/>
  <c r="K37" i="12"/>
  <c r="J37" i="12"/>
  <c r="V37" i="12" s="1"/>
  <c r="F37" i="12"/>
  <c r="C37" i="12"/>
  <c r="T36" i="12"/>
  <c r="S36" i="12"/>
  <c r="O36" i="12"/>
  <c r="L36" i="12"/>
  <c r="K36" i="12"/>
  <c r="W36" i="12" s="1"/>
  <c r="J36" i="12"/>
  <c r="F36" i="12"/>
  <c r="C36" i="12"/>
  <c r="T35" i="12"/>
  <c r="S35" i="12"/>
  <c r="O35" i="12"/>
  <c r="L35" i="12"/>
  <c r="K35" i="12"/>
  <c r="W35" i="12" s="1"/>
  <c r="J35" i="12"/>
  <c r="V35" i="12" s="1"/>
  <c r="F35" i="12"/>
  <c r="C35" i="12"/>
  <c r="T34" i="12"/>
  <c r="S34" i="12"/>
  <c r="O34" i="12"/>
  <c r="L34" i="12"/>
  <c r="K34" i="12"/>
  <c r="W34" i="12" s="1"/>
  <c r="J34" i="12"/>
  <c r="V34" i="12" s="1"/>
  <c r="F34" i="12"/>
  <c r="C34" i="12"/>
  <c r="T33" i="12"/>
  <c r="S33" i="12"/>
  <c r="O33" i="12"/>
  <c r="L33" i="12"/>
  <c r="K33" i="12"/>
  <c r="W33" i="12" s="1"/>
  <c r="J33" i="12"/>
  <c r="V33" i="12" s="1"/>
  <c r="F33" i="12"/>
  <c r="C33" i="12"/>
  <c r="T32" i="12"/>
  <c r="S32" i="12"/>
  <c r="O32" i="12"/>
  <c r="L32" i="12"/>
  <c r="K32" i="12"/>
  <c r="W32" i="12" s="1"/>
  <c r="J32" i="12"/>
  <c r="F32" i="12"/>
  <c r="C32" i="12"/>
  <c r="Q31" i="12"/>
  <c r="P31" i="12"/>
  <c r="N31" i="12"/>
  <c r="M31" i="12"/>
  <c r="H31" i="12"/>
  <c r="K31" i="12" s="1"/>
  <c r="G31" i="12"/>
  <c r="M103" i="5" l="1"/>
  <c r="I103" i="5"/>
  <c r="H17" i="32"/>
  <c r="T269" i="4"/>
  <c r="H182" i="9"/>
  <c r="U77" i="41"/>
  <c r="U195" i="1"/>
  <c r="I199" i="1"/>
  <c r="S150" i="9"/>
  <c r="S152" i="9"/>
  <c r="S153" i="9"/>
  <c r="S154" i="9"/>
  <c r="S94" i="8"/>
  <c r="S98" i="8"/>
  <c r="S96" i="8"/>
  <c r="W37" i="12"/>
  <c r="R40" i="12"/>
  <c r="S99" i="19"/>
  <c r="S101" i="19"/>
  <c r="S96" i="19"/>
  <c r="I102" i="19"/>
  <c r="M102" i="19"/>
  <c r="Q102" i="19"/>
  <c r="S82" i="19"/>
  <c r="S83" i="19"/>
  <c r="G85" i="19"/>
  <c r="K85" i="19"/>
  <c r="O85" i="19"/>
  <c r="T56" i="21"/>
  <c r="T57" i="21"/>
  <c r="H59" i="21"/>
  <c r="L59" i="21"/>
  <c r="P59" i="21"/>
  <c r="U174" i="1"/>
  <c r="U167" i="1"/>
  <c r="T230" i="4"/>
  <c r="T222" i="4"/>
  <c r="G36" i="33"/>
  <c r="S97" i="5"/>
  <c r="L103" i="5"/>
  <c r="S91" i="5"/>
  <c r="H103" i="5"/>
  <c r="P103" i="5"/>
  <c r="S99" i="5"/>
  <c r="S100" i="5"/>
  <c r="S101" i="5"/>
  <c r="S102" i="5"/>
  <c r="S176" i="9"/>
  <c r="S183" i="9"/>
  <c r="S169" i="9"/>
  <c r="Q182" i="9"/>
  <c r="I182" i="9"/>
  <c r="M182" i="9"/>
  <c r="S177" i="9"/>
  <c r="G182" i="9"/>
  <c r="K182" i="9"/>
  <c r="O182" i="9"/>
  <c r="S179" i="9"/>
  <c r="S180" i="9"/>
  <c r="S181" i="9"/>
  <c r="S155" i="9"/>
  <c r="H156" i="9"/>
  <c r="L156" i="9"/>
  <c r="P156" i="9"/>
  <c r="S144" i="9"/>
  <c r="H10" i="32" s="1"/>
  <c r="L32" i="15"/>
  <c r="S95" i="8"/>
  <c r="S93" i="8"/>
  <c r="S97" i="8"/>
  <c r="S87" i="8"/>
  <c r="L10" i="15"/>
  <c r="H99" i="8"/>
  <c r="L99" i="8"/>
  <c r="P99" i="8"/>
  <c r="I32" i="12"/>
  <c r="R32" i="12"/>
  <c r="R35" i="12"/>
  <c r="R37" i="12"/>
  <c r="U38" i="12"/>
  <c r="I40" i="12"/>
  <c r="W40" i="12"/>
  <c r="R36" i="12"/>
  <c r="R42" i="12"/>
  <c r="I43" i="12"/>
  <c r="U85" i="41"/>
  <c r="G79" i="49"/>
  <c r="F79" i="49" s="1"/>
  <c r="G75" i="49"/>
  <c r="F75" i="49" s="1"/>
  <c r="G78" i="49"/>
  <c r="F78" i="49" s="1"/>
  <c r="G74" i="49"/>
  <c r="F74" i="49" s="1"/>
  <c r="I81" i="49"/>
  <c r="G73" i="49"/>
  <c r="F73" i="49" s="1"/>
  <c r="G72" i="49"/>
  <c r="F72" i="49" s="1"/>
  <c r="K81" i="49"/>
  <c r="J81" i="49"/>
  <c r="H81" i="49"/>
  <c r="O81" i="49"/>
  <c r="G76" i="49"/>
  <c r="F76" i="49" s="1"/>
  <c r="G80" i="49"/>
  <c r="F80" i="49" s="1"/>
  <c r="G77" i="49"/>
  <c r="F77" i="49" s="1"/>
  <c r="O31" i="12"/>
  <c r="J108" i="12" s="1"/>
  <c r="R34" i="12"/>
  <c r="R43" i="12"/>
  <c r="R41" i="12"/>
  <c r="R39" i="12"/>
  <c r="L31" i="12"/>
  <c r="F108" i="12" s="1"/>
  <c r="N108" i="12" s="1"/>
  <c r="T31" i="12"/>
  <c r="R33" i="12"/>
  <c r="R38" i="12"/>
  <c r="S31" i="12"/>
  <c r="F31" i="12"/>
  <c r="J93" i="12" s="1"/>
  <c r="I36" i="12"/>
  <c r="I41" i="12"/>
  <c r="I33" i="12"/>
  <c r="U39" i="12"/>
  <c r="U37" i="12"/>
  <c r="I37" i="12"/>
  <c r="J31" i="12"/>
  <c r="C31" i="12"/>
  <c r="F93" i="12" s="1"/>
  <c r="N93" i="12" s="1"/>
  <c r="R108" i="12" s="1"/>
  <c r="AD32" i="54"/>
  <c r="S100" i="19"/>
  <c r="S84" i="19"/>
  <c r="T58" i="21"/>
  <c r="T59" i="21" s="1"/>
  <c r="S98" i="5"/>
  <c r="S178" i="9"/>
  <c r="S151" i="9"/>
  <c r="U33" i="12"/>
  <c r="U34" i="12"/>
  <c r="U35" i="12"/>
  <c r="U41" i="12"/>
  <c r="U42" i="12"/>
  <c r="I34" i="12"/>
  <c r="I38" i="12"/>
  <c r="I42" i="12"/>
  <c r="V40" i="12"/>
  <c r="U40" i="12" s="1"/>
  <c r="W43" i="12"/>
  <c r="U43" i="12" s="1"/>
  <c r="I35" i="12"/>
  <c r="I39" i="12"/>
  <c r="V32" i="12"/>
  <c r="U32" i="12" s="1"/>
  <c r="V36" i="12"/>
  <c r="U36" i="12" s="1"/>
  <c r="S102" i="19" l="1"/>
  <c r="U199" i="1"/>
  <c r="S26" i="16" s="1"/>
  <c r="G113" i="33"/>
  <c r="S156" i="9"/>
  <c r="S99" i="8"/>
  <c r="V26" i="16"/>
  <c r="S85" i="19"/>
  <c r="S103" i="5"/>
  <c r="S182" i="9"/>
  <c r="F81" i="49"/>
  <c r="G81" i="49"/>
  <c r="V31" i="12"/>
  <c r="R31" i="12"/>
  <c r="W31" i="12"/>
  <c r="I31" i="12"/>
  <c r="U31" i="12" l="1"/>
  <c r="AN25" i="16"/>
  <c r="AN27" i="16" s="1"/>
  <c r="AM25" i="16"/>
  <c r="AM27" i="16" s="1"/>
  <c r="AL25" i="16"/>
  <c r="AL27" i="16" s="1"/>
  <c r="AK25" i="16"/>
  <c r="AK27" i="16" s="1"/>
  <c r="AJ25" i="16"/>
  <c r="AJ27" i="16" s="1"/>
  <c r="AI25" i="16"/>
  <c r="AI27" i="16" s="1"/>
  <c r="AH25" i="16"/>
  <c r="AH27" i="16" s="1"/>
  <c r="AG25" i="16"/>
  <c r="AG27" i="16" s="1"/>
  <c r="AF25" i="16"/>
  <c r="AF27" i="16" s="1"/>
  <c r="AE25" i="16"/>
  <c r="AE27" i="16" s="1"/>
  <c r="AD25" i="16"/>
  <c r="AD27" i="16" s="1"/>
  <c r="AC25" i="16"/>
  <c r="AC27" i="16" s="1"/>
  <c r="AB25" i="16"/>
  <c r="X74" i="15"/>
  <c r="X73" i="15"/>
  <c r="X72" i="15"/>
  <c r="X39" i="15"/>
  <c r="X38" i="15"/>
  <c r="X37" i="15"/>
  <c r="X17" i="15"/>
  <c r="X16" i="15"/>
  <c r="X15" i="15"/>
  <c r="O19" i="32"/>
  <c r="N19" i="32"/>
  <c r="M19" i="32"/>
  <c r="U134" i="41"/>
  <c r="U133" i="41"/>
  <c r="U132" i="41"/>
  <c r="U131" i="41"/>
  <c r="U130" i="41"/>
  <c r="U129" i="41"/>
  <c r="U128" i="41"/>
  <c r="U127" i="41"/>
  <c r="U40" i="41"/>
  <c r="U39" i="41"/>
  <c r="T38" i="41"/>
  <c r="S38" i="41"/>
  <c r="R38" i="41"/>
  <c r="Q38" i="41"/>
  <c r="P38" i="41"/>
  <c r="O38" i="41"/>
  <c r="N38" i="41"/>
  <c r="M38" i="41"/>
  <c r="L38" i="41"/>
  <c r="K38" i="41"/>
  <c r="J38" i="41"/>
  <c r="I38" i="41"/>
  <c r="U38" i="41" s="1"/>
  <c r="U37" i="41"/>
  <c r="U36" i="41"/>
  <c r="U35" i="41"/>
  <c r="U34" i="41"/>
  <c r="U33" i="41"/>
  <c r="U32" i="41"/>
  <c r="U31" i="41"/>
  <c r="T30" i="41"/>
  <c r="S30" i="41"/>
  <c r="R30" i="41"/>
  <c r="Q30" i="41"/>
  <c r="P30" i="41"/>
  <c r="O30" i="41"/>
  <c r="N30" i="41"/>
  <c r="M30" i="41"/>
  <c r="L30" i="41"/>
  <c r="K30" i="41"/>
  <c r="J30" i="41"/>
  <c r="I30" i="41"/>
  <c r="U29" i="41"/>
  <c r="U28" i="41"/>
  <c r="U27" i="41"/>
  <c r="U26" i="41"/>
  <c r="U25" i="41"/>
  <c r="R33" i="19"/>
  <c r="Q33" i="19"/>
  <c r="P33" i="19"/>
  <c r="O33" i="19"/>
  <c r="N33" i="19"/>
  <c r="M33" i="19"/>
  <c r="L33" i="19"/>
  <c r="K33" i="19"/>
  <c r="J33" i="19"/>
  <c r="I33" i="19"/>
  <c r="H33" i="19"/>
  <c r="G33" i="19"/>
  <c r="R32" i="19"/>
  <c r="R34" i="19" s="1"/>
  <c r="Q32" i="19"/>
  <c r="P32" i="19"/>
  <c r="P34" i="19" s="1"/>
  <c r="O32" i="19"/>
  <c r="O34" i="19" s="1"/>
  <c r="N32" i="19"/>
  <c r="N34" i="19" s="1"/>
  <c r="M32" i="19"/>
  <c r="L32" i="19"/>
  <c r="L34" i="19" s="1"/>
  <c r="K32" i="19"/>
  <c r="K34" i="19" s="1"/>
  <c r="J32" i="19"/>
  <c r="I32" i="19"/>
  <c r="H32" i="19"/>
  <c r="H34" i="19" s="1"/>
  <c r="G32" i="19"/>
  <c r="G34" i="19" s="1"/>
  <c r="R31" i="19"/>
  <c r="Q31" i="19"/>
  <c r="P31" i="19"/>
  <c r="O31" i="19"/>
  <c r="N31" i="19"/>
  <c r="M31" i="19"/>
  <c r="L31" i="19"/>
  <c r="K31" i="19"/>
  <c r="J31" i="19"/>
  <c r="I31" i="19"/>
  <c r="H31" i="19"/>
  <c r="G31" i="19"/>
  <c r="S31" i="19" s="1"/>
  <c r="S30" i="19"/>
  <c r="S29" i="19"/>
  <c r="R28" i="19"/>
  <c r="P28" i="19"/>
  <c r="O28" i="19"/>
  <c r="N28" i="19"/>
  <c r="M28" i="19"/>
  <c r="L28" i="19"/>
  <c r="K28" i="19"/>
  <c r="J28" i="19"/>
  <c r="I28" i="19"/>
  <c r="H28" i="19"/>
  <c r="G28" i="19"/>
  <c r="S27" i="19"/>
  <c r="S26" i="19"/>
  <c r="S21" i="21"/>
  <c r="R21" i="21"/>
  <c r="Q21" i="21"/>
  <c r="P21" i="21"/>
  <c r="O21" i="21"/>
  <c r="N21" i="21"/>
  <c r="M21" i="21"/>
  <c r="L21" i="21"/>
  <c r="K21" i="21"/>
  <c r="J21" i="21"/>
  <c r="I21" i="21"/>
  <c r="H21" i="21"/>
  <c r="T20" i="21"/>
  <c r="T19" i="21"/>
  <c r="S18" i="21"/>
  <c r="R18" i="21"/>
  <c r="Q18" i="21"/>
  <c r="P18" i="21"/>
  <c r="O18" i="21"/>
  <c r="N18" i="21"/>
  <c r="M18" i="21"/>
  <c r="L18" i="21"/>
  <c r="K18" i="21"/>
  <c r="J18" i="21"/>
  <c r="I18" i="21"/>
  <c r="H18" i="21"/>
  <c r="T17" i="21"/>
  <c r="T16" i="21"/>
  <c r="Q23" i="16" s="1"/>
  <c r="U85" i="1"/>
  <c r="U83" i="1"/>
  <c r="U82" i="1"/>
  <c r="U81" i="1"/>
  <c r="U80" i="1"/>
  <c r="U77" i="1"/>
  <c r="U76" i="1"/>
  <c r="U78" i="1" s="1"/>
  <c r="T79" i="1"/>
  <c r="R111" i="33" s="1"/>
  <c r="S79" i="1"/>
  <c r="Q111" i="33" s="1"/>
  <c r="R79" i="1"/>
  <c r="P111" i="33" s="1"/>
  <c r="Q79" i="1"/>
  <c r="O111" i="33" s="1"/>
  <c r="P79" i="1"/>
  <c r="N111" i="33" s="1"/>
  <c r="O79" i="1"/>
  <c r="M111" i="33" s="1"/>
  <c r="N79" i="1"/>
  <c r="L111" i="33" s="1"/>
  <c r="M79" i="1"/>
  <c r="K111" i="33" s="1"/>
  <c r="L79" i="1"/>
  <c r="J111" i="33" s="1"/>
  <c r="K79" i="1"/>
  <c r="I111" i="33" s="1"/>
  <c r="H111" i="33"/>
  <c r="G111" i="33"/>
  <c r="U73" i="1"/>
  <c r="U72" i="1"/>
  <c r="U71" i="1"/>
  <c r="U70" i="1"/>
  <c r="T54" i="1"/>
  <c r="S54" i="1"/>
  <c r="R54" i="1"/>
  <c r="Q54" i="1"/>
  <c r="P54" i="1"/>
  <c r="O54" i="1"/>
  <c r="N54" i="1"/>
  <c r="M54" i="1"/>
  <c r="L54" i="1"/>
  <c r="K54" i="1"/>
  <c r="J54" i="1"/>
  <c r="I54" i="1"/>
  <c r="U53" i="1"/>
  <c r="U52" i="1"/>
  <c r="U51" i="1"/>
  <c r="U50" i="1"/>
  <c r="U49" i="1"/>
  <c r="U48" i="1"/>
  <c r="T47" i="1"/>
  <c r="R48" i="33" s="1"/>
  <c r="S47" i="1"/>
  <c r="R47" i="1"/>
  <c r="Q47" i="1"/>
  <c r="P47" i="1"/>
  <c r="O47" i="1"/>
  <c r="N47" i="1"/>
  <c r="M47" i="1"/>
  <c r="L47" i="1"/>
  <c r="K47" i="1"/>
  <c r="J47" i="1"/>
  <c r="U46" i="1"/>
  <c r="Q20" i="16" s="1"/>
  <c r="U45" i="1"/>
  <c r="Q19" i="16" s="1"/>
  <c r="U44" i="1"/>
  <c r="Q18" i="16" s="1"/>
  <c r="U42" i="1"/>
  <c r="Q16" i="16" s="1"/>
  <c r="J111" i="4"/>
  <c r="T100" i="4"/>
  <c r="T99" i="4"/>
  <c r="T98" i="4"/>
  <c r="T97" i="4"/>
  <c r="T96" i="4"/>
  <c r="T93" i="4"/>
  <c r="T92" i="4"/>
  <c r="T94" i="4" s="1"/>
  <c r="T89" i="4"/>
  <c r="T88" i="4"/>
  <c r="T87" i="4"/>
  <c r="T86" i="4"/>
  <c r="T85" i="4"/>
  <c r="S60" i="4"/>
  <c r="R60" i="4"/>
  <c r="Q60" i="4"/>
  <c r="P60" i="4"/>
  <c r="O60" i="4"/>
  <c r="N60" i="4"/>
  <c r="M60" i="4"/>
  <c r="L60" i="4"/>
  <c r="K60" i="4"/>
  <c r="J60" i="4"/>
  <c r="I60" i="4"/>
  <c r="H60" i="4"/>
  <c r="T59" i="4"/>
  <c r="T58" i="4"/>
  <c r="T57" i="4"/>
  <c r="T56" i="4"/>
  <c r="T55" i="4"/>
  <c r="T54" i="4"/>
  <c r="T53" i="4"/>
  <c r="S52" i="4"/>
  <c r="R34" i="33" s="1"/>
  <c r="R52" i="4"/>
  <c r="Q52" i="4"/>
  <c r="P52" i="4"/>
  <c r="O52" i="4"/>
  <c r="N52" i="4"/>
  <c r="M52" i="4"/>
  <c r="L52" i="4"/>
  <c r="K52" i="4"/>
  <c r="J34" i="33" s="1"/>
  <c r="J52" i="4"/>
  <c r="I52" i="4"/>
  <c r="T51" i="4"/>
  <c r="Q15" i="16" s="1"/>
  <c r="T50" i="4"/>
  <c r="Q14" i="16" s="1"/>
  <c r="T49" i="4"/>
  <c r="Q13" i="16" s="1"/>
  <c r="T48" i="4"/>
  <c r="Q12" i="16" s="1"/>
  <c r="T47" i="4"/>
  <c r="Q11" i="16" s="1"/>
  <c r="T46" i="4"/>
  <c r="Q10" i="16" s="1"/>
  <c r="T45" i="4"/>
  <c r="R47" i="5"/>
  <c r="Q47" i="5"/>
  <c r="P47" i="5"/>
  <c r="O47" i="5"/>
  <c r="N47" i="5"/>
  <c r="M47" i="5"/>
  <c r="L47" i="5"/>
  <c r="K47" i="5"/>
  <c r="J47" i="5"/>
  <c r="I47" i="5"/>
  <c r="H47" i="5"/>
  <c r="G47" i="5"/>
  <c r="S46" i="5"/>
  <c r="S45" i="5"/>
  <c r="S44" i="5"/>
  <c r="S43" i="5"/>
  <c r="S42" i="5"/>
  <c r="R41" i="5"/>
  <c r="Q41" i="5"/>
  <c r="P41" i="5"/>
  <c r="O41" i="5"/>
  <c r="N41" i="5"/>
  <c r="M41" i="5"/>
  <c r="L41" i="5"/>
  <c r="K41" i="5"/>
  <c r="J41" i="5"/>
  <c r="I41" i="5"/>
  <c r="H41" i="5"/>
  <c r="G41" i="5"/>
  <c r="S40" i="5"/>
  <c r="F18" i="32" s="1"/>
  <c r="S39" i="5"/>
  <c r="S38" i="5"/>
  <c r="S37" i="5"/>
  <c r="F17" i="32" s="1"/>
  <c r="S36" i="5"/>
  <c r="S41" i="5" s="1"/>
  <c r="S113" i="29"/>
  <c r="S29" i="29"/>
  <c r="R72" i="9"/>
  <c r="Q72" i="9"/>
  <c r="P72" i="9"/>
  <c r="O72" i="9"/>
  <c r="N72" i="9"/>
  <c r="M72" i="9"/>
  <c r="L72" i="9"/>
  <c r="K72" i="9"/>
  <c r="J72" i="9"/>
  <c r="I72" i="9"/>
  <c r="H72" i="9"/>
  <c r="G72" i="9"/>
  <c r="S72" i="9" s="1"/>
  <c r="S71" i="9"/>
  <c r="S70" i="9"/>
  <c r="S69" i="9"/>
  <c r="S68" i="9"/>
  <c r="S67" i="9"/>
  <c r="S66" i="9"/>
  <c r="R65" i="9"/>
  <c r="Q65" i="9"/>
  <c r="P65" i="9"/>
  <c r="O65" i="9"/>
  <c r="N65" i="9"/>
  <c r="M65" i="9"/>
  <c r="L65" i="9"/>
  <c r="K65" i="9"/>
  <c r="J65" i="9"/>
  <c r="I65" i="9"/>
  <c r="H65" i="9"/>
  <c r="G65" i="9"/>
  <c r="S64" i="9"/>
  <c r="S63" i="9"/>
  <c r="S62" i="9"/>
  <c r="S61" i="9"/>
  <c r="S60" i="9"/>
  <c r="R46" i="9"/>
  <c r="Q46" i="9"/>
  <c r="P46" i="9"/>
  <c r="O46" i="9"/>
  <c r="N46" i="9"/>
  <c r="M46" i="9"/>
  <c r="L46" i="9"/>
  <c r="K46" i="9"/>
  <c r="J46" i="9"/>
  <c r="I46" i="9"/>
  <c r="H46" i="9"/>
  <c r="G46" i="9"/>
  <c r="S45" i="9"/>
  <c r="S44" i="9"/>
  <c r="S43" i="9"/>
  <c r="S42" i="9"/>
  <c r="S41" i="9"/>
  <c r="R40" i="9"/>
  <c r="Q40" i="9"/>
  <c r="P40" i="9"/>
  <c r="O40" i="9"/>
  <c r="N40" i="9"/>
  <c r="M40" i="9"/>
  <c r="L40" i="9"/>
  <c r="K40" i="9"/>
  <c r="J40" i="9"/>
  <c r="I40" i="9"/>
  <c r="H40" i="9"/>
  <c r="G40" i="9"/>
  <c r="S39" i="9"/>
  <c r="S38" i="9"/>
  <c r="S37" i="9"/>
  <c r="S36" i="9"/>
  <c r="S35" i="9"/>
  <c r="R43" i="8"/>
  <c r="Q43" i="8"/>
  <c r="P43" i="8"/>
  <c r="O43" i="8"/>
  <c r="N43" i="8"/>
  <c r="M43" i="8"/>
  <c r="L43" i="8"/>
  <c r="K43" i="8"/>
  <c r="J43" i="8"/>
  <c r="I43" i="8"/>
  <c r="H43" i="8"/>
  <c r="G43" i="8"/>
  <c r="S42" i="8"/>
  <c r="S41" i="8"/>
  <c r="S40" i="8"/>
  <c r="S39" i="8"/>
  <c r="S38" i="8"/>
  <c r="R37" i="8"/>
  <c r="Q37" i="8"/>
  <c r="P37" i="8"/>
  <c r="O37" i="8"/>
  <c r="N37" i="8"/>
  <c r="M37" i="8"/>
  <c r="L37" i="8"/>
  <c r="K37" i="8"/>
  <c r="J37" i="8"/>
  <c r="I37" i="8"/>
  <c r="H37" i="8"/>
  <c r="M8" i="15" s="1"/>
  <c r="G37" i="8"/>
  <c r="S36" i="8"/>
  <c r="S35" i="8"/>
  <c r="S34" i="8"/>
  <c r="S33" i="8"/>
  <c r="S32" i="8"/>
  <c r="Q42" i="49"/>
  <c r="P42" i="49"/>
  <c r="N42" i="49"/>
  <c r="M42" i="49"/>
  <c r="L42" i="49"/>
  <c r="O41" i="49"/>
  <c r="K41" i="49"/>
  <c r="I41" i="49"/>
  <c r="G41" i="49" s="1"/>
  <c r="F41" i="49" s="1"/>
  <c r="O40" i="49"/>
  <c r="K40" i="49"/>
  <c r="J40" i="49"/>
  <c r="I40" i="49"/>
  <c r="H40" i="49"/>
  <c r="O39" i="49"/>
  <c r="K39" i="49"/>
  <c r="J39" i="49"/>
  <c r="I39" i="49"/>
  <c r="H39" i="49"/>
  <c r="O38" i="49"/>
  <c r="K38" i="49"/>
  <c r="J38" i="49"/>
  <c r="I38" i="49"/>
  <c r="H38" i="49"/>
  <c r="O37" i="49"/>
  <c r="K37" i="49"/>
  <c r="J37" i="49"/>
  <c r="I37" i="49"/>
  <c r="H37" i="49"/>
  <c r="O36" i="49"/>
  <c r="K36" i="49"/>
  <c r="J36" i="49"/>
  <c r="I36" i="49"/>
  <c r="H36" i="49"/>
  <c r="O35" i="49"/>
  <c r="K35" i="49"/>
  <c r="J35" i="49"/>
  <c r="I35" i="49"/>
  <c r="H35" i="49"/>
  <c r="O34" i="49"/>
  <c r="K34" i="49"/>
  <c r="J34" i="49"/>
  <c r="I34" i="49"/>
  <c r="H34" i="49"/>
  <c r="O33" i="49"/>
  <c r="K33" i="49"/>
  <c r="J33" i="49"/>
  <c r="I33" i="49"/>
  <c r="H33" i="49"/>
  <c r="T17" i="12"/>
  <c r="S17" i="12"/>
  <c r="O17" i="12"/>
  <c r="L17" i="12"/>
  <c r="F17" i="12"/>
  <c r="C17" i="12"/>
  <c r="T16" i="12"/>
  <c r="S16" i="12"/>
  <c r="O16" i="12"/>
  <c r="L16" i="12"/>
  <c r="W16" i="12"/>
  <c r="V16" i="12"/>
  <c r="F16" i="12"/>
  <c r="C16" i="12"/>
  <c r="T15" i="12"/>
  <c r="S15" i="12"/>
  <c r="O15" i="12"/>
  <c r="L15" i="12"/>
  <c r="W15" i="12"/>
  <c r="V15" i="12"/>
  <c r="I15" i="12"/>
  <c r="F15" i="12"/>
  <c r="C15" i="12"/>
  <c r="T14" i="12"/>
  <c r="S14" i="12"/>
  <c r="O14" i="12"/>
  <c r="L14" i="12"/>
  <c r="W14" i="12"/>
  <c r="F14" i="12"/>
  <c r="C14" i="12"/>
  <c r="T13" i="12"/>
  <c r="S13" i="12"/>
  <c r="O13" i="12"/>
  <c r="L13" i="12"/>
  <c r="I13" i="12"/>
  <c r="F13" i="12"/>
  <c r="C13" i="12"/>
  <c r="T12" i="12"/>
  <c r="S12" i="12"/>
  <c r="O12" i="12"/>
  <c r="L12" i="12"/>
  <c r="W12" i="12"/>
  <c r="V12" i="12"/>
  <c r="F12" i="12"/>
  <c r="C12" i="12"/>
  <c r="T11" i="12"/>
  <c r="S11" i="12"/>
  <c r="O11" i="12"/>
  <c r="L11" i="12"/>
  <c r="W11" i="12"/>
  <c r="V11" i="12"/>
  <c r="F11" i="12"/>
  <c r="C11" i="12"/>
  <c r="T10" i="12"/>
  <c r="S10" i="12"/>
  <c r="V10" i="12" s="1"/>
  <c r="O10" i="12"/>
  <c r="L10" i="12"/>
  <c r="F10" i="12"/>
  <c r="C10" i="12"/>
  <c r="T9" i="12"/>
  <c r="S9" i="12"/>
  <c r="O9" i="12"/>
  <c r="L9" i="12"/>
  <c r="W9" i="12"/>
  <c r="F9" i="12"/>
  <c r="C9" i="12"/>
  <c r="T8" i="12"/>
  <c r="S8" i="12"/>
  <c r="O8" i="12"/>
  <c r="L8" i="12"/>
  <c r="W8" i="12"/>
  <c r="V8" i="12"/>
  <c r="F8" i="12"/>
  <c r="C8" i="12"/>
  <c r="T7" i="12"/>
  <c r="S7" i="12"/>
  <c r="O7" i="12"/>
  <c r="L7" i="12"/>
  <c r="W7" i="12"/>
  <c r="V7" i="12"/>
  <c r="F7" i="12"/>
  <c r="C7" i="12"/>
  <c r="T6" i="12"/>
  <c r="S6" i="12"/>
  <c r="O6" i="12"/>
  <c r="L6" i="12"/>
  <c r="F6" i="12"/>
  <c r="C6" i="12"/>
  <c r="Q5" i="12"/>
  <c r="P5" i="12"/>
  <c r="N5" i="12"/>
  <c r="M5" i="12"/>
  <c r="H5" i="12"/>
  <c r="G5" i="12"/>
  <c r="E5" i="12"/>
  <c r="D5" i="12"/>
  <c r="AB27" i="16" l="1"/>
  <c r="AA27" i="16" s="1"/>
  <c r="AA25" i="16"/>
  <c r="T21" i="21"/>
  <c r="F10" i="55"/>
  <c r="Q9" i="16"/>
  <c r="U79" i="1"/>
  <c r="Q26" i="16" s="1"/>
  <c r="T60" i="4"/>
  <c r="Q28" i="16"/>
  <c r="F13" i="32"/>
  <c r="U30" i="41"/>
  <c r="U54" i="1"/>
  <c r="S47" i="5"/>
  <c r="S65" i="9"/>
  <c r="S43" i="8"/>
  <c r="S37" i="8"/>
  <c r="R9" i="12"/>
  <c r="R6" i="12"/>
  <c r="R15" i="12"/>
  <c r="R16" i="12"/>
  <c r="O5" i="12"/>
  <c r="H108" i="12" s="1"/>
  <c r="S5" i="12"/>
  <c r="V5" i="12" s="1"/>
  <c r="U15" i="12"/>
  <c r="U16" i="12"/>
  <c r="I17" i="12"/>
  <c r="F5" i="12"/>
  <c r="H93" i="12" s="1"/>
  <c r="J5" i="12"/>
  <c r="W17" i="12"/>
  <c r="I11" i="12"/>
  <c r="J34" i="19"/>
  <c r="S28" i="19"/>
  <c r="R17" i="12"/>
  <c r="R10" i="12"/>
  <c r="R13" i="12"/>
  <c r="R14" i="12"/>
  <c r="U75" i="1"/>
  <c r="M34" i="19"/>
  <c r="S33" i="19"/>
  <c r="I34" i="19"/>
  <c r="Q34" i="19"/>
  <c r="T18" i="21"/>
  <c r="U47" i="1"/>
  <c r="T52" i="4"/>
  <c r="S46" i="9"/>
  <c r="S40" i="9"/>
  <c r="F10" i="32" s="1"/>
  <c r="T5" i="12"/>
  <c r="W10" i="12"/>
  <c r="U10" i="12" s="1"/>
  <c r="L5" i="12"/>
  <c r="D108" i="12" s="1"/>
  <c r="V6" i="12"/>
  <c r="U11" i="12"/>
  <c r="R11" i="12"/>
  <c r="U12" i="12"/>
  <c r="R12" i="12"/>
  <c r="W6" i="12"/>
  <c r="R7" i="12"/>
  <c r="R8" i="12"/>
  <c r="W13" i="12"/>
  <c r="V14" i="12"/>
  <c r="U14" i="12" s="1"/>
  <c r="K5" i="12"/>
  <c r="I7" i="12"/>
  <c r="U7" i="12"/>
  <c r="U8" i="12"/>
  <c r="I9" i="12"/>
  <c r="C5" i="12"/>
  <c r="D93" i="12" s="1"/>
  <c r="L93" i="12" s="1"/>
  <c r="I10" i="12"/>
  <c r="I14" i="12"/>
  <c r="I6" i="12"/>
  <c r="G38" i="49"/>
  <c r="G34" i="49"/>
  <c r="F34" i="49" s="1"/>
  <c r="I42" i="49"/>
  <c r="G37" i="49"/>
  <c r="F37" i="49" s="1"/>
  <c r="F38" i="49"/>
  <c r="G40" i="49"/>
  <c r="F40" i="49" s="1"/>
  <c r="G39" i="49"/>
  <c r="F39" i="49" s="1"/>
  <c r="G35" i="49"/>
  <c r="F35" i="49" s="1"/>
  <c r="K42" i="49"/>
  <c r="O42" i="49"/>
  <c r="G36" i="49"/>
  <c r="F36" i="49" s="1"/>
  <c r="J42" i="49"/>
  <c r="F9" i="32" s="1"/>
  <c r="S32" i="19"/>
  <c r="H42" i="49"/>
  <c r="G33" i="49"/>
  <c r="I8" i="12"/>
  <c r="I12" i="12"/>
  <c r="I16" i="12"/>
  <c r="V9" i="12"/>
  <c r="U9" i="12" s="1"/>
  <c r="V13" i="12"/>
  <c r="V17" i="12"/>
  <c r="G10" i="55" l="1"/>
  <c r="P108" i="12"/>
  <c r="L108" i="12"/>
  <c r="J26" i="16"/>
  <c r="W5" i="12"/>
  <c r="U5" i="12" s="1"/>
  <c r="U17" i="12"/>
  <c r="R5" i="12"/>
  <c r="I5" i="12"/>
  <c r="S34" i="19"/>
  <c r="U6" i="12"/>
  <c r="U13" i="12"/>
  <c r="F33" i="49"/>
  <c r="F42" i="49" s="1"/>
  <c r="G42" i="49"/>
  <c r="AV25" i="16" l="1"/>
  <c r="AV27" i="16" s="1"/>
  <c r="AU25" i="16"/>
  <c r="AU27" i="16" s="1"/>
  <c r="AT25" i="16"/>
  <c r="AT27" i="16" s="1"/>
  <c r="AS25" i="16"/>
  <c r="X76" i="15"/>
  <c r="X75" i="15"/>
  <c r="X41" i="15"/>
  <c r="X40" i="15"/>
  <c r="X19" i="15"/>
  <c r="X18" i="15"/>
  <c r="Q19" i="32"/>
  <c r="P19" i="32"/>
  <c r="U148" i="41"/>
  <c r="U147" i="41"/>
  <c r="U146" i="41"/>
  <c r="U145" i="41"/>
  <c r="U144" i="41"/>
  <c r="U143" i="41"/>
  <c r="U142" i="41"/>
  <c r="U141" i="41"/>
  <c r="U63" i="41"/>
  <c r="U62" i="41"/>
  <c r="J61" i="41"/>
  <c r="I61" i="41"/>
  <c r="U60" i="41"/>
  <c r="U59" i="41"/>
  <c r="U58" i="41"/>
  <c r="U57" i="41"/>
  <c r="U56" i="41"/>
  <c r="U55" i="41"/>
  <c r="U54" i="41"/>
  <c r="T53" i="41"/>
  <c r="S53" i="41"/>
  <c r="R53" i="41"/>
  <c r="Q53" i="41"/>
  <c r="P53" i="41"/>
  <c r="O53" i="41"/>
  <c r="N53" i="41"/>
  <c r="M53" i="41"/>
  <c r="L53" i="41"/>
  <c r="K53" i="41"/>
  <c r="J53" i="41"/>
  <c r="I53" i="41"/>
  <c r="U52" i="41"/>
  <c r="U51" i="41"/>
  <c r="U50" i="41"/>
  <c r="U49" i="41"/>
  <c r="U48" i="41"/>
  <c r="R65" i="19"/>
  <c r="Q65" i="19"/>
  <c r="P65" i="19"/>
  <c r="O65" i="19"/>
  <c r="N65" i="19"/>
  <c r="M65" i="19"/>
  <c r="L65" i="19"/>
  <c r="K65" i="19"/>
  <c r="J65" i="19"/>
  <c r="I65" i="19"/>
  <c r="H65" i="19"/>
  <c r="G65" i="19"/>
  <c r="S64" i="19"/>
  <c r="S63" i="19"/>
  <c r="R62" i="19"/>
  <c r="Q62" i="19"/>
  <c r="P62" i="19"/>
  <c r="O62" i="19"/>
  <c r="N62" i="19"/>
  <c r="M62" i="19"/>
  <c r="L62" i="19"/>
  <c r="K62" i="19"/>
  <c r="J62" i="19"/>
  <c r="I62" i="19"/>
  <c r="H62" i="19"/>
  <c r="G62" i="19"/>
  <c r="S61" i="19"/>
  <c r="S60" i="19"/>
  <c r="R48" i="19"/>
  <c r="Q48" i="19"/>
  <c r="P48" i="19"/>
  <c r="O48" i="19"/>
  <c r="N48" i="19"/>
  <c r="M48" i="19"/>
  <c r="L48" i="19"/>
  <c r="K48" i="19"/>
  <c r="J48" i="19"/>
  <c r="I48" i="19"/>
  <c r="H48" i="19"/>
  <c r="G48" i="19"/>
  <c r="S48" i="19" s="1"/>
  <c r="S47" i="19"/>
  <c r="S46" i="19"/>
  <c r="R45" i="19"/>
  <c r="Q45" i="19"/>
  <c r="P45" i="19"/>
  <c r="O45" i="19"/>
  <c r="N45" i="19"/>
  <c r="M45" i="19"/>
  <c r="L45" i="19"/>
  <c r="K45" i="19"/>
  <c r="J45" i="19"/>
  <c r="I45" i="19"/>
  <c r="H45" i="19"/>
  <c r="G45" i="19"/>
  <c r="S45" i="19" s="1"/>
  <c r="S44" i="19"/>
  <c r="S43" i="19"/>
  <c r="S39" i="21"/>
  <c r="R39" i="21"/>
  <c r="Q39" i="21"/>
  <c r="P39" i="21"/>
  <c r="O39" i="21"/>
  <c r="N39" i="21"/>
  <c r="M39" i="21"/>
  <c r="L39" i="21"/>
  <c r="K39" i="21"/>
  <c r="J39" i="21"/>
  <c r="I39" i="21"/>
  <c r="H39" i="21"/>
  <c r="T38" i="21"/>
  <c r="T37" i="21"/>
  <c r="S36" i="21"/>
  <c r="R36" i="21"/>
  <c r="Q36" i="21"/>
  <c r="P36" i="21"/>
  <c r="O36" i="21"/>
  <c r="N36" i="21"/>
  <c r="M36" i="21"/>
  <c r="L36" i="21"/>
  <c r="K36" i="21"/>
  <c r="J36" i="21"/>
  <c r="I36" i="21"/>
  <c r="H36" i="21"/>
  <c r="T35" i="21"/>
  <c r="R26" i="16" s="1"/>
  <c r="T34" i="21"/>
  <c r="T185" i="4"/>
  <c r="T184" i="4"/>
  <c r="T183" i="4"/>
  <c r="T182" i="4"/>
  <c r="T181" i="4"/>
  <c r="T177" i="4"/>
  <c r="T179" i="4" s="1"/>
  <c r="T174" i="4"/>
  <c r="T173" i="4"/>
  <c r="T172" i="4"/>
  <c r="T171" i="4"/>
  <c r="T170" i="4"/>
  <c r="S145" i="4"/>
  <c r="R145" i="4"/>
  <c r="Q145" i="4"/>
  <c r="P145" i="4"/>
  <c r="O145" i="4"/>
  <c r="N145" i="4"/>
  <c r="M145" i="4"/>
  <c r="L145" i="4"/>
  <c r="K145" i="4"/>
  <c r="J145" i="4"/>
  <c r="I145" i="4"/>
  <c r="H145" i="4"/>
  <c r="T144" i="4"/>
  <c r="T143" i="4"/>
  <c r="T142" i="4"/>
  <c r="T141" i="4"/>
  <c r="T140" i="4"/>
  <c r="T139" i="4"/>
  <c r="T138" i="4"/>
  <c r="S137" i="4"/>
  <c r="R137" i="4"/>
  <c r="Q137" i="4"/>
  <c r="P137" i="4"/>
  <c r="O137" i="4"/>
  <c r="N137" i="4"/>
  <c r="M137" i="4"/>
  <c r="L137" i="4"/>
  <c r="K137" i="4"/>
  <c r="J137" i="4"/>
  <c r="I137" i="4"/>
  <c r="H137" i="4"/>
  <c r="T136" i="4"/>
  <c r="T135" i="4"/>
  <c r="T134" i="4"/>
  <c r="T133" i="4"/>
  <c r="T132" i="4"/>
  <c r="T131" i="4"/>
  <c r="T130" i="4"/>
  <c r="U143" i="1"/>
  <c r="U142" i="1"/>
  <c r="U141" i="1"/>
  <c r="U140" i="1"/>
  <c r="U137" i="1"/>
  <c r="U136" i="1"/>
  <c r="U138" i="1" s="1"/>
  <c r="T114" i="1"/>
  <c r="S114" i="1"/>
  <c r="R114" i="1"/>
  <c r="Q114" i="1"/>
  <c r="P114" i="1"/>
  <c r="O114" i="1"/>
  <c r="N114" i="1"/>
  <c r="M114" i="1"/>
  <c r="L114" i="1"/>
  <c r="K114" i="1"/>
  <c r="J114" i="1"/>
  <c r="I114" i="1"/>
  <c r="U113" i="1"/>
  <c r="U112" i="1"/>
  <c r="U111" i="1"/>
  <c r="U110" i="1"/>
  <c r="U109" i="1"/>
  <c r="U108" i="1"/>
  <c r="T107" i="1"/>
  <c r="S107" i="1"/>
  <c r="R107" i="1"/>
  <c r="Q107" i="1"/>
  <c r="P107" i="1"/>
  <c r="O107" i="1"/>
  <c r="N107" i="1"/>
  <c r="M107" i="1"/>
  <c r="L107" i="1"/>
  <c r="J107" i="1"/>
  <c r="U106" i="1"/>
  <c r="U105" i="1"/>
  <c r="U104" i="1"/>
  <c r="U103" i="1"/>
  <c r="U102" i="1"/>
  <c r="R77" i="5"/>
  <c r="Q77" i="5"/>
  <c r="P77" i="5"/>
  <c r="O77" i="5"/>
  <c r="N77" i="5"/>
  <c r="M77" i="5"/>
  <c r="L77" i="5"/>
  <c r="K77" i="5"/>
  <c r="J77" i="5"/>
  <c r="I77" i="5"/>
  <c r="H77" i="5"/>
  <c r="G77" i="5"/>
  <c r="R76" i="5"/>
  <c r="Q76" i="5"/>
  <c r="P76" i="5"/>
  <c r="O76" i="5"/>
  <c r="N76" i="5"/>
  <c r="M76" i="5"/>
  <c r="L76" i="5"/>
  <c r="K76" i="5"/>
  <c r="J76" i="5"/>
  <c r="I76" i="5"/>
  <c r="H76" i="5"/>
  <c r="G76" i="5"/>
  <c r="R75" i="5"/>
  <c r="Q75" i="5"/>
  <c r="P75" i="5"/>
  <c r="O75" i="5"/>
  <c r="N75" i="5"/>
  <c r="M75" i="5"/>
  <c r="L75" i="5"/>
  <c r="K75" i="5"/>
  <c r="J75" i="5"/>
  <c r="I75" i="5"/>
  <c r="H75" i="5"/>
  <c r="G75" i="5"/>
  <c r="R74" i="5"/>
  <c r="Q74" i="5"/>
  <c r="P74" i="5"/>
  <c r="O74" i="5"/>
  <c r="N74" i="5"/>
  <c r="M74" i="5"/>
  <c r="L74" i="5"/>
  <c r="K74" i="5"/>
  <c r="J74" i="5"/>
  <c r="I74" i="5"/>
  <c r="H74" i="5"/>
  <c r="G74" i="5"/>
  <c r="R73" i="5"/>
  <c r="R78" i="5" s="1"/>
  <c r="Q73" i="5"/>
  <c r="P73" i="5"/>
  <c r="P78" i="5" s="1"/>
  <c r="O73" i="5"/>
  <c r="N73" i="5"/>
  <c r="N78" i="5" s="1"/>
  <c r="M73" i="5"/>
  <c r="L73" i="5"/>
  <c r="L78" i="5" s="1"/>
  <c r="K73" i="5"/>
  <c r="J73" i="5"/>
  <c r="J78" i="5" s="1"/>
  <c r="I73" i="5"/>
  <c r="H73" i="5"/>
  <c r="H78" i="5" s="1"/>
  <c r="G73" i="5"/>
  <c r="R72" i="5"/>
  <c r="Q72" i="5"/>
  <c r="P72" i="5"/>
  <c r="O72" i="5"/>
  <c r="N72" i="5"/>
  <c r="M72" i="5"/>
  <c r="L72" i="5"/>
  <c r="K72" i="5"/>
  <c r="J72" i="5"/>
  <c r="I72" i="5"/>
  <c r="H72" i="5"/>
  <c r="G72" i="5"/>
  <c r="S71" i="5"/>
  <c r="S70" i="5"/>
  <c r="S69" i="5"/>
  <c r="S68" i="5"/>
  <c r="S67" i="5"/>
  <c r="R66" i="5"/>
  <c r="Q66" i="5"/>
  <c r="P66" i="5"/>
  <c r="O66" i="5"/>
  <c r="N66" i="5"/>
  <c r="M66" i="5"/>
  <c r="L66" i="5"/>
  <c r="K66" i="5"/>
  <c r="J66" i="5"/>
  <c r="I66" i="5"/>
  <c r="H66" i="5"/>
  <c r="G66" i="5"/>
  <c r="S65" i="5"/>
  <c r="G18" i="32" s="1"/>
  <c r="S64" i="5"/>
  <c r="S63" i="5"/>
  <c r="S62" i="5"/>
  <c r="S61" i="5"/>
  <c r="S114" i="29"/>
  <c r="R131" i="9"/>
  <c r="Q131" i="9"/>
  <c r="P131" i="9"/>
  <c r="O131" i="9"/>
  <c r="N131" i="9"/>
  <c r="M131" i="9"/>
  <c r="L131" i="9"/>
  <c r="K131" i="9"/>
  <c r="J131" i="9"/>
  <c r="I131" i="9"/>
  <c r="H131" i="9"/>
  <c r="G131" i="9"/>
  <c r="R129" i="9"/>
  <c r="Q129" i="9"/>
  <c r="P129" i="9"/>
  <c r="O129" i="9"/>
  <c r="N129" i="9"/>
  <c r="M129" i="9"/>
  <c r="L129" i="9"/>
  <c r="K129" i="9"/>
  <c r="J129" i="9"/>
  <c r="I129" i="9"/>
  <c r="H129" i="9"/>
  <c r="G129" i="9"/>
  <c r="R128" i="9"/>
  <c r="Q128" i="9"/>
  <c r="P128" i="9"/>
  <c r="O128" i="9"/>
  <c r="N128" i="9"/>
  <c r="M128" i="9"/>
  <c r="L128" i="9"/>
  <c r="K128" i="9"/>
  <c r="J128" i="9"/>
  <c r="I128" i="9"/>
  <c r="H128" i="9"/>
  <c r="G128" i="9"/>
  <c r="R127" i="9"/>
  <c r="Q127" i="9"/>
  <c r="P127" i="9"/>
  <c r="O127" i="9"/>
  <c r="N127" i="9"/>
  <c r="M127" i="9"/>
  <c r="L127" i="9"/>
  <c r="K127" i="9"/>
  <c r="J127" i="9"/>
  <c r="I127" i="9"/>
  <c r="H127" i="9"/>
  <c r="G127" i="9"/>
  <c r="R126" i="9"/>
  <c r="Q126" i="9"/>
  <c r="P126" i="9"/>
  <c r="O126" i="9"/>
  <c r="N126" i="9"/>
  <c r="M126" i="9"/>
  <c r="L126" i="9"/>
  <c r="K126" i="9"/>
  <c r="J126" i="9"/>
  <c r="I126" i="9"/>
  <c r="H126" i="9"/>
  <c r="G126" i="9"/>
  <c r="R125" i="9"/>
  <c r="R130" i="9" s="1"/>
  <c r="Q125" i="9"/>
  <c r="P125" i="9"/>
  <c r="P130" i="9" s="1"/>
  <c r="O125" i="9"/>
  <c r="N125" i="9"/>
  <c r="N130" i="9" s="1"/>
  <c r="M125" i="9"/>
  <c r="L125" i="9"/>
  <c r="L130" i="9" s="1"/>
  <c r="K125" i="9"/>
  <c r="J125" i="9"/>
  <c r="J130" i="9" s="1"/>
  <c r="I125" i="9"/>
  <c r="H125" i="9"/>
  <c r="H130" i="9" s="1"/>
  <c r="G125" i="9"/>
  <c r="R124" i="9"/>
  <c r="Q124" i="9"/>
  <c r="P124" i="9"/>
  <c r="O124" i="9"/>
  <c r="N124" i="9"/>
  <c r="M124" i="9"/>
  <c r="L124" i="9"/>
  <c r="K124" i="9"/>
  <c r="J124" i="9"/>
  <c r="I124" i="9"/>
  <c r="H124" i="9"/>
  <c r="G124" i="9"/>
  <c r="S123" i="9"/>
  <c r="S122" i="9"/>
  <c r="S121" i="9"/>
  <c r="S120" i="9"/>
  <c r="S119" i="9"/>
  <c r="S118" i="9"/>
  <c r="R117" i="9"/>
  <c r="Q117" i="9"/>
  <c r="P117" i="9"/>
  <c r="O117" i="9"/>
  <c r="N117" i="9"/>
  <c r="M117" i="9"/>
  <c r="L117" i="9"/>
  <c r="K117" i="9"/>
  <c r="J117" i="9"/>
  <c r="I117" i="9"/>
  <c r="H117" i="9"/>
  <c r="G117" i="9"/>
  <c r="S116" i="9"/>
  <c r="S115" i="9"/>
  <c r="S114" i="9"/>
  <c r="S113" i="9"/>
  <c r="S112" i="9"/>
  <c r="R103" i="9"/>
  <c r="Q103" i="9"/>
  <c r="P103" i="9"/>
  <c r="O103" i="9"/>
  <c r="N103" i="9"/>
  <c r="M103" i="9"/>
  <c r="L103" i="9"/>
  <c r="K103" i="9"/>
  <c r="J103" i="9"/>
  <c r="I103" i="9"/>
  <c r="H103" i="9"/>
  <c r="G103" i="9"/>
  <c r="R102" i="9"/>
  <c r="Q102" i="9"/>
  <c r="P102" i="9"/>
  <c r="O102" i="9"/>
  <c r="N102" i="9"/>
  <c r="M102" i="9"/>
  <c r="L102" i="9"/>
  <c r="K102" i="9"/>
  <c r="J102" i="9"/>
  <c r="I102" i="9"/>
  <c r="H102" i="9"/>
  <c r="G102" i="9"/>
  <c r="R101" i="9"/>
  <c r="Q101" i="9"/>
  <c r="P101" i="9"/>
  <c r="O101" i="9"/>
  <c r="N101" i="9"/>
  <c r="M101" i="9"/>
  <c r="L101" i="9"/>
  <c r="K101" i="9"/>
  <c r="J101" i="9"/>
  <c r="I101" i="9"/>
  <c r="H101" i="9"/>
  <c r="G101" i="9"/>
  <c r="R100" i="9"/>
  <c r="Q100" i="9"/>
  <c r="P100" i="9"/>
  <c r="O100" i="9"/>
  <c r="N100" i="9"/>
  <c r="M100" i="9"/>
  <c r="L100" i="9"/>
  <c r="K100" i="9"/>
  <c r="J100" i="9"/>
  <c r="I100" i="9"/>
  <c r="H100" i="9"/>
  <c r="G100" i="9"/>
  <c r="R99" i="9"/>
  <c r="Q99" i="9"/>
  <c r="Q104" i="9" s="1"/>
  <c r="P99" i="9"/>
  <c r="P104" i="9" s="1"/>
  <c r="O99" i="9"/>
  <c r="O104" i="9" s="1"/>
  <c r="N99" i="9"/>
  <c r="M99" i="9"/>
  <c r="M104" i="9" s="1"/>
  <c r="L99" i="9"/>
  <c r="L104" i="9" s="1"/>
  <c r="K99" i="9"/>
  <c r="K104" i="9" s="1"/>
  <c r="J99" i="9"/>
  <c r="I99" i="9"/>
  <c r="I104" i="9" s="1"/>
  <c r="H99" i="9"/>
  <c r="H104" i="9" s="1"/>
  <c r="G99" i="9"/>
  <c r="G104" i="9" s="1"/>
  <c r="R98" i="9"/>
  <c r="Q98" i="9"/>
  <c r="P98" i="9"/>
  <c r="O98" i="9"/>
  <c r="N98" i="9"/>
  <c r="M98" i="9"/>
  <c r="L98" i="9"/>
  <c r="K98" i="9"/>
  <c r="J98" i="9"/>
  <c r="I98" i="9"/>
  <c r="H98" i="9"/>
  <c r="G98" i="9"/>
  <c r="S97" i="9"/>
  <c r="S96" i="9"/>
  <c r="S95" i="9"/>
  <c r="S94" i="9"/>
  <c r="S93" i="9"/>
  <c r="R92" i="9"/>
  <c r="Q92" i="9"/>
  <c r="P92" i="9"/>
  <c r="O92" i="9"/>
  <c r="N92" i="9"/>
  <c r="M92" i="9"/>
  <c r="L92" i="9"/>
  <c r="K92" i="9"/>
  <c r="R73" i="8"/>
  <c r="Q73" i="8"/>
  <c r="P73" i="8"/>
  <c r="O73" i="8"/>
  <c r="N73" i="8"/>
  <c r="M73" i="8"/>
  <c r="L73" i="8"/>
  <c r="K73" i="8"/>
  <c r="J73" i="8"/>
  <c r="I73" i="8"/>
  <c r="H73" i="8"/>
  <c r="G73" i="8"/>
  <c r="R72" i="8"/>
  <c r="Q72" i="8"/>
  <c r="P72" i="8"/>
  <c r="O72" i="8"/>
  <c r="N72" i="8"/>
  <c r="M72" i="8"/>
  <c r="L72" i="8"/>
  <c r="K72" i="8"/>
  <c r="J72" i="8"/>
  <c r="I72" i="8"/>
  <c r="H72" i="8"/>
  <c r="G72" i="8"/>
  <c r="R71" i="8"/>
  <c r="Q71" i="8"/>
  <c r="P71" i="8"/>
  <c r="O71" i="8"/>
  <c r="N71" i="8"/>
  <c r="M71" i="8"/>
  <c r="L71" i="8"/>
  <c r="K71" i="8"/>
  <c r="J71" i="8"/>
  <c r="I71" i="8"/>
  <c r="H71" i="8"/>
  <c r="G71" i="8"/>
  <c r="R70" i="8"/>
  <c r="Q70" i="8"/>
  <c r="P70" i="8"/>
  <c r="O70" i="8"/>
  <c r="N70" i="8"/>
  <c r="M70" i="8"/>
  <c r="L70" i="8"/>
  <c r="K70" i="8"/>
  <c r="J70" i="8"/>
  <c r="I70" i="8"/>
  <c r="H70" i="8"/>
  <c r="G70" i="8"/>
  <c r="R69" i="8"/>
  <c r="Q69" i="8"/>
  <c r="Q74" i="8" s="1"/>
  <c r="P69" i="8"/>
  <c r="O69" i="8"/>
  <c r="O74" i="8" s="1"/>
  <c r="N69" i="8"/>
  <c r="M69" i="8"/>
  <c r="M74" i="8" s="1"/>
  <c r="L69" i="8"/>
  <c r="K69" i="8"/>
  <c r="K74" i="8" s="1"/>
  <c r="J69" i="8"/>
  <c r="I69" i="8"/>
  <c r="I74" i="8" s="1"/>
  <c r="H69" i="8"/>
  <c r="G69" i="8"/>
  <c r="G74" i="8" s="1"/>
  <c r="R68" i="8"/>
  <c r="Q68" i="8"/>
  <c r="P68" i="8"/>
  <c r="O68" i="8"/>
  <c r="N68" i="8"/>
  <c r="M68" i="8"/>
  <c r="L68" i="8"/>
  <c r="K68" i="8"/>
  <c r="J68" i="8"/>
  <c r="I68" i="8"/>
  <c r="H68" i="8"/>
  <c r="G68" i="8"/>
  <c r="S67" i="8"/>
  <c r="S66" i="8"/>
  <c r="S65" i="8"/>
  <c r="S64" i="8"/>
  <c r="S63" i="8"/>
  <c r="R62" i="8"/>
  <c r="Q62" i="8"/>
  <c r="P62" i="8"/>
  <c r="O62" i="8"/>
  <c r="N62" i="8"/>
  <c r="M62" i="8"/>
  <c r="L62" i="8"/>
  <c r="K62" i="8"/>
  <c r="J62" i="8"/>
  <c r="I62" i="8"/>
  <c r="H62" i="8"/>
  <c r="G62" i="8"/>
  <c r="S61" i="8"/>
  <c r="S60" i="8"/>
  <c r="S59" i="8"/>
  <c r="S58" i="8"/>
  <c r="S57" i="8"/>
  <c r="Q62" i="49"/>
  <c r="P62" i="49"/>
  <c r="N62" i="49"/>
  <c r="M62" i="49"/>
  <c r="L62" i="49"/>
  <c r="O61" i="49"/>
  <c r="K61" i="49"/>
  <c r="J61" i="49"/>
  <c r="I61" i="49"/>
  <c r="H61" i="49"/>
  <c r="O60" i="49"/>
  <c r="K60" i="49"/>
  <c r="J60" i="49"/>
  <c r="I60" i="49"/>
  <c r="H60" i="49"/>
  <c r="O59" i="49"/>
  <c r="K59" i="49"/>
  <c r="J59" i="49"/>
  <c r="I59" i="49"/>
  <c r="H59" i="49"/>
  <c r="O58" i="49"/>
  <c r="K58" i="49"/>
  <c r="J58" i="49"/>
  <c r="I58" i="49"/>
  <c r="H58" i="49"/>
  <c r="O57" i="49"/>
  <c r="K57" i="49"/>
  <c r="J57" i="49"/>
  <c r="I57" i="49"/>
  <c r="H57" i="49"/>
  <c r="O56" i="49"/>
  <c r="K56" i="49"/>
  <c r="J56" i="49"/>
  <c r="I56" i="49"/>
  <c r="H56" i="49"/>
  <c r="O55" i="49"/>
  <c r="K55" i="49"/>
  <c r="J55" i="49"/>
  <c r="I55" i="49"/>
  <c r="H55" i="49"/>
  <c r="O54" i="49"/>
  <c r="K54" i="49"/>
  <c r="J54" i="49"/>
  <c r="I54" i="49"/>
  <c r="H54" i="49"/>
  <c r="O53" i="49"/>
  <c r="K53" i="49"/>
  <c r="J53" i="49"/>
  <c r="I53" i="49"/>
  <c r="H53" i="49"/>
  <c r="T30" i="12"/>
  <c r="S30" i="12"/>
  <c r="R30" i="12" s="1"/>
  <c r="O30" i="12"/>
  <c r="L30" i="12"/>
  <c r="K30" i="12"/>
  <c r="J30" i="12"/>
  <c r="V30" i="12" s="1"/>
  <c r="F30" i="12"/>
  <c r="C30" i="12"/>
  <c r="T29" i="12"/>
  <c r="S29" i="12"/>
  <c r="O29" i="12"/>
  <c r="L29" i="12"/>
  <c r="K29" i="12"/>
  <c r="J29" i="12"/>
  <c r="V29" i="12" s="1"/>
  <c r="F29" i="12"/>
  <c r="C29" i="12"/>
  <c r="T28" i="12"/>
  <c r="S28" i="12"/>
  <c r="R28" i="12" s="1"/>
  <c r="O28" i="12"/>
  <c r="L28" i="12"/>
  <c r="K28" i="12"/>
  <c r="W28" i="12" s="1"/>
  <c r="J28" i="12"/>
  <c r="F28" i="12"/>
  <c r="C28" i="12"/>
  <c r="T27" i="12"/>
  <c r="S27" i="12"/>
  <c r="R27" i="12" s="1"/>
  <c r="O27" i="12"/>
  <c r="L27" i="12"/>
  <c r="K27" i="12"/>
  <c r="J27" i="12"/>
  <c r="F27" i="12"/>
  <c r="C27" i="12"/>
  <c r="T26" i="12"/>
  <c r="S26" i="12"/>
  <c r="O26" i="12"/>
  <c r="L26" i="12"/>
  <c r="K26" i="12"/>
  <c r="J26" i="12"/>
  <c r="V26" i="12" s="1"/>
  <c r="F26" i="12"/>
  <c r="C26" i="12"/>
  <c r="T25" i="12"/>
  <c r="S25" i="12"/>
  <c r="O25" i="12"/>
  <c r="L25" i="12"/>
  <c r="K25" i="12"/>
  <c r="W25" i="12" s="1"/>
  <c r="J25" i="12"/>
  <c r="V25" i="12" s="1"/>
  <c r="F25" i="12"/>
  <c r="C25" i="12"/>
  <c r="T24" i="12"/>
  <c r="S24" i="12"/>
  <c r="O24" i="12"/>
  <c r="L24" i="12"/>
  <c r="K24" i="12"/>
  <c r="W24" i="12" s="1"/>
  <c r="J24" i="12"/>
  <c r="F24" i="12"/>
  <c r="C24" i="12"/>
  <c r="T23" i="12"/>
  <c r="S23" i="12"/>
  <c r="O23" i="12"/>
  <c r="L23" i="12"/>
  <c r="K23" i="12"/>
  <c r="J23" i="12"/>
  <c r="F23" i="12"/>
  <c r="C23" i="12"/>
  <c r="T22" i="12"/>
  <c r="S22" i="12"/>
  <c r="O22" i="12"/>
  <c r="L22" i="12"/>
  <c r="K22" i="12"/>
  <c r="J22" i="12"/>
  <c r="V22" i="12" s="1"/>
  <c r="F22" i="12"/>
  <c r="C22" i="12"/>
  <c r="T21" i="12"/>
  <c r="S21" i="12"/>
  <c r="O21" i="12"/>
  <c r="L21" i="12"/>
  <c r="K21" i="12"/>
  <c r="W21" i="12" s="1"/>
  <c r="J21" i="12"/>
  <c r="V21" i="12" s="1"/>
  <c r="F21" i="12"/>
  <c r="C21" i="12"/>
  <c r="T20" i="12"/>
  <c r="S20" i="12"/>
  <c r="O20" i="12"/>
  <c r="L20" i="12"/>
  <c r="K20" i="12"/>
  <c r="W20" i="12" s="1"/>
  <c r="J20" i="12"/>
  <c r="F20" i="12"/>
  <c r="C20" i="12"/>
  <c r="T19" i="12"/>
  <c r="S19" i="12"/>
  <c r="R19" i="12" s="1"/>
  <c r="O19" i="12"/>
  <c r="L19" i="12"/>
  <c r="K19" i="12"/>
  <c r="J19" i="12"/>
  <c r="F19" i="12"/>
  <c r="C19" i="12"/>
  <c r="Q18" i="12"/>
  <c r="P18" i="12"/>
  <c r="N18" i="12"/>
  <c r="M18" i="12"/>
  <c r="H18" i="12"/>
  <c r="G18" i="12"/>
  <c r="E18" i="12"/>
  <c r="D18" i="12"/>
  <c r="AS27" i="16" l="1"/>
  <c r="AR27" i="16" s="1"/>
  <c r="AR25" i="16"/>
  <c r="U145" i="1"/>
  <c r="T176" i="4"/>
  <c r="G17" i="32"/>
  <c r="S124" i="9"/>
  <c r="S131" i="9"/>
  <c r="S125" i="9"/>
  <c r="S127" i="9"/>
  <c r="S128" i="9"/>
  <c r="S129" i="9"/>
  <c r="S92" i="9"/>
  <c r="G10" i="32" s="1"/>
  <c r="S62" i="8"/>
  <c r="S18" i="12"/>
  <c r="I23" i="12"/>
  <c r="K18" i="12"/>
  <c r="U107" i="1"/>
  <c r="T137" i="4"/>
  <c r="U61" i="41"/>
  <c r="U53" i="41"/>
  <c r="S65" i="19"/>
  <c r="S62" i="19"/>
  <c r="T39" i="21"/>
  <c r="U114" i="1"/>
  <c r="T145" i="4"/>
  <c r="S72" i="5"/>
  <c r="I78" i="5"/>
  <c r="M78" i="5"/>
  <c r="Q78" i="5"/>
  <c r="S66" i="5"/>
  <c r="S73" i="5"/>
  <c r="G78" i="5"/>
  <c r="K78" i="5"/>
  <c r="O78" i="5"/>
  <c r="S75" i="5"/>
  <c r="S76" i="5"/>
  <c r="S77" i="5"/>
  <c r="S117" i="9"/>
  <c r="I130" i="9"/>
  <c r="M130" i="9"/>
  <c r="Q130" i="9"/>
  <c r="G130" i="9"/>
  <c r="K130" i="9"/>
  <c r="O130" i="9"/>
  <c r="S98" i="9"/>
  <c r="J104" i="9"/>
  <c r="N104" i="9"/>
  <c r="R104" i="9"/>
  <c r="S100" i="9"/>
  <c r="S101" i="9"/>
  <c r="S102" i="9"/>
  <c r="S103" i="9"/>
  <c r="S68" i="8"/>
  <c r="J74" i="8"/>
  <c r="N74" i="8"/>
  <c r="R74" i="8"/>
  <c r="S70" i="8"/>
  <c r="S71" i="8"/>
  <c r="S72" i="8"/>
  <c r="S73" i="8"/>
  <c r="H74" i="8"/>
  <c r="L74" i="8"/>
  <c r="P74" i="8"/>
  <c r="T18" i="12"/>
  <c r="R18" i="12" s="1"/>
  <c r="F18" i="12"/>
  <c r="I93" i="12" s="1"/>
  <c r="G93" i="12" s="1"/>
  <c r="O18" i="12"/>
  <c r="I108" i="12" s="1"/>
  <c r="G108" i="12" s="1"/>
  <c r="R23" i="12"/>
  <c r="W29" i="12"/>
  <c r="U29" i="12" s="1"/>
  <c r="R20" i="12"/>
  <c r="U21" i="12"/>
  <c r="R22" i="12"/>
  <c r="R24" i="12"/>
  <c r="R26" i="12"/>
  <c r="L18" i="12"/>
  <c r="E108" i="12" s="1"/>
  <c r="R21" i="12"/>
  <c r="W23" i="12"/>
  <c r="V24" i="12"/>
  <c r="U24" i="12" s="1"/>
  <c r="R29" i="12"/>
  <c r="W19" i="12"/>
  <c r="V20" i="12"/>
  <c r="U20" i="12" s="1"/>
  <c r="R25" i="12"/>
  <c r="W27" i="12"/>
  <c r="V28" i="12"/>
  <c r="U28" i="12" s="1"/>
  <c r="J18" i="12"/>
  <c r="V18" i="12" s="1"/>
  <c r="I20" i="12"/>
  <c r="U25" i="12"/>
  <c r="I27" i="12"/>
  <c r="C18" i="12"/>
  <c r="E93" i="12" s="1"/>
  <c r="I28" i="12"/>
  <c r="I19" i="12"/>
  <c r="I24" i="12"/>
  <c r="I26" i="12"/>
  <c r="I30" i="12"/>
  <c r="I22" i="12"/>
  <c r="I21" i="12"/>
  <c r="I25" i="12"/>
  <c r="I29" i="12"/>
  <c r="T36" i="21"/>
  <c r="G59" i="49"/>
  <c r="F59" i="49" s="1"/>
  <c r="G54" i="49"/>
  <c r="F54" i="49" s="1"/>
  <c r="G56" i="49"/>
  <c r="F56" i="49" s="1"/>
  <c r="G57" i="49"/>
  <c r="F57" i="49" s="1"/>
  <c r="J62" i="49"/>
  <c r="G9" i="32" s="1"/>
  <c r="I62" i="49"/>
  <c r="G55" i="49"/>
  <c r="F55" i="49" s="1"/>
  <c r="G61" i="49"/>
  <c r="F61" i="49" s="1"/>
  <c r="F21" i="49" s="1"/>
  <c r="H62" i="49"/>
  <c r="O62" i="49"/>
  <c r="G60" i="49"/>
  <c r="F60" i="49" s="1"/>
  <c r="K62" i="49"/>
  <c r="G58" i="49"/>
  <c r="F58" i="49" s="1"/>
  <c r="S74" i="5"/>
  <c r="S126" i="9"/>
  <c r="S99" i="9"/>
  <c r="S69" i="8"/>
  <c r="G53" i="49"/>
  <c r="V19" i="12"/>
  <c r="W22" i="12"/>
  <c r="U22" i="12" s="1"/>
  <c r="V23" i="12"/>
  <c r="W26" i="12"/>
  <c r="U26" i="12" s="1"/>
  <c r="V27" i="12"/>
  <c r="U27" i="12" s="1"/>
  <c r="W30" i="12"/>
  <c r="U30" i="12" s="1"/>
  <c r="G105" i="12"/>
  <c r="G90" i="12"/>
  <c r="C89" i="12"/>
  <c r="W18" i="12" l="1"/>
  <c r="C108" i="12"/>
  <c r="K108" i="12" s="1"/>
  <c r="M108" i="12"/>
  <c r="I18" i="12"/>
  <c r="C93" i="12"/>
  <c r="K93" i="12" s="1"/>
  <c r="M93" i="12"/>
  <c r="S78" i="5"/>
  <c r="S130" i="9"/>
  <c r="S104" i="9"/>
  <c r="S74" i="8"/>
  <c r="L92" i="12"/>
  <c r="L107" i="12"/>
  <c r="U18" i="12"/>
  <c r="U23" i="12"/>
  <c r="U19" i="12"/>
  <c r="M92" i="12"/>
  <c r="N107" i="12"/>
  <c r="N92" i="12"/>
  <c r="G62" i="49"/>
  <c r="F53" i="49"/>
  <c r="F62" i="49" s="1"/>
  <c r="M107" i="12"/>
  <c r="C3" i="55"/>
  <c r="J30" i="55"/>
  <c r="K30" i="55" s="1"/>
  <c r="H30" i="55"/>
  <c r="F30" i="55"/>
  <c r="G30" i="55" s="1"/>
  <c r="J28" i="55"/>
  <c r="H28" i="55"/>
  <c r="F28" i="55"/>
  <c r="J27" i="55"/>
  <c r="K27" i="55" s="1"/>
  <c r="H27" i="55"/>
  <c r="F27" i="55"/>
  <c r="G27" i="55" s="1"/>
  <c r="J24" i="55"/>
  <c r="K24" i="55" s="1"/>
  <c r="H24" i="55"/>
  <c r="F24" i="55"/>
  <c r="G24" i="55" s="1"/>
  <c r="J23" i="55"/>
  <c r="H23" i="55"/>
  <c r="I23" i="55" s="1"/>
  <c r="F23" i="55"/>
  <c r="J19" i="55"/>
  <c r="K19" i="55" s="1"/>
  <c r="J20" i="55"/>
  <c r="K20" i="55" s="1"/>
  <c r="J21" i="55"/>
  <c r="K21" i="55" s="1"/>
  <c r="J22" i="55"/>
  <c r="K22" i="55" s="1"/>
  <c r="J18" i="55"/>
  <c r="H19" i="55"/>
  <c r="H20" i="55"/>
  <c r="H21" i="55"/>
  <c r="H22" i="55"/>
  <c r="H18" i="55"/>
  <c r="F19" i="55"/>
  <c r="G19" i="55" s="1"/>
  <c r="F20" i="55"/>
  <c r="G20" i="55" s="1"/>
  <c r="F21" i="55"/>
  <c r="G21" i="55" s="1"/>
  <c r="F22" i="55"/>
  <c r="G22" i="55" s="1"/>
  <c r="F18" i="55"/>
  <c r="G18" i="55" s="1"/>
  <c r="J16" i="55"/>
  <c r="K16" i="55" s="1"/>
  <c r="J15" i="55"/>
  <c r="K15" i="55" s="1"/>
  <c r="J14" i="55"/>
  <c r="K14" i="55" s="1"/>
  <c r="J13" i="55"/>
  <c r="K13" i="55" s="1"/>
  <c r="J12" i="55"/>
  <c r="K12" i="55" s="1"/>
  <c r="J11" i="55"/>
  <c r="K11" i="55" s="1"/>
  <c r="J10" i="55"/>
  <c r="H16" i="55"/>
  <c r="H15" i="55"/>
  <c r="H14" i="55"/>
  <c r="H13" i="55"/>
  <c r="H12" i="55"/>
  <c r="H11" i="55"/>
  <c r="F16" i="55"/>
  <c r="G16" i="55" s="1"/>
  <c r="F15" i="55"/>
  <c r="F14" i="55"/>
  <c r="G14" i="55" s="1"/>
  <c r="F13" i="55"/>
  <c r="G13" i="55" s="1"/>
  <c r="F12" i="55"/>
  <c r="G12" i="55" s="1"/>
  <c r="F11" i="55"/>
  <c r="H10" i="55"/>
  <c r="F26" i="55" l="1"/>
  <c r="G11" i="55"/>
  <c r="G17" i="55" s="1"/>
  <c r="F17" i="55"/>
  <c r="G28" i="55"/>
  <c r="G31" i="55" s="1"/>
  <c r="F31" i="55"/>
  <c r="F32" i="55" s="1"/>
  <c r="L23" i="55"/>
  <c r="M23" i="55" s="1"/>
  <c r="K23" i="55"/>
  <c r="K18" i="55"/>
  <c r="J26" i="55"/>
  <c r="J17" i="55"/>
  <c r="K10" i="55"/>
  <c r="K17" i="55" s="1"/>
  <c r="J31" i="55"/>
  <c r="K28" i="55"/>
  <c r="K31" i="55" s="1"/>
  <c r="I30" i="55"/>
  <c r="L30" i="55"/>
  <c r="M30" i="55" s="1"/>
  <c r="I27" i="55"/>
  <c r="L27" i="55"/>
  <c r="M27" i="55" s="1"/>
  <c r="I24" i="55"/>
  <c r="L24" i="55"/>
  <c r="M24" i="55" s="1"/>
  <c r="I22" i="55"/>
  <c r="L22" i="55"/>
  <c r="M22" i="55" s="1"/>
  <c r="L20" i="55"/>
  <c r="M20" i="55" s="1"/>
  <c r="I20" i="55"/>
  <c r="I18" i="55"/>
  <c r="L18" i="55"/>
  <c r="H26" i="55"/>
  <c r="I19" i="55"/>
  <c r="L19" i="55"/>
  <c r="M19" i="55" s="1"/>
  <c r="L21" i="55"/>
  <c r="M21" i="55" s="1"/>
  <c r="I21" i="55"/>
  <c r="I16" i="55"/>
  <c r="M16" i="55" s="1"/>
  <c r="L16" i="55"/>
  <c r="L14" i="55"/>
  <c r="I14" i="55"/>
  <c r="M14" i="55" s="1"/>
  <c r="L10" i="55"/>
  <c r="I10" i="55"/>
  <c r="H17" i="55"/>
  <c r="I12" i="55"/>
  <c r="M12" i="55" s="1"/>
  <c r="L12" i="55"/>
  <c r="L13" i="55"/>
  <c r="I13" i="55"/>
  <c r="M13" i="55" s="1"/>
  <c r="L11" i="55"/>
  <c r="I11" i="55"/>
  <c r="L15" i="55"/>
  <c r="I15" i="55"/>
  <c r="M15" i="55" s="1"/>
  <c r="I28" i="55"/>
  <c r="I31" i="55" s="1"/>
  <c r="L28" i="55"/>
  <c r="H31" i="55"/>
  <c r="Q108" i="12"/>
  <c r="O108" i="12"/>
  <c r="P107" i="12"/>
  <c r="Q107" i="12"/>
  <c r="K107" i="12"/>
  <c r="R107" i="12"/>
  <c r="K92" i="12"/>
  <c r="G15" i="55"/>
  <c r="G23" i="55"/>
  <c r="G26" i="55" s="1"/>
  <c r="AA9" i="54"/>
  <c r="AA10" i="54"/>
  <c r="AA11" i="54"/>
  <c r="AA12" i="54"/>
  <c r="AA13" i="54"/>
  <c r="AA14" i="54"/>
  <c r="AA15" i="54"/>
  <c r="Y26" i="54"/>
  <c r="G32" i="55" l="1"/>
  <c r="M11" i="55"/>
  <c r="K26" i="55"/>
  <c r="K32" i="55"/>
  <c r="J32" i="55"/>
  <c r="M18" i="55"/>
  <c r="M26" i="55" s="1"/>
  <c r="L26" i="55"/>
  <c r="I26" i="55"/>
  <c r="I32" i="55" s="1"/>
  <c r="H32" i="55"/>
  <c r="M10" i="55"/>
  <c r="M17" i="55" s="1"/>
  <c r="I17" i="55"/>
  <c r="L17" i="55"/>
  <c r="L31" i="55"/>
  <c r="M28" i="55"/>
  <c r="M31" i="55" s="1"/>
  <c r="O107" i="12"/>
  <c r="Y17" i="54"/>
  <c r="Y9" i="54"/>
  <c r="Y10" i="54"/>
  <c r="Y11" i="54"/>
  <c r="Y12" i="54"/>
  <c r="Y13" i="54"/>
  <c r="Y14" i="54"/>
  <c r="Y15" i="54"/>
  <c r="M32" i="55" l="1"/>
  <c r="L32" i="55"/>
  <c r="AB57" i="54"/>
  <c r="AB56" i="54"/>
  <c r="AB55" i="54"/>
  <c r="AB53" i="54"/>
  <c r="AB52" i="54"/>
  <c r="AB51" i="54"/>
  <c r="AB50" i="54"/>
  <c r="AB49" i="54"/>
  <c r="AB48" i="54"/>
  <c r="AB47" i="54"/>
  <c r="AB46" i="54"/>
  <c r="AB44" i="54"/>
  <c r="AB43" i="54"/>
  <c r="AB42" i="54"/>
  <c r="AB41" i="54"/>
  <c r="AB40" i="54"/>
  <c r="AB39" i="54"/>
  <c r="AB38" i="54"/>
  <c r="Z57" i="54"/>
  <c r="Z56" i="54"/>
  <c r="Z55" i="54"/>
  <c r="Z53" i="54"/>
  <c r="Z52" i="54"/>
  <c r="Z51" i="54"/>
  <c r="Z50" i="54"/>
  <c r="Z49" i="54"/>
  <c r="Z48" i="54"/>
  <c r="Z47" i="54"/>
  <c r="Z46" i="54"/>
  <c r="Z44" i="54"/>
  <c r="Z43" i="54"/>
  <c r="Z42" i="54"/>
  <c r="Z41" i="54"/>
  <c r="Z40" i="54"/>
  <c r="Z39" i="54"/>
  <c r="Z38" i="54"/>
  <c r="AB59" i="54"/>
  <c r="Z59" i="54"/>
  <c r="Z30" i="54" s="1"/>
  <c r="AB86" i="54"/>
  <c r="AB85" i="54"/>
  <c r="AB89" i="54" s="1"/>
  <c r="AB84" i="54"/>
  <c r="AB82" i="54"/>
  <c r="AB81" i="54"/>
  <c r="AB80" i="54"/>
  <c r="AB79" i="54"/>
  <c r="AB78" i="54"/>
  <c r="AB77" i="54"/>
  <c r="AB76" i="54"/>
  <c r="AB75" i="54"/>
  <c r="AB73" i="54"/>
  <c r="AB72" i="54"/>
  <c r="AB71" i="54"/>
  <c r="AB70" i="54"/>
  <c r="AB69" i="54"/>
  <c r="AB68" i="54"/>
  <c r="AB67" i="54"/>
  <c r="Z86" i="54"/>
  <c r="Z85" i="54"/>
  <c r="Z84" i="54"/>
  <c r="Z82" i="54"/>
  <c r="Z81" i="54"/>
  <c r="Z80" i="54"/>
  <c r="Z79" i="54"/>
  <c r="Z78" i="54"/>
  <c r="Z77" i="54"/>
  <c r="Z76" i="54"/>
  <c r="Z75" i="54"/>
  <c r="Z73" i="54"/>
  <c r="Z72" i="54"/>
  <c r="Z71" i="54"/>
  <c r="Z70" i="54"/>
  <c r="Z69" i="54"/>
  <c r="Z68" i="54"/>
  <c r="Z67" i="54"/>
  <c r="AB88" i="54"/>
  <c r="Z88" i="54"/>
  <c r="Z89" i="54" s="1"/>
  <c r="AB115" i="54"/>
  <c r="AB114" i="54"/>
  <c r="AB113" i="54"/>
  <c r="AB111" i="54"/>
  <c r="AB110" i="54"/>
  <c r="AB109" i="54"/>
  <c r="AB108" i="54"/>
  <c r="AB107" i="54"/>
  <c r="AB106" i="54"/>
  <c r="AB105" i="54"/>
  <c r="AB104" i="54"/>
  <c r="AB102" i="54"/>
  <c r="AB101" i="54"/>
  <c r="AB100" i="54"/>
  <c r="AB99" i="54"/>
  <c r="AB98" i="54"/>
  <c r="AB97" i="54"/>
  <c r="AB96" i="54"/>
  <c r="Z115" i="54"/>
  <c r="Z114" i="54"/>
  <c r="Z118" i="54" s="1"/>
  <c r="Z113" i="54"/>
  <c r="Z111" i="54"/>
  <c r="Z110" i="54"/>
  <c r="Z109" i="54"/>
  <c r="Z108" i="54"/>
  <c r="Z107" i="54"/>
  <c r="Z106" i="54"/>
  <c r="Z105" i="54"/>
  <c r="Z104" i="54"/>
  <c r="Z102" i="54"/>
  <c r="Z101" i="54"/>
  <c r="Z100" i="54"/>
  <c r="Z99" i="54"/>
  <c r="Z98" i="54"/>
  <c r="Z97" i="54"/>
  <c r="Z96" i="54"/>
  <c r="AB117" i="54"/>
  <c r="AB118" i="54" s="1"/>
  <c r="Z117" i="54"/>
  <c r="X57" i="54"/>
  <c r="X56" i="54"/>
  <c r="X55" i="54"/>
  <c r="X53" i="54"/>
  <c r="X52" i="54"/>
  <c r="X51" i="54"/>
  <c r="X50" i="54"/>
  <c r="X49" i="54"/>
  <c r="X48" i="54"/>
  <c r="X47" i="54"/>
  <c r="X46" i="54"/>
  <c r="X44" i="54"/>
  <c r="X43" i="54"/>
  <c r="X42" i="54"/>
  <c r="X41" i="54"/>
  <c r="X40" i="54"/>
  <c r="X39" i="54"/>
  <c r="X38" i="54"/>
  <c r="X59" i="54"/>
  <c r="X86" i="54"/>
  <c r="X85" i="54"/>
  <c r="X84" i="54"/>
  <c r="X82" i="54"/>
  <c r="X81" i="54"/>
  <c r="X80" i="54"/>
  <c r="X79" i="54"/>
  <c r="X78" i="54"/>
  <c r="X77" i="54"/>
  <c r="X76" i="54"/>
  <c r="X75" i="54"/>
  <c r="X73" i="54"/>
  <c r="X72" i="54"/>
  <c r="X71" i="54"/>
  <c r="X70" i="54"/>
  <c r="X69" i="54"/>
  <c r="X68" i="54"/>
  <c r="X67" i="54"/>
  <c r="X88" i="54"/>
  <c r="X115" i="54"/>
  <c r="X114" i="54"/>
  <c r="X27" i="54" s="1"/>
  <c r="X113" i="54"/>
  <c r="X111" i="54"/>
  <c r="X110" i="54"/>
  <c r="X109" i="54"/>
  <c r="X108" i="54"/>
  <c r="X107" i="54"/>
  <c r="X106" i="54"/>
  <c r="X105" i="54"/>
  <c r="X104" i="54"/>
  <c r="X102" i="54"/>
  <c r="X101" i="54"/>
  <c r="X100" i="54"/>
  <c r="X99" i="54"/>
  <c r="X98" i="54"/>
  <c r="X97" i="54"/>
  <c r="X96" i="54"/>
  <c r="X117" i="54"/>
  <c r="P112" i="54"/>
  <c r="P103" i="54"/>
  <c r="P83" i="54"/>
  <c r="P74" i="54"/>
  <c r="Q117" i="54"/>
  <c r="Q115" i="54"/>
  <c r="Q114" i="54"/>
  <c r="Q113" i="54"/>
  <c r="Q111" i="54"/>
  <c r="Q109" i="54"/>
  <c r="Q108" i="54"/>
  <c r="Q107" i="54"/>
  <c r="Q106" i="54"/>
  <c r="Q105" i="54"/>
  <c r="Q104" i="54"/>
  <c r="Q102" i="54"/>
  <c r="Q101" i="54"/>
  <c r="Q100" i="54"/>
  <c r="Q99" i="54"/>
  <c r="Q98" i="54"/>
  <c r="Q97" i="54"/>
  <c r="Q96" i="54"/>
  <c r="Q88" i="54"/>
  <c r="Q86" i="54"/>
  <c r="Q85" i="54"/>
  <c r="Q84" i="54"/>
  <c r="Q82" i="54"/>
  <c r="Q81" i="54"/>
  <c r="Q80" i="54"/>
  <c r="Q79" i="54"/>
  <c r="Q78" i="54"/>
  <c r="Q77" i="54"/>
  <c r="Q76" i="54"/>
  <c r="Q75" i="54"/>
  <c r="Q73" i="54"/>
  <c r="Q72" i="54"/>
  <c r="Q71" i="54"/>
  <c r="Q70" i="54"/>
  <c r="Q69" i="54"/>
  <c r="Q68" i="54"/>
  <c r="Q67" i="54"/>
  <c r="O117" i="54"/>
  <c r="O115" i="54"/>
  <c r="O114" i="54"/>
  <c r="O113" i="54"/>
  <c r="O111" i="54"/>
  <c r="O109" i="54"/>
  <c r="O108" i="54"/>
  <c r="O107" i="54"/>
  <c r="O112" i="54" s="1"/>
  <c r="O106" i="54"/>
  <c r="O105" i="54"/>
  <c r="O104" i="54"/>
  <c r="O102" i="54"/>
  <c r="O101" i="54"/>
  <c r="O100" i="54"/>
  <c r="O99" i="54"/>
  <c r="O103" i="54" s="1"/>
  <c r="O98" i="54"/>
  <c r="O97" i="54"/>
  <c r="O96" i="54"/>
  <c r="O86" i="54"/>
  <c r="O85" i="54"/>
  <c r="O84" i="54"/>
  <c r="O82" i="54"/>
  <c r="O81" i="54"/>
  <c r="O80" i="54"/>
  <c r="O79" i="54"/>
  <c r="O78" i="54"/>
  <c r="O77" i="54"/>
  <c r="O76" i="54"/>
  <c r="O75" i="54"/>
  <c r="O83" i="54" s="1"/>
  <c r="O73" i="54"/>
  <c r="O72" i="54"/>
  <c r="O71" i="54"/>
  <c r="O70" i="54"/>
  <c r="O69" i="54"/>
  <c r="O68" i="54"/>
  <c r="O67" i="54"/>
  <c r="O74" i="54" s="1"/>
  <c r="O88" i="54"/>
  <c r="Q59" i="54"/>
  <c r="Q57" i="54"/>
  <c r="Q56" i="54"/>
  <c r="Q55" i="54"/>
  <c r="Q53" i="54"/>
  <c r="Q52" i="54"/>
  <c r="Q51" i="54"/>
  <c r="Q50" i="54"/>
  <c r="Q49" i="54"/>
  <c r="Q48" i="54"/>
  <c r="Q47" i="54"/>
  <c r="Q46" i="54"/>
  <c r="Q54" i="54" s="1"/>
  <c r="Q44" i="54"/>
  <c r="Q43" i="54"/>
  <c r="Q42" i="54"/>
  <c r="Q41" i="54"/>
  <c r="Q40" i="54"/>
  <c r="Q45" i="54" s="1"/>
  <c r="Q39" i="54"/>
  <c r="Q38" i="54"/>
  <c r="O59" i="54"/>
  <c r="O60" i="54" s="1"/>
  <c r="O57" i="54"/>
  <c r="O56" i="54"/>
  <c r="O55" i="54"/>
  <c r="O53" i="54"/>
  <c r="O52" i="54"/>
  <c r="O51" i="54"/>
  <c r="O50" i="54"/>
  <c r="O49" i="54"/>
  <c r="O48" i="54"/>
  <c r="O47" i="54"/>
  <c r="O46" i="54"/>
  <c r="O44" i="54"/>
  <c r="O43" i="54"/>
  <c r="O42" i="54"/>
  <c r="O41" i="54"/>
  <c r="O40" i="54"/>
  <c r="O39" i="54"/>
  <c r="O38" i="54"/>
  <c r="O45" i="54" s="1"/>
  <c r="N60" i="54"/>
  <c r="N61" i="54" s="1"/>
  <c r="P54" i="54"/>
  <c r="P45" i="54"/>
  <c r="L118" i="54"/>
  <c r="L112" i="54"/>
  <c r="L103" i="54"/>
  <c r="L74" i="54"/>
  <c r="L83" i="54"/>
  <c r="M117" i="54"/>
  <c r="M116" i="54"/>
  <c r="M115" i="54"/>
  <c r="M114" i="54"/>
  <c r="M118" i="54" s="1"/>
  <c r="M113" i="54"/>
  <c r="M111" i="54"/>
  <c r="M109" i="54"/>
  <c r="M108" i="54"/>
  <c r="M107" i="54"/>
  <c r="M106" i="54"/>
  <c r="M105" i="54"/>
  <c r="M104" i="54"/>
  <c r="M102" i="54"/>
  <c r="M101" i="54"/>
  <c r="M100" i="54"/>
  <c r="M99" i="54"/>
  <c r="M98" i="54"/>
  <c r="M97" i="54"/>
  <c r="M96" i="54"/>
  <c r="M103" i="54" s="1"/>
  <c r="M88" i="54"/>
  <c r="M87" i="54"/>
  <c r="M86" i="54"/>
  <c r="M85" i="54"/>
  <c r="M84" i="54"/>
  <c r="M82" i="54"/>
  <c r="M81" i="54"/>
  <c r="M80" i="54"/>
  <c r="M79" i="54"/>
  <c r="M78" i="54"/>
  <c r="M77" i="54"/>
  <c r="M76" i="54"/>
  <c r="M75" i="54"/>
  <c r="M73" i="54"/>
  <c r="M72" i="54"/>
  <c r="M71" i="54"/>
  <c r="M70" i="54"/>
  <c r="M69" i="54"/>
  <c r="M68" i="54"/>
  <c r="M67" i="54"/>
  <c r="M74" i="54" s="1"/>
  <c r="M59" i="54"/>
  <c r="M58" i="54"/>
  <c r="M57" i="54"/>
  <c r="M56" i="54"/>
  <c r="M55" i="54"/>
  <c r="M53" i="54"/>
  <c r="M52" i="54"/>
  <c r="M51" i="54"/>
  <c r="M50" i="54"/>
  <c r="M49" i="54"/>
  <c r="M48" i="54"/>
  <c r="M47" i="54"/>
  <c r="M46" i="54"/>
  <c r="M44" i="54"/>
  <c r="M43" i="54"/>
  <c r="M42" i="54"/>
  <c r="M41" i="54"/>
  <c r="M40" i="54"/>
  <c r="M45" i="54" s="1"/>
  <c r="M39" i="54"/>
  <c r="M38" i="54"/>
  <c r="K60" i="54"/>
  <c r="K59" i="54"/>
  <c r="K58" i="54"/>
  <c r="K57" i="54"/>
  <c r="K56" i="54"/>
  <c r="K55" i="54"/>
  <c r="K53" i="54"/>
  <c r="K52" i="54"/>
  <c r="K51" i="54"/>
  <c r="K50" i="54"/>
  <c r="K49" i="54"/>
  <c r="K48" i="54"/>
  <c r="K47" i="54"/>
  <c r="K46" i="54"/>
  <c r="K44" i="54"/>
  <c r="K43" i="54"/>
  <c r="K42" i="54"/>
  <c r="K41" i="54"/>
  <c r="K40" i="54"/>
  <c r="K39" i="54"/>
  <c r="K38" i="54"/>
  <c r="K45" i="54" s="1"/>
  <c r="K117" i="54"/>
  <c r="K116" i="54"/>
  <c r="K115" i="54"/>
  <c r="K114" i="54"/>
  <c r="K113" i="54"/>
  <c r="K118" i="54" s="1"/>
  <c r="K111" i="54"/>
  <c r="K110" i="54"/>
  <c r="K109" i="54"/>
  <c r="K108" i="54"/>
  <c r="K107" i="54"/>
  <c r="K106" i="54"/>
  <c r="K105" i="54"/>
  <c r="K104" i="54"/>
  <c r="K102" i="54"/>
  <c r="K101" i="54"/>
  <c r="K100" i="54"/>
  <c r="K99" i="54"/>
  <c r="K103" i="54" s="1"/>
  <c r="K98" i="54"/>
  <c r="K97" i="54"/>
  <c r="K96" i="54"/>
  <c r="I53" i="54"/>
  <c r="I51" i="54"/>
  <c r="I59" i="54"/>
  <c r="I58" i="54"/>
  <c r="I57" i="54"/>
  <c r="I56" i="54"/>
  <c r="I55" i="54"/>
  <c r="I26" i="54" s="1"/>
  <c r="I52" i="54"/>
  <c r="I50" i="54"/>
  <c r="I49" i="54"/>
  <c r="I20" i="54" s="1"/>
  <c r="I48" i="54"/>
  <c r="I47" i="54"/>
  <c r="I46" i="54"/>
  <c r="I17" i="54" s="1"/>
  <c r="I44" i="54"/>
  <c r="I15" i="54" s="1"/>
  <c r="I43" i="54"/>
  <c r="I14" i="54" s="1"/>
  <c r="I42" i="54"/>
  <c r="I41" i="54"/>
  <c r="I12" i="54" s="1"/>
  <c r="I40" i="54"/>
  <c r="I39" i="54"/>
  <c r="I10" i="54" s="1"/>
  <c r="I38" i="54"/>
  <c r="I9" i="54" s="1"/>
  <c r="I117" i="54"/>
  <c r="I30" i="54" s="1"/>
  <c r="I116" i="54"/>
  <c r="I29" i="54" s="1"/>
  <c r="I115" i="54"/>
  <c r="I28" i="54" s="1"/>
  <c r="I114" i="54"/>
  <c r="I27" i="54" s="1"/>
  <c r="I113" i="54"/>
  <c r="I118" i="54" s="1"/>
  <c r="I111" i="54"/>
  <c r="I109" i="54"/>
  <c r="I110" i="54"/>
  <c r="I23" i="54" s="1"/>
  <c r="I108" i="54"/>
  <c r="I107" i="54"/>
  <c r="I106" i="54"/>
  <c r="I105" i="54"/>
  <c r="I18" i="54" s="1"/>
  <c r="I104" i="54"/>
  <c r="I102" i="54"/>
  <c r="I101" i="54"/>
  <c r="I100" i="54"/>
  <c r="I99" i="54"/>
  <c r="I98" i="54"/>
  <c r="I103" i="54" s="1"/>
  <c r="I97" i="54"/>
  <c r="I96" i="54"/>
  <c r="H119" i="54"/>
  <c r="H118" i="54"/>
  <c r="H112" i="54"/>
  <c r="H103" i="54"/>
  <c r="H60" i="54"/>
  <c r="H31" i="54" s="1"/>
  <c r="H45" i="54"/>
  <c r="H54" i="54"/>
  <c r="H25" i="54" s="1"/>
  <c r="H30" i="54"/>
  <c r="H29" i="54"/>
  <c r="H28" i="54"/>
  <c r="H27" i="54"/>
  <c r="H26" i="54"/>
  <c r="H23" i="54"/>
  <c r="H21" i="54"/>
  <c r="H20" i="54"/>
  <c r="H19" i="54"/>
  <c r="H18" i="54"/>
  <c r="H17" i="54"/>
  <c r="H15" i="54"/>
  <c r="H14" i="54"/>
  <c r="H13" i="54"/>
  <c r="H12" i="54"/>
  <c r="H11" i="54"/>
  <c r="H10" i="54"/>
  <c r="H9" i="54"/>
  <c r="I21" i="54"/>
  <c r="I13" i="54"/>
  <c r="G116" i="54"/>
  <c r="G30" i="54"/>
  <c r="F30" i="54"/>
  <c r="F119" i="54"/>
  <c r="F118" i="54"/>
  <c r="F112" i="54"/>
  <c r="F103" i="54"/>
  <c r="F61" i="54"/>
  <c r="F60" i="54"/>
  <c r="F54" i="54"/>
  <c r="F25" i="54" s="1"/>
  <c r="F45" i="54"/>
  <c r="F16" i="54" s="1"/>
  <c r="G115" i="54"/>
  <c r="G114" i="54"/>
  <c r="G113" i="54"/>
  <c r="G110" i="54"/>
  <c r="G108" i="54"/>
  <c r="G107" i="54"/>
  <c r="G20" i="54" s="1"/>
  <c r="G106" i="54"/>
  <c r="G105" i="54"/>
  <c r="G104" i="54"/>
  <c r="G102" i="54"/>
  <c r="G101" i="54"/>
  <c r="G100" i="54"/>
  <c r="G99" i="54"/>
  <c r="G12" i="54" s="1"/>
  <c r="G98" i="54"/>
  <c r="G97" i="54"/>
  <c r="G96" i="54"/>
  <c r="G58" i="54"/>
  <c r="G59" i="54"/>
  <c r="G57" i="54"/>
  <c r="G56" i="54"/>
  <c r="G27" i="54" s="1"/>
  <c r="G55" i="54"/>
  <c r="G52" i="54"/>
  <c r="G23" i="54" s="1"/>
  <c r="G50" i="54"/>
  <c r="G49" i="54"/>
  <c r="G48" i="54"/>
  <c r="G19" i="54" s="1"/>
  <c r="G47" i="54"/>
  <c r="G46" i="54"/>
  <c r="G44" i="54"/>
  <c r="G15" i="54" s="1"/>
  <c r="G43" i="54"/>
  <c r="G42" i="54"/>
  <c r="G41" i="54"/>
  <c r="G40" i="54"/>
  <c r="G11" i="54" s="1"/>
  <c r="G39" i="54"/>
  <c r="G38" i="54"/>
  <c r="F29" i="54"/>
  <c r="F28" i="54"/>
  <c r="F27" i="54"/>
  <c r="G26" i="54"/>
  <c r="F26" i="54"/>
  <c r="F23" i="54"/>
  <c r="G14" i="54"/>
  <c r="G10" i="54"/>
  <c r="F21" i="54"/>
  <c r="F20" i="54"/>
  <c r="F19" i="54"/>
  <c r="F18" i="54"/>
  <c r="F17" i="54"/>
  <c r="F15" i="54"/>
  <c r="F14" i="54"/>
  <c r="F13" i="54"/>
  <c r="F12" i="54"/>
  <c r="F11" i="54"/>
  <c r="F10" i="54"/>
  <c r="F9" i="54"/>
  <c r="K119" i="54" l="1"/>
  <c r="K54" i="54"/>
  <c r="O54" i="54"/>
  <c r="M54" i="54"/>
  <c r="M83" i="54"/>
  <c r="M112" i="54"/>
  <c r="O61" i="54"/>
  <c r="K112" i="54"/>
  <c r="Q83" i="54"/>
  <c r="X23" i="54"/>
  <c r="AB30" i="54"/>
  <c r="AB28" i="54"/>
  <c r="AB27" i="54"/>
  <c r="AB60" i="54"/>
  <c r="AB26" i="54"/>
  <c r="AB24" i="54"/>
  <c r="AB22" i="54"/>
  <c r="AB23" i="54"/>
  <c r="AB112" i="54"/>
  <c r="AB18" i="54"/>
  <c r="AB21" i="54"/>
  <c r="AB20" i="54"/>
  <c r="AB19" i="54"/>
  <c r="AB83" i="54"/>
  <c r="AB54" i="54"/>
  <c r="AB17" i="54"/>
  <c r="AB103" i="54"/>
  <c r="AB74" i="54"/>
  <c r="AB45" i="54"/>
  <c r="Z28" i="54"/>
  <c r="Z27" i="54"/>
  <c r="Z60" i="54"/>
  <c r="Z26" i="54"/>
  <c r="Z22" i="54"/>
  <c r="Z24" i="54"/>
  <c r="Z23" i="54"/>
  <c r="Z19" i="54"/>
  <c r="Z112" i="54"/>
  <c r="Z18" i="54"/>
  <c r="Z21" i="54"/>
  <c r="Z20" i="54"/>
  <c r="Z83" i="54"/>
  <c r="Z17" i="54"/>
  <c r="Z54" i="54"/>
  <c r="Z103" i="54"/>
  <c r="Z74" i="54"/>
  <c r="Z45" i="54"/>
  <c r="X28" i="54"/>
  <c r="X60" i="54"/>
  <c r="X24" i="54"/>
  <c r="X22" i="54"/>
  <c r="X30" i="54"/>
  <c r="X31" i="54" s="1"/>
  <c r="X26" i="54"/>
  <c r="X112" i="54"/>
  <c r="X21" i="54"/>
  <c r="X20" i="54"/>
  <c r="X19" i="54"/>
  <c r="X18" i="54"/>
  <c r="X83" i="54"/>
  <c r="X54" i="54"/>
  <c r="X17" i="54"/>
  <c r="X103" i="54"/>
  <c r="X15" i="54"/>
  <c r="X14" i="54"/>
  <c r="X13" i="54"/>
  <c r="X12" i="54"/>
  <c r="X11" i="54"/>
  <c r="X10" i="54"/>
  <c r="X74" i="54"/>
  <c r="X9" i="54"/>
  <c r="X45" i="54"/>
  <c r="X89" i="54"/>
  <c r="X118" i="54"/>
  <c r="Q112" i="54"/>
  <c r="Q103" i="54"/>
  <c r="Q74" i="54"/>
  <c r="Q60" i="54"/>
  <c r="Q61" i="54" s="1"/>
  <c r="M89" i="54"/>
  <c r="M60" i="54"/>
  <c r="M119" i="54"/>
  <c r="M90" i="54"/>
  <c r="H61" i="54"/>
  <c r="I54" i="54"/>
  <c r="I45" i="54"/>
  <c r="K61" i="54"/>
  <c r="I60" i="54"/>
  <c r="I31" i="54" s="1"/>
  <c r="I19" i="54"/>
  <c r="I112" i="54"/>
  <c r="I119" i="54" s="1"/>
  <c r="I11" i="54"/>
  <c r="H16" i="54"/>
  <c r="F32" i="54"/>
  <c r="F31" i="54"/>
  <c r="G29" i="54"/>
  <c r="G118" i="54"/>
  <c r="G31" i="54" s="1"/>
  <c r="G28" i="54"/>
  <c r="G18" i="54"/>
  <c r="G112" i="54"/>
  <c r="G13" i="54"/>
  <c r="G60" i="54"/>
  <c r="G45" i="54"/>
  <c r="G103" i="54"/>
  <c r="G17" i="54"/>
  <c r="G21" i="54"/>
  <c r="G54" i="54"/>
  <c r="G9" i="54"/>
  <c r="V99" i="54"/>
  <c r="V69" i="54"/>
  <c r="U9" i="54"/>
  <c r="U10" i="54"/>
  <c r="U11" i="54"/>
  <c r="AA60" i="54"/>
  <c r="AA54" i="54"/>
  <c r="AA45" i="54"/>
  <c r="Y60" i="54"/>
  <c r="Y54" i="54"/>
  <c r="Y45" i="54"/>
  <c r="W60" i="54"/>
  <c r="W54" i="54"/>
  <c r="W45" i="54"/>
  <c r="AA89" i="54"/>
  <c r="AA83" i="54"/>
  <c r="AA74" i="54"/>
  <c r="Y89" i="54"/>
  <c r="Y83" i="54"/>
  <c r="Y74" i="54"/>
  <c r="W89" i="54"/>
  <c r="W83" i="54"/>
  <c r="W74" i="54"/>
  <c r="AA118" i="54"/>
  <c r="AA112" i="54"/>
  <c r="AA103" i="54"/>
  <c r="Y118" i="54"/>
  <c r="Y112" i="54"/>
  <c r="Y103" i="54"/>
  <c r="W118" i="54"/>
  <c r="W112" i="54"/>
  <c r="W103" i="54"/>
  <c r="U118" i="54"/>
  <c r="V117" i="54"/>
  <c r="V115" i="54"/>
  <c r="V114" i="54"/>
  <c r="V113" i="54"/>
  <c r="U112" i="54"/>
  <c r="V111" i="54"/>
  <c r="V110" i="54"/>
  <c r="V109" i="54"/>
  <c r="V108" i="54"/>
  <c r="V107" i="54"/>
  <c r="V106" i="54"/>
  <c r="V105" i="54"/>
  <c r="V104" i="54"/>
  <c r="U103" i="54"/>
  <c r="V102" i="54"/>
  <c r="V101" i="54"/>
  <c r="V100" i="54"/>
  <c r="V98" i="54"/>
  <c r="V97" i="54"/>
  <c r="V96" i="54"/>
  <c r="U89" i="54"/>
  <c r="V88" i="54"/>
  <c r="V86" i="54"/>
  <c r="V85" i="54"/>
  <c r="V84" i="54"/>
  <c r="V89" i="54" s="1"/>
  <c r="U83" i="54"/>
  <c r="V82" i="54"/>
  <c r="V81" i="54"/>
  <c r="V80" i="54"/>
  <c r="V79" i="54"/>
  <c r="V78" i="54"/>
  <c r="V77" i="54"/>
  <c r="V76" i="54"/>
  <c r="V75" i="54"/>
  <c r="U74" i="54"/>
  <c r="V59" i="54"/>
  <c r="V41" i="54"/>
  <c r="V40" i="54"/>
  <c r="V73" i="54"/>
  <c r="V72" i="54"/>
  <c r="V71" i="54"/>
  <c r="V70" i="54"/>
  <c r="V68" i="54"/>
  <c r="V67" i="54"/>
  <c r="U60" i="54"/>
  <c r="V57" i="54"/>
  <c r="V56" i="54"/>
  <c r="V55" i="54"/>
  <c r="U54" i="54"/>
  <c r="U45" i="54"/>
  <c r="V53" i="54"/>
  <c r="V52" i="54"/>
  <c r="V51" i="54"/>
  <c r="V50" i="54"/>
  <c r="V49" i="54"/>
  <c r="V48" i="54"/>
  <c r="V47" i="54"/>
  <c r="V46" i="54"/>
  <c r="V44" i="54"/>
  <c r="V43" i="54"/>
  <c r="V42" i="54"/>
  <c r="V39" i="54"/>
  <c r="V38" i="54"/>
  <c r="V83" i="54" l="1"/>
  <c r="V112" i="54"/>
  <c r="M61" i="54"/>
  <c r="AB119" i="54"/>
  <c r="AB90" i="54"/>
  <c r="AA90" i="54"/>
  <c r="AB61" i="54"/>
  <c r="AA61" i="54"/>
  <c r="AA119" i="54"/>
  <c r="Z119" i="54"/>
  <c r="Z90" i="54"/>
  <c r="Z61" i="54"/>
  <c r="Y119" i="54"/>
  <c r="Y90" i="54"/>
  <c r="Y61" i="54"/>
  <c r="W119" i="54"/>
  <c r="X61" i="54"/>
  <c r="W90" i="54"/>
  <c r="X25" i="54"/>
  <c r="X119" i="54"/>
  <c r="X16" i="54"/>
  <c r="X90" i="54"/>
  <c r="W61" i="54"/>
  <c r="V118" i="54"/>
  <c r="V103" i="54"/>
  <c r="V119" i="54" s="1"/>
  <c r="I61" i="54"/>
  <c r="I25" i="54"/>
  <c r="I16" i="54"/>
  <c r="G119" i="54"/>
  <c r="G25" i="54"/>
  <c r="G16" i="54"/>
  <c r="G61" i="54"/>
  <c r="U119" i="54"/>
  <c r="U90" i="54"/>
  <c r="V60" i="54"/>
  <c r="V74" i="54"/>
  <c r="V54" i="54"/>
  <c r="U61" i="54"/>
  <c r="V45" i="54"/>
  <c r="U12" i="54"/>
  <c r="U13" i="54"/>
  <c r="U14" i="54"/>
  <c r="U15" i="54"/>
  <c r="AA30" i="54"/>
  <c r="AA28" i="54"/>
  <c r="AA27" i="54"/>
  <c r="AA26" i="54"/>
  <c r="AA24" i="54"/>
  <c r="AA23" i="54"/>
  <c r="AA22" i="54"/>
  <c r="AA21" i="54"/>
  <c r="AA20" i="54"/>
  <c r="AA19" i="54"/>
  <c r="AA18" i="54"/>
  <c r="AA17" i="54"/>
  <c r="AB15" i="54"/>
  <c r="AB14" i="54"/>
  <c r="AB13" i="54"/>
  <c r="AB12" i="54"/>
  <c r="AB11" i="54"/>
  <c r="AB10" i="54"/>
  <c r="AB9" i="54"/>
  <c r="Y30" i="54"/>
  <c r="W30" i="54"/>
  <c r="V30" i="54"/>
  <c r="U30" i="54"/>
  <c r="Y28" i="54"/>
  <c r="W28" i="54"/>
  <c r="V28" i="54"/>
  <c r="U28" i="54"/>
  <c r="Y27" i="54"/>
  <c r="W27" i="54"/>
  <c r="V27" i="54"/>
  <c r="U27" i="54"/>
  <c r="W26" i="54"/>
  <c r="V26" i="54"/>
  <c r="U26" i="54"/>
  <c r="Y24" i="54"/>
  <c r="W24" i="54"/>
  <c r="V24" i="54"/>
  <c r="U24" i="54"/>
  <c r="Y23" i="54"/>
  <c r="W23" i="54"/>
  <c r="V23" i="54"/>
  <c r="U23" i="54"/>
  <c r="Y22" i="54"/>
  <c r="W22" i="54"/>
  <c r="V22" i="54"/>
  <c r="U22" i="54"/>
  <c r="Y21" i="54"/>
  <c r="W21" i="54"/>
  <c r="V21" i="54"/>
  <c r="U21" i="54"/>
  <c r="Y20" i="54"/>
  <c r="W20" i="54"/>
  <c r="V20" i="54"/>
  <c r="U20" i="54"/>
  <c r="Y19" i="54"/>
  <c r="W19" i="54"/>
  <c r="V19" i="54"/>
  <c r="U19" i="54"/>
  <c r="Y18" i="54"/>
  <c r="W18" i="54"/>
  <c r="V18" i="54"/>
  <c r="U18" i="54"/>
  <c r="W17" i="54"/>
  <c r="V17" i="54"/>
  <c r="U17" i="54"/>
  <c r="Z15" i="54"/>
  <c r="W15" i="54"/>
  <c r="V15" i="54"/>
  <c r="Z14" i="54"/>
  <c r="W14" i="54"/>
  <c r="V14" i="54"/>
  <c r="Z13" i="54"/>
  <c r="W13" i="54"/>
  <c r="V13" i="54"/>
  <c r="Z12" i="54"/>
  <c r="W12" i="54"/>
  <c r="V12" i="54"/>
  <c r="Z11" i="54"/>
  <c r="W11" i="54"/>
  <c r="V11" i="54"/>
  <c r="Z10" i="54"/>
  <c r="W10" i="54"/>
  <c r="V10" i="54"/>
  <c r="Z9" i="54"/>
  <c r="W9" i="54"/>
  <c r="V9" i="54"/>
  <c r="V90" i="54" l="1"/>
  <c r="X32" i="54"/>
  <c r="G32" i="54"/>
  <c r="V61" i="54"/>
  <c r="V16" i="54"/>
  <c r="Z16" i="54"/>
  <c r="AB16" i="54"/>
  <c r="AA16" i="54"/>
  <c r="AA25" i="54"/>
  <c r="AA31" i="54"/>
  <c r="W25" i="54"/>
  <c r="V31" i="54"/>
  <c r="W16" i="54"/>
  <c r="U16" i="54"/>
  <c r="Y16" i="54"/>
  <c r="U25" i="54"/>
  <c r="Y25" i="54"/>
  <c r="U31" i="54"/>
  <c r="Y31" i="54"/>
  <c r="W31" i="54"/>
  <c r="V25" i="54"/>
  <c r="N119" i="54"/>
  <c r="J119" i="54"/>
  <c r="I32" i="54"/>
  <c r="P118" i="54"/>
  <c r="P119" i="54" s="1"/>
  <c r="O118" i="54"/>
  <c r="O119" i="54" s="1"/>
  <c r="N118" i="54"/>
  <c r="L119" i="54"/>
  <c r="J118" i="54"/>
  <c r="H32" i="54"/>
  <c r="Q118" i="54"/>
  <c r="Q119" i="54" s="1"/>
  <c r="Q89" i="54"/>
  <c r="Q90" i="54" s="1"/>
  <c r="P89" i="54"/>
  <c r="P90" i="54" s="1"/>
  <c r="O89" i="54"/>
  <c r="O90" i="54" s="1"/>
  <c r="N89" i="54"/>
  <c r="N90" i="54" s="1"/>
  <c r="L89" i="54"/>
  <c r="L90" i="54" s="1"/>
  <c r="P60" i="54"/>
  <c r="P61" i="54" s="1"/>
  <c r="L60" i="54"/>
  <c r="L61" i="54" s="1"/>
  <c r="J60" i="54"/>
  <c r="J61" i="54" s="1"/>
  <c r="P30" i="54"/>
  <c r="Q30" i="54" s="1"/>
  <c r="O30" i="54"/>
  <c r="N30" i="54"/>
  <c r="M30" i="54"/>
  <c r="L30" i="54"/>
  <c r="K30" i="54"/>
  <c r="J30" i="54"/>
  <c r="M29" i="54"/>
  <c r="L29" i="54"/>
  <c r="K29" i="54"/>
  <c r="J29" i="54"/>
  <c r="P28" i="54"/>
  <c r="Q28" i="54" s="1"/>
  <c r="O28" i="54"/>
  <c r="N28" i="54"/>
  <c r="M28" i="54"/>
  <c r="L28" i="54"/>
  <c r="K28" i="54"/>
  <c r="J28" i="54"/>
  <c r="P27" i="54"/>
  <c r="Q27" i="54" s="1"/>
  <c r="O27" i="54"/>
  <c r="N27" i="54"/>
  <c r="N31" i="54" s="1"/>
  <c r="M27" i="54"/>
  <c r="L27" i="54"/>
  <c r="K27" i="54"/>
  <c r="J27" i="54"/>
  <c r="P26" i="54"/>
  <c r="O26" i="54"/>
  <c r="N26" i="54"/>
  <c r="M26" i="54"/>
  <c r="L26" i="54"/>
  <c r="K26" i="54"/>
  <c r="J26" i="54"/>
  <c r="J31" i="54" s="1"/>
  <c r="P24" i="54"/>
  <c r="Q24" i="54" s="1"/>
  <c r="O24" i="54"/>
  <c r="N24" i="54"/>
  <c r="M24" i="54"/>
  <c r="L24" i="54"/>
  <c r="K24" i="54"/>
  <c r="J24" i="54"/>
  <c r="P23" i="54"/>
  <c r="Q23" i="54" s="1"/>
  <c r="O23" i="54"/>
  <c r="N23" i="54"/>
  <c r="M23" i="54"/>
  <c r="L23" i="54"/>
  <c r="K23" i="54"/>
  <c r="J23" i="54"/>
  <c r="P22" i="54"/>
  <c r="Q22" i="54" s="1"/>
  <c r="O22" i="54"/>
  <c r="N22" i="54"/>
  <c r="M22" i="54"/>
  <c r="L22" i="54"/>
  <c r="K22" i="54"/>
  <c r="J22" i="54"/>
  <c r="P21" i="54"/>
  <c r="Q21" i="54" s="1"/>
  <c r="O21" i="54"/>
  <c r="N21" i="54"/>
  <c r="M21" i="54"/>
  <c r="L21" i="54"/>
  <c r="K21" i="54"/>
  <c r="J21" i="54"/>
  <c r="P20" i="54"/>
  <c r="Q20" i="54" s="1"/>
  <c r="O20" i="54"/>
  <c r="N20" i="54"/>
  <c r="M20" i="54"/>
  <c r="L20" i="54"/>
  <c r="K20" i="54"/>
  <c r="J20" i="54"/>
  <c r="P19" i="54"/>
  <c r="Q19" i="54" s="1"/>
  <c r="O19" i="54"/>
  <c r="N19" i="54"/>
  <c r="M19" i="54"/>
  <c r="L19" i="54"/>
  <c r="K19" i="54"/>
  <c r="J19" i="54"/>
  <c r="P18" i="54"/>
  <c r="Q18" i="54" s="1"/>
  <c r="O18" i="54"/>
  <c r="N18" i="54"/>
  <c r="M18" i="54"/>
  <c r="L18" i="54"/>
  <c r="K18" i="54"/>
  <c r="J18" i="54"/>
  <c r="P17" i="54"/>
  <c r="Q17" i="54" s="1"/>
  <c r="O17" i="54"/>
  <c r="N17" i="54"/>
  <c r="M17" i="54"/>
  <c r="L17" i="54"/>
  <c r="K17" i="54"/>
  <c r="J17" i="54"/>
  <c r="Q15" i="54"/>
  <c r="P15" i="54"/>
  <c r="O15" i="54"/>
  <c r="N15" i="54"/>
  <c r="M15" i="54"/>
  <c r="L15" i="54"/>
  <c r="K15" i="54"/>
  <c r="J15" i="54"/>
  <c r="Q14" i="54"/>
  <c r="P14" i="54"/>
  <c r="O14" i="54"/>
  <c r="N14" i="54"/>
  <c r="M14" i="54"/>
  <c r="L14" i="54"/>
  <c r="K14" i="54"/>
  <c r="J14" i="54"/>
  <c r="Q13" i="54"/>
  <c r="P13" i="54"/>
  <c r="O13" i="54"/>
  <c r="N13" i="54"/>
  <c r="M13" i="54"/>
  <c r="L13" i="54"/>
  <c r="K13" i="54"/>
  <c r="J13" i="54"/>
  <c r="Q12" i="54"/>
  <c r="P12" i="54"/>
  <c r="O12" i="54"/>
  <c r="N12" i="54"/>
  <c r="M12" i="54"/>
  <c r="L12" i="54"/>
  <c r="K12" i="54"/>
  <c r="J12" i="54"/>
  <c r="Q11" i="54"/>
  <c r="P11" i="54"/>
  <c r="O11" i="54"/>
  <c r="N11" i="54"/>
  <c r="M11" i="54"/>
  <c r="L11" i="54"/>
  <c r="K11" i="54"/>
  <c r="J11" i="54"/>
  <c r="Q10" i="54"/>
  <c r="P10" i="54"/>
  <c r="O10" i="54"/>
  <c r="N10" i="54"/>
  <c r="M10" i="54"/>
  <c r="L10" i="54"/>
  <c r="K10" i="54"/>
  <c r="J10" i="54"/>
  <c r="Q9" i="54"/>
  <c r="P9" i="54"/>
  <c r="P16" i="54" s="1"/>
  <c r="O9" i="54"/>
  <c r="O16" i="54" s="1"/>
  <c r="N9" i="54"/>
  <c r="N16" i="54" s="1"/>
  <c r="M9" i="54"/>
  <c r="M16" i="54" s="1"/>
  <c r="L9" i="54"/>
  <c r="L16" i="54" s="1"/>
  <c r="K9" i="54"/>
  <c r="K16" i="54" s="1"/>
  <c r="J9" i="54"/>
  <c r="J16" i="54" s="1"/>
  <c r="O31" i="54" l="1"/>
  <c r="P31" i="54"/>
  <c r="Q16" i="54"/>
  <c r="L31" i="54"/>
  <c r="M31" i="54"/>
  <c r="AB31" i="54"/>
  <c r="Z31" i="54"/>
  <c r="K31" i="54"/>
  <c r="L25" i="54"/>
  <c r="AB25" i="54"/>
  <c r="M25" i="54"/>
  <c r="J25" i="54"/>
  <c r="J32" i="54" s="1"/>
  <c r="N25" i="54"/>
  <c r="P25" i="54"/>
  <c r="P32" i="54" s="1"/>
  <c r="K25" i="54"/>
  <c r="O25" i="54"/>
  <c r="Z25" i="54"/>
  <c r="AA32" i="54"/>
  <c r="V32" i="54"/>
  <c r="W32" i="54"/>
  <c r="U32" i="54"/>
  <c r="Y32" i="54"/>
  <c r="N32" i="54"/>
  <c r="Q25" i="54"/>
  <c r="Q26" i="54"/>
  <c r="Q31" i="54" s="1"/>
  <c r="K32" i="54" l="1"/>
  <c r="L32" i="54"/>
  <c r="AB32" i="54"/>
  <c r="O32" i="54"/>
  <c r="Q32" i="54"/>
  <c r="M32" i="54"/>
  <c r="Z32" i="54"/>
  <c r="R8" i="31" l="1"/>
  <c r="R10" i="31"/>
  <c r="R14" i="31"/>
  <c r="R16" i="31" l="1"/>
  <c r="S23" i="21"/>
  <c r="R23" i="21"/>
  <c r="Q23" i="21"/>
  <c r="P23" i="21"/>
  <c r="O23" i="21"/>
  <c r="N23" i="21"/>
  <c r="M23" i="21"/>
  <c r="L23" i="21"/>
  <c r="K23" i="21"/>
  <c r="J23" i="21"/>
  <c r="I23" i="21"/>
  <c r="H23" i="21"/>
  <c r="S22" i="21"/>
  <c r="S24" i="21" s="1"/>
  <c r="R22" i="21"/>
  <c r="R24" i="21" s="1"/>
  <c r="Q22" i="21"/>
  <c r="Q24" i="21" s="1"/>
  <c r="P22" i="21"/>
  <c r="P24" i="21" s="1"/>
  <c r="O22" i="21"/>
  <c r="O24" i="21" s="1"/>
  <c r="N22" i="21"/>
  <c r="N24" i="21" s="1"/>
  <c r="M22" i="21"/>
  <c r="M24" i="21" s="1"/>
  <c r="L22" i="21"/>
  <c r="L24" i="21" s="1"/>
  <c r="K22" i="21"/>
  <c r="K24" i="21" s="1"/>
  <c r="J22" i="21"/>
  <c r="J24" i="21" s="1"/>
  <c r="I22" i="21"/>
  <c r="I24" i="21" s="1"/>
  <c r="H22" i="21"/>
  <c r="H24" i="21" s="1"/>
  <c r="T61" i="1"/>
  <c r="S61" i="1"/>
  <c r="R61" i="1"/>
  <c r="Q61" i="1"/>
  <c r="P61" i="1"/>
  <c r="O61" i="1"/>
  <c r="N61" i="1"/>
  <c r="M61" i="1"/>
  <c r="L61" i="1"/>
  <c r="K61" i="1"/>
  <c r="J61" i="1"/>
  <c r="I61" i="1"/>
  <c r="T59" i="1"/>
  <c r="S59" i="1"/>
  <c r="R59" i="1"/>
  <c r="Q59" i="1"/>
  <c r="P59" i="1"/>
  <c r="O59" i="1"/>
  <c r="N59" i="1"/>
  <c r="M59" i="1"/>
  <c r="L59" i="1"/>
  <c r="K59" i="1"/>
  <c r="J59" i="1"/>
  <c r="I59" i="1"/>
  <c r="T58" i="1"/>
  <c r="S58" i="1"/>
  <c r="R58" i="1"/>
  <c r="Q58" i="1"/>
  <c r="P58" i="1"/>
  <c r="O58" i="1"/>
  <c r="N58" i="1"/>
  <c r="M58" i="1"/>
  <c r="L58" i="1"/>
  <c r="K58" i="1"/>
  <c r="J58" i="1"/>
  <c r="I58" i="1"/>
  <c r="T57" i="1"/>
  <c r="S57" i="1"/>
  <c r="R57" i="1"/>
  <c r="Q57" i="1"/>
  <c r="P57" i="1"/>
  <c r="O57" i="1"/>
  <c r="N57" i="1"/>
  <c r="M57" i="1"/>
  <c r="L57" i="1"/>
  <c r="K57" i="1"/>
  <c r="J57" i="1"/>
  <c r="I57" i="1"/>
  <c r="T56" i="1"/>
  <c r="S56" i="1"/>
  <c r="R56" i="1"/>
  <c r="Q56" i="1"/>
  <c r="P56" i="1"/>
  <c r="O56" i="1"/>
  <c r="N56" i="1"/>
  <c r="M56" i="1"/>
  <c r="L56" i="1"/>
  <c r="K56" i="1"/>
  <c r="J56" i="1"/>
  <c r="I56" i="1"/>
  <c r="T55" i="1"/>
  <c r="T60" i="1" s="1"/>
  <c r="S55" i="1"/>
  <c r="S60" i="1" s="1"/>
  <c r="R55" i="1"/>
  <c r="Q55" i="1"/>
  <c r="P55" i="1"/>
  <c r="P60" i="1" s="1"/>
  <c r="O55" i="1"/>
  <c r="O60" i="1" s="1"/>
  <c r="N55" i="1"/>
  <c r="N60" i="1" s="1"/>
  <c r="M55" i="1"/>
  <c r="L55" i="1"/>
  <c r="L60" i="1" s="1"/>
  <c r="K55" i="1"/>
  <c r="K60" i="1" s="1"/>
  <c r="J55" i="1"/>
  <c r="I55" i="1"/>
  <c r="T93" i="1"/>
  <c r="S93" i="1"/>
  <c r="R93" i="1"/>
  <c r="Q93" i="1"/>
  <c r="P93" i="1"/>
  <c r="O93" i="1"/>
  <c r="N93" i="1"/>
  <c r="M93" i="1"/>
  <c r="L93" i="1"/>
  <c r="K93" i="1"/>
  <c r="J93" i="1"/>
  <c r="I93" i="1"/>
  <c r="T92" i="1"/>
  <c r="T94" i="1" s="1"/>
  <c r="S92" i="1"/>
  <c r="S94" i="1" s="1"/>
  <c r="R92" i="1"/>
  <c r="R94" i="1" s="1"/>
  <c r="Q92" i="1"/>
  <c r="Q94" i="1" s="1"/>
  <c r="P92" i="1"/>
  <c r="P94" i="1" s="1"/>
  <c r="O92" i="1"/>
  <c r="O94" i="1" s="1"/>
  <c r="N92" i="1"/>
  <c r="N94" i="1" s="1"/>
  <c r="M92" i="1"/>
  <c r="M94" i="1" s="1"/>
  <c r="L92" i="1"/>
  <c r="L94" i="1" s="1"/>
  <c r="K92" i="1"/>
  <c r="K94" i="1" s="1"/>
  <c r="J92" i="1"/>
  <c r="J94" i="1" s="1"/>
  <c r="I92" i="1"/>
  <c r="T89" i="1"/>
  <c r="S89" i="1"/>
  <c r="R89" i="1"/>
  <c r="Q89" i="1"/>
  <c r="P89" i="1"/>
  <c r="O89" i="1"/>
  <c r="N89" i="1"/>
  <c r="M89" i="1"/>
  <c r="L89" i="1"/>
  <c r="K89" i="1"/>
  <c r="J89" i="1"/>
  <c r="I89" i="1"/>
  <c r="T88" i="1"/>
  <c r="S88" i="1"/>
  <c r="R88" i="1"/>
  <c r="Q88" i="1"/>
  <c r="P88" i="1"/>
  <c r="O88" i="1"/>
  <c r="N88" i="1"/>
  <c r="M88" i="1"/>
  <c r="L88" i="1"/>
  <c r="K88" i="1"/>
  <c r="J88" i="1"/>
  <c r="I88" i="1"/>
  <c r="T87" i="1"/>
  <c r="S87" i="1"/>
  <c r="R87" i="1"/>
  <c r="Q87" i="1"/>
  <c r="P87" i="1"/>
  <c r="O87" i="1"/>
  <c r="N87" i="1"/>
  <c r="M87" i="1"/>
  <c r="L87" i="1"/>
  <c r="K87" i="1"/>
  <c r="J87" i="1"/>
  <c r="I87" i="1"/>
  <c r="T86" i="1"/>
  <c r="T91" i="1" s="1"/>
  <c r="T95" i="1" s="1"/>
  <c r="S86" i="1"/>
  <c r="S91" i="1" s="1"/>
  <c r="S95" i="1" s="1"/>
  <c r="R86" i="1"/>
  <c r="R91" i="1" s="1"/>
  <c r="R95" i="1" s="1"/>
  <c r="Q86" i="1"/>
  <c r="Q91" i="1" s="1"/>
  <c r="Q95" i="1" s="1"/>
  <c r="P86" i="1"/>
  <c r="P91" i="1" s="1"/>
  <c r="P95" i="1" s="1"/>
  <c r="O86" i="1"/>
  <c r="O91" i="1" s="1"/>
  <c r="O95" i="1" s="1"/>
  <c r="N86" i="1"/>
  <c r="N91" i="1" s="1"/>
  <c r="N95" i="1" s="1"/>
  <c r="M86" i="1"/>
  <c r="M91" i="1" s="1"/>
  <c r="M95" i="1" s="1"/>
  <c r="L86" i="1"/>
  <c r="L91" i="1" s="1"/>
  <c r="L95" i="1" s="1"/>
  <c r="K86" i="1"/>
  <c r="K91" i="1" s="1"/>
  <c r="K95" i="1" s="1"/>
  <c r="J86" i="1"/>
  <c r="J91" i="1" s="1"/>
  <c r="J95" i="1" s="1"/>
  <c r="S75" i="4"/>
  <c r="R75" i="4"/>
  <c r="Q75" i="4"/>
  <c r="P75" i="4"/>
  <c r="O75" i="4"/>
  <c r="N75" i="4"/>
  <c r="M75" i="4"/>
  <c r="L75" i="4"/>
  <c r="K75" i="4"/>
  <c r="J75" i="4"/>
  <c r="I75" i="4"/>
  <c r="H75" i="4"/>
  <c r="S74" i="4"/>
  <c r="R74" i="4"/>
  <c r="Q74" i="4"/>
  <c r="P74" i="4"/>
  <c r="O74" i="4"/>
  <c r="N74" i="4"/>
  <c r="M74" i="4"/>
  <c r="L74" i="4"/>
  <c r="K74" i="4"/>
  <c r="J74" i="4"/>
  <c r="I74" i="4"/>
  <c r="H74" i="4"/>
  <c r="S73" i="4"/>
  <c r="R73" i="4"/>
  <c r="Q73" i="4"/>
  <c r="P73" i="4"/>
  <c r="O73" i="4"/>
  <c r="N73" i="4"/>
  <c r="M73" i="4"/>
  <c r="L73" i="4"/>
  <c r="K73" i="4"/>
  <c r="J73" i="4"/>
  <c r="I73" i="4"/>
  <c r="H73" i="4"/>
  <c r="S72" i="4"/>
  <c r="R72" i="4"/>
  <c r="Q72" i="4"/>
  <c r="P72" i="4"/>
  <c r="O72" i="4"/>
  <c r="N72" i="4"/>
  <c r="M72" i="4"/>
  <c r="L72" i="4"/>
  <c r="K72" i="4"/>
  <c r="J72" i="4"/>
  <c r="I72" i="4"/>
  <c r="H72" i="4"/>
  <c r="S71" i="4"/>
  <c r="R71" i="4"/>
  <c r="Q71" i="4"/>
  <c r="P71" i="4"/>
  <c r="O71" i="4"/>
  <c r="N71" i="4"/>
  <c r="M71" i="4"/>
  <c r="L71" i="4"/>
  <c r="K71" i="4"/>
  <c r="J71" i="4"/>
  <c r="I71" i="4"/>
  <c r="H71" i="4"/>
  <c r="S70" i="4"/>
  <c r="R70" i="4"/>
  <c r="Q70" i="4"/>
  <c r="P70" i="4"/>
  <c r="O70" i="4"/>
  <c r="N70" i="4"/>
  <c r="M70" i="4"/>
  <c r="L70" i="4"/>
  <c r="K70" i="4"/>
  <c r="J70" i="4"/>
  <c r="I70" i="4"/>
  <c r="H70" i="4"/>
  <c r="S69" i="4"/>
  <c r="S76" i="4" s="1"/>
  <c r="R69" i="4"/>
  <c r="R76" i="4" s="1"/>
  <c r="Q69" i="4"/>
  <c r="Q76" i="4" s="1"/>
  <c r="P69" i="4"/>
  <c r="P76" i="4" s="1"/>
  <c r="O69" i="4"/>
  <c r="O76" i="4" s="1"/>
  <c r="N69" i="4"/>
  <c r="N76" i="4" s="1"/>
  <c r="M69" i="4"/>
  <c r="M76" i="4" s="1"/>
  <c r="L69" i="4"/>
  <c r="L76" i="4" s="1"/>
  <c r="K69" i="4"/>
  <c r="K76" i="4" s="1"/>
  <c r="J69" i="4"/>
  <c r="J76" i="4" s="1"/>
  <c r="I69" i="4"/>
  <c r="I76" i="4" s="1"/>
  <c r="H69" i="4"/>
  <c r="S119" i="4"/>
  <c r="R119" i="4"/>
  <c r="Q119" i="4"/>
  <c r="P119" i="4"/>
  <c r="O119" i="4"/>
  <c r="N119" i="4"/>
  <c r="M119" i="4"/>
  <c r="L119" i="4"/>
  <c r="K119" i="4"/>
  <c r="J119" i="4"/>
  <c r="I119" i="4"/>
  <c r="I120" i="4" s="1"/>
  <c r="H119" i="4"/>
  <c r="H120" i="4" s="1"/>
  <c r="S118" i="4"/>
  <c r="S120" i="4" s="1"/>
  <c r="R118" i="4"/>
  <c r="R120" i="4" s="1"/>
  <c r="Q118" i="4"/>
  <c r="Q120" i="4" s="1"/>
  <c r="P118" i="4"/>
  <c r="P120" i="4" s="1"/>
  <c r="O118" i="4"/>
  <c r="O120" i="4" s="1"/>
  <c r="N118" i="4"/>
  <c r="N120" i="4" s="1"/>
  <c r="M118" i="4"/>
  <c r="M120" i="4" s="1"/>
  <c r="L118" i="4"/>
  <c r="L120" i="4" s="1"/>
  <c r="K118" i="4"/>
  <c r="K120" i="4" s="1"/>
  <c r="J118" i="4"/>
  <c r="J120" i="4" s="1"/>
  <c r="S115" i="4"/>
  <c r="R115" i="4"/>
  <c r="Q115" i="4"/>
  <c r="P115" i="4"/>
  <c r="O115" i="4"/>
  <c r="N115" i="4"/>
  <c r="M115" i="4"/>
  <c r="L115" i="4"/>
  <c r="K115" i="4"/>
  <c r="J115" i="4"/>
  <c r="I115" i="4"/>
  <c r="H115" i="4"/>
  <c r="S114" i="4"/>
  <c r="R114" i="4"/>
  <c r="Q114" i="4"/>
  <c r="P114" i="4"/>
  <c r="O114" i="4"/>
  <c r="N114" i="4"/>
  <c r="M114" i="4"/>
  <c r="L114" i="4"/>
  <c r="K114" i="4"/>
  <c r="J114" i="4"/>
  <c r="I114" i="4"/>
  <c r="H114" i="4"/>
  <c r="S113" i="4"/>
  <c r="R113" i="4"/>
  <c r="Q113" i="4"/>
  <c r="P113" i="4"/>
  <c r="O113" i="4"/>
  <c r="N113" i="4"/>
  <c r="M113" i="4"/>
  <c r="L113" i="4"/>
  <c r="K113" i="4"/>
  <c r="J113" i="4"/>
  <c r="I113" i="4"/>
  <c r="H113" i="4"/>
  <c r="S112" i="4"/>
  <c r="R112" i="4"/>
  <c r="Q112" i="4"/>
  <c r="P112" i="4"/>
  <c r="O112" i="4"/>
  <c r="N112" i="4"/>
  <c r="M112" i="4"/>
  <c r="L112" i="4"/>
  <c r="K112" i="4"/>
  <c r="J112" i="4"/>
  <c r="J117" i="4" s="1"/>
  <c r="J121" i="4" s="1"/>
  <c r="I112" i="4"/>
  <c r="H112" i="4"/>
  <c r="S111" i="4"/>
  <c r="S117" i="4" s="1"/>
  <c r="R111" i="4"/>
  <c r="R117" i="4" s="1"/>
  <c r="R121" i="4" s="1"/>
  <c r="Q111" i="4"/>
  <c r="Q117" i="4" s="1"/>
  <c r="Q121" i="4" s="1"/>
  <c r="P111" i="4"/>
  <c r="P117" i="4" s="1"/>
  <c r="O111" i="4"/>
  <c r="O117" i="4" s="1"/>
  <c r="N111" i="4"/>
  <c r="N117" i="4" s="1"/>
  <c r="N121" i="4" s="1"/>
  <c r="M111" i="4"/>
  <c r="M117" i="4" s="1"/>
  <c r="M121" i="4" s="1"/>
  <c r="L111" i="4"/>
  <c r="L117" i="4" s="1"/>
  <c r="K111" i="4"/>
  <c r="K117" i="4" s="1"/>
  <c r="I111" i="4"/>
  <c r="H111" i="4"/>
  <c r="R53" i="5"/>
  <c r="N53" i="5"/>
  <c r="M53" i="5"/>
  <c r="J53" i="5"/>
  <c r="I53" i="5"/>
  <c r="R52" i="5"/>
  <c r="Q52" i="5"/>
  <c r="P52" i="5"/>
  <c r="O52" i="5"/>
  <c r="N52" i="5"/>
  <c r="M52" i="5"/>
  <c r="L52" i="5"/>
  <c r="K52" i="5"/>
  <c r="J52" i="5"/>
  <c r="I52" i="5"/>
  <c r="H52" i="5"/>
  <c r="R51" i="5"/>
  <c r="Q51" i="5"/>
  <c r="P51" i="5"/>
  <c r="O51" i="5"/>
  <c r="N51" i="5"/>
  <c r="M51" i="5"/>
  <c r="L51" i="5"/>
  <c r="K51" i="5"/>
  <c r="J51" i="5"/>
  <c r="I51" i="5"/>
  <c r="H51" i="5"/>
  <c r="R50" i="5"/>
  <c r="Q50" i="5"/>
  <c r="P50" i="5"/>
  <c r="O50" i="5"/>
  <c r="N50" i="5"/>
  <c r="M50" i="5"/>
  <c r="L50" i="5"/>
  <c r="K50" i="5"/>
  <c r="J50" i="5"/>
  <c r="I50" i="5"/>
  <c r="H50" i="5"/>
  <c r="R49" i="5"/>
  <c r="Q49" i="5"/>
  <c r="P49" i="5"/>
  <c r="O49" i="5"/>
  <c r="N49" i="5"/>
  <c r="M49" i="5"/>
  <c r="L49" i="5"/>
  <c r="K49" i="5"/>
  <c r="J49" i="5"/>
  <c r="I49" i="5"/>
  <c r="H49" i="5"/>
  <c r="R48" i="5"/>
  <c r="Q48" i="5"/>
  <c r="P48" i="5"/>
  <c r="O48" i="5"/>
  <c r="N48" i="5"/>
  <c r="M48" i="5"/>
  <c r="L48" i="5"/>
  <c r="K48" i="5"/>
  <c r="J48" i="5"/>
  <c r="I48" i="5"/>
  <c r="H48" i="5"/>
  <c r="G52" i="5"/>
  <c r="G51" i="5"/>
  <c r="G50" i="5"/>
  <c r="G49" i="5"/>
  <c r="G48" i="5"/>
  <c r="S52" i="5"/>
  <c r="S51" i="5"/>
  <c r="S50" i="5"/>
  <c r="S49" i="5"/>
  <c r="S48" i="5"/>
  <c r="H53" i="5"/>
  <c r="K53" i="5"/>
  <c r="L53" i="5"/>
  <c r="O53" i="5"/>
  <c r="P53" i="5"/>
  <c r="Q53" i="5"/>
  <c r="G53" i="5"/>
  <c r="I94" i="1" l="1"/>
  <c r="U94" i="1" s="1"/>
  <c r="I30" i="1"/>
  <c r="K121" i="4"/>
  <c r="O121" i="4"/>
  <c r="S121" i="4"/>
  <c r="L121" i="4"/>
  <c r="P121" i="4"/>
  <c r="I117" i="4"/>
  <c r="I121" i="4" s="1"/>
  <c r="T111" i="4"/>
  <c r="H117" i="4"/>
  <c r="T112" i="4"/>
  <c r="T113" i="4"/>
  <c r="T114" i="4"/>
  <c r="T115" i="4"/>
  <c r="U91" i="1"/>
  <c r="U95" i="1" s="1"/>
  <c r="I95" i="1"/>
  <c r="Q60" i="1"/>
  <c r="M60" i="1"/>
  <c r="J60" i="1"/>
  <c r="I60" i="1"/>
  <c r="R60" i="1"/>
  <c r="T120" i="4"/>
  <c r="T119" i="4"/>
  <c r="T69" i="4"/>
  <c r="T70" i="4"/>
  <c r="T71" i="4"/>
  <c r="T72" i="4"/>
  <c r="T73" i="4"/>
  <c r="T74" i="4"/>
  <c r="T75" i="4"/>
  <c r="U56" i="1"/>
  <c r="U57" i="1"/>
  <c r="U58" i="1"/>
  <c r="U59" i="1"/>
  <c r="U61" i="1"/>
  <c r="T23" i="21"/>
  <c r="S53" i="5"/>
  <c r="U87" i="1"/>
  <c r="U88" i="1"/>
  <c r="U89" i="1"/>
  <c r="U93" i="1"/>
  <c r="T24" i="21"/>
  <c r="T22" i="21"/>
  <c r="U55" i="1"/>
  <c r="U86" i="1"/>
  <c r="U92" i="1"/>
  <c r="H76" i="4"/>
  <c r="T76" i="4" s="1"/>
  <c r="T118" i="4"/>
  <c r="H121" i="4" l="1"/>
  <c r="T121" i="4" s="1"/>
  <c r="T117" i="4"/>
  <c r="U60" i="1"/>
  <c r="R51" i="9" l="1"/>
  <c r="Q51" i="9"/>
  <c r="P51" i="9"/>
  <c r="O51" i="9"/>
  <c r="N51" i="9"/>
  <c r="M51" i="9"/>
  <c r="L51" i="9"/>
  <c r="K51" i="9"/>
  <c r="J51" i="9"/>
  <c r="I51" i="9"/>
  <c r="H51" i="9"/>
  <c r="G51" i="9"/>
  <c r="R50" i="9"/>
  <c r="Q50" i="9"/>
  <c r="P50" i="9"/>
  <c r="O50" i="9"/>
  <c r="N50" i="9"/>
  <c r="M50" i="9"/>
  <c r="L50" i="9"/>
  <c r="K50" i="9"/>
  <c r="J50" i="9"/>
  <c r="I50" i="9"/>
  <c r="H50" i="9"/>
  <c r="G50" i="9"/>
  <c r="R49" i="9"/>
  <c r="Q49" i="9"/>
  <c r="P49" i="9"/>
  <c r="O49" i="9"/>
  <c r="N49" i="9"/>
  <c r="M49" i="9"/>
  <c r="L49" i="9"/>
  <c r="K49" i="9"/>
  <c r="J49" i="9"/>
  <c r="I49" i="9"/>
  <c r="H49" i="9"/>
  <c r="G49" i="9"/>
  <c r="R48" i="9"/>
  <c r="Q48" i="9"/>
  <c r="P48" i="9"/>
  <c r="O48" i="9"/>
  <c r="N48" i="9"/>
  <c r="M48" i="9"/>
  <c r="L48" i="9"/>
  <c r="K48" i="9"/>
  <c r="J48" i="9"/>
  <c r="I48" i="9"/>
  <c r="H48" i="9"/>
  <c r="G48" i="9"/>
  <c r="R47" i="9"/>
  <c r="R52" i="9" s="1"/>
  <c r="Q47" i="9"/>
  <c r="Q52" i="9" s="1"/>
  <c r="P47" i="9"/>
  <c r="P52" i="9" s="1"/>
  <c r="O47" i="9"/>
  <c r="O52" i="9" s="1"/>
  <c r="N47" i="9"/>
  <c r="N52" i="9" s="1"/>
  <c r="M47" i="9"/>
  <c r="M52" i="9" s="1"/>
  <c r="L47" i="9"/>
  <c r="L52" i="9" s="1"/>
  <c r="K47" i="9"/>
  <c r="K52" i="9" s="1"/>
  <c r="J47" i="9"/>
  <c r="J52" i="9" s="1"/>
  <c r="I47" i="9"/>
  <c r="I52" i="9" s="1"/>
  <c r="H47" i="9"/>
  <c r="H52" i="9" s="1"/>
  <c r="G47" i="9"/>
  <c r="R79" i="9"/>
  <c r="Q79" i="9"/>
  <c r="P79" i="9"/>
  <c r="O79" i="9"/>
  <c r="N79" i="9"/>
  <c r="M79" i="9"/>
  <c r="L79" i="9"/>
  <c r="K79" i="9"/>
  <c r="J79" i="9"/>
  <c r="I79" i="9"/>
  <c r="H79" i="9"/>
  <c r="G79" i="9"/>
  <c r="R77" i="9"/>
  <c r="Q77" i="9"/>
  <c r="P77" i="9"/>
  <c r="O77" i="9"/>
  <c r="N77" i="9"/>
  <c r="M77" i="9"/>
  <c r="L77" i="9"/>
  <c r="K77" i="9"/>
  <c r="J77" i="9"/>
  <c r="I77" i="9"/>
  <c r="H77" i="9"/>
  <c r="G77" i="9"/>
  <c r="R76" i="9"/>
  <c r="Q76" i="9"/>
  <c r="P76" i="9"/>
  <c r="O76" i="9"/>
  <c r="N76" i="9"/>
  <c r="M76" i="9"/>
  <c r="L76" i="9"/>
  <c r="K76" i="9"/>
  <c r="J76" i="9"/>
  <c r="I76" i="9"/>
  <c r="H76" i="9"/>
  <c r="G76" i="9"/>
  <c r="R75" i="9"/>
  <c r="Q75" i="9"/>
  <c r="P75" i="9"/>
  <c r="O75" i="9"/>
  <c r="N75" i="9"/>
  <c r="M75" i="9"/>
  <c r="L75" i="9"/>
  <c r="K75" i="9"/>
  <c r="J75" i="9"/>
  <c r="I75" i="9"/>
  <c r="H75" i="9"/>
  <c r="G75" i="9"/>
  <c r="R74" i="9"/>
  <c r="Q74" i="9"/>
  <c r="P74" i="9"/>
  <c r="O74" i="9"/>
  <c r="N74" i="9"/>
  <c r="M74" i="9"/>
  <c r="L74" i="9"/>
  <c r="K74" i="9"/>
  <c r="J74" i="9"/>
  <c r="I74" i="9"/>
  <c r="H74" i="9"/>
  <c r="G74" i="9"/>
  <c r="R73" i="9"/>
  <c r="R78" i="9" s="1"/>
  <c r="Q73" i="9"/>
  <c r="Q78" i="9" s="1"/>
  <c r="P73" i="9"/>
  <c r="P78" i="9" s="1"/>
  <c r="O73" i="9"/>
  <c r="O78" i="9" s="1"/>
  <c r="N73" i="9"/>
  <c r="N78" i="9" s="1"/>
  <c r="M73" i="9"/>
  <c r="M78" i="9" s="1"/>
  <c r="L73" i="9"/>
  <c r="L78" i="9" s="1"/>
  <c r="K73" i="9"/>
  <c r="K78" i="9" s="1"/>
  <c r="J73" i="9"/>
  <c r="J78" i="9" s="1"/>
  <c r="I73" i="9"/>
  <c r="I78" i="9" s="1"/>
  <c r="H73" i="9"/>
  <c r="H78" i="9" s="1"/>
  <c r="G73" i="9"/>
  <c r="G78" i="9" s="1"/>
  <c r="R48" i="8"/>
  <c r="Q48" i="8"/>
  <c r="P48" i="8"/>
  <c r="O48" i="8"/>
  <c r="N48" i="8"/>
  <c r="M48" i="8"/>
  <c r="L48" i="8"/>
  <c r="K48" i="8"/>
  <c r="J48" i="8"/>
  <c r="I48" i="8"/>
  <c r="H48" i="8"/>
  <c r="G48" i="8"/>
  <c r="R47" i="8"/>
  <c r="Q47" i="8"/>
  <c r="P47" i="8"/>
  <c r="O47" i="8"/>
  <c r="N47" i="8"/>
  <c r="M47" i="8"/>
  <c r="L47" i="8"/>
  <c r="K47" i="8"/>
  <c r="J47" i="8"/>
  <c r="I47" i="8"/>
  <c r="H47" i="8"/>
  <c r="G47" i="8"/>
  <c r="R46" i="8"/>
  <c r="Q46" i="8"/>
  <c r="P46" i="8"/>
  <c r="O46" i="8"/>
  <c r="N46" i="8"/>
  <c r="M46" i="8"/>
  <c r="L46" i="8"/>
  <c r="K46" i="8"/>
  <c r="J46" i="8"/>
  <c r="I46" i="8"/>
  <c r="H46" i="8"/>
  <c r="G46" i="8"/>
  <c r="R45" i="8"/>
  <c r="Q45" i="8"/>
  <c r="P45" i="8"/>
  <c r="O45" i="8"/>
  <c r="N45" i="8"/>
  <c r="M45" i="8"/>
  <c r="L45" i="8"/>
  <c r="K45" i="8"/>
  <c r="J45" i="8"/>
  <c r="I45" i="8"/>
  <c r="H45" i="8"/>
  <c r="G45" i="8"/>
  <c r="R44" i="8"/>
  <c r="Q44" i="8"/>
  <c r="P44" i="8"/>
  <c r="O44" i="8"/>
  <c r="N44" i="8"/>
  <c r="M44" i="8"/>
  <c r="L44" i="8"/>
  <c r="K44" i="8"/>
  <c r="J44" i="8"/>
  <c r="I44" i="8"/>
  <c r="H44" i="8"/>
  <c r="G44" i="8"/>
  <c r="R49" i="8"/>
  <c r="P49" i="8"/>
  <c r="N49" i="8"/>
  <c r="L49" i="8"/>
  <c r="K49" i="8"/>
  <c r="J49" i="8"/>
  <c r="H49" i="8"/>
  <c r="G49" i="8"/>
  <c r="S78" i="9" l="1"/>
  <c r="S74" i="9"/>
  <c r="S75" i="9"/>
  <c r="S76" i="9"/>
  <c r="S77" i="9"/>
  <c r="S79" i="9"/>
  <c r="S44" i="8"/>
  <c r="S45" i="8"/>
  <c r="S46" i="8"/>
  <c r="S47" i="8"/>
  <c r="S48" i="8"/>
  <c r="I49" i="8"/>
  <c r="M49" i="8"/>
  <c r="Q49" i="8"/>
  <c r="S49" i="9"/>
  <c r="S50" i="9"/>
  <c r="S48" i="9"/>
  <c r="S47" i="9"/>
  <c r="S51" i="9"/>
  <c r="O49" i="8"/>
  <c r="G52" i="9"/>
  <c r="S52" i="9" s="1"/>
  <c r="S73" i="9"/>
  <c r="S49" i="8" l="1"/>
  <c r="R50" i="19"/>
  <c r="Q50" i="19"/>
  <c r="P50" i="19"/>
  <c r="O50" i="19"/>
  <c r="N50" i="19"/>
  <c r="M50" i="19"/>
  <c r="L50" i="19"/>
  <c r="K50" i="19"/>
  <c r="J50" i="19"/>
  <c r="I50" i="19"/>
  <c r="H50" i="19"/>
  <c r="G50" i="19"/>
  <c r="R49" i="19"/>
  <c r="R51" i="19" s="1"/>
  <c r="Q49" i="19"/>
  <c r="Q51" i="19" s="1"/>
  <c r="P49" i="19"/>
  <c r="P51" i="19" s="1"/>
  <c r="O49" i="19"/>
  <c r="O51" i="19" s="1"/>
  <c r="N49" i="19"/>
  <c r="N51" i="19" s="1"/>
  <c r="M49" i="19"/>
  <c r="M51" i="19" s="1"/>
  <c r="L49" i="19"/>
  <c r="L51" i="19" s="1"/>
  <c r="K49" i="19"/>
  <c r="K51" i="19" s="1"/>
  <c r="J49" i="19"/>
  <c r="J51" i="19" s="1"/>
  <c r="I49" i="19"/>
  <c r="I51" i="19" s="1"/>
  <c r="H49" i="19"/>
  <c r="H51" i="19" s="1"/>
  <c r="G49" i="19"/>
  <c r="G51" i="19" s="1"/>
  <c r="R67" i="19"/>
  <c r="Q67" i="19"/>
  <c r="P67" i="19"/>
  <c r="O67" i="19"/>
  <c r="N67" i="19"/>
  <c r="M67" i="19"/>
  <c r="L67" i="19"/>
  <c r="K67" i="19"/>
  <c r="J67" i="19"/>
  <c r="I67" i="19"/>
  <c r="H67" i="19"/>
  <c r="G67" i="19"/>
  <c r="R66" i="19"/>
  <c r="R68" i="19" s="1"/>
  <c r="Q66" i="19"/>
  <c r="Q68" i="19" s="1"/>
  <c r="P66" i="19"/>
  <c r="P68" i="19" s="1"/>
  <c r="O66" i="19"/>
  <c r="O68" i="19" s="1"/>
  <c r="N66" i="19"/>
  <c r="N68" i="19" s="1"/>
  <c r="M66" i="19"/>
  <c r="M68" i="19" s="1"/>
  <c r="L66" i="19"/>
  <c r="L68" i="19" s="1"/>
  <c r="K66" i="19"/>
  <c r="K68" i="19" s="1"/>
  <c r="J66" i="19"/>
  <c r="J68" i="19" s="1"/>
  <c r="I66" i="19"/>
  <c r="I68" i="19" s="1"/>
  <c r="H66" i="19"/>
  <c r="H68" i="19" s="1"/>
  <c r="G66" i="19"/>
  <c r="G68" i="19" s="1"/>
  <c r="S41" i="21"/>
  <c r="R41" i="21"/>
  <c r="Q41" i="21"/>
  <c r="P41" i="21"/>
  <c r="O41" i="21"/>
  <c r="N41" i="21"/>
  <c r="M41" i="21"/>
  <c r="L41" i="21"/>
  <c r="K41" i="21"/>
  <c r="J41" i="21"/>
  <c r="I41" i="21"/>
  <c r="H41" i="21"/>
  <c r="S40" i="21"/>
  <c r="S42" i="21" s="1"/>
  <c r="R40" i="21"/>
  <c r="R42" i="21" s="1"/>
  <c r="Q40" i="21"/>
  <c r="Q42" i="21" s="1"/>
  <c r="P40" i="21"/>
  <c r="P42" i="21" s="1"/>
  <c r="O40" i="21"/>
  <c r="O42" i="21" s="1"/>
  <c r="N40" i="21"/>
  <c r="N42" i="21" s="1"/>
  <c r="M40" i="21"/>
  <c r="M42" i="21" s="1"/>
  <c r="L40" i="21"/>
  <c r="L42" i="21" s="1"/>
  <c r="K40" i="21"/>
  <c r="K42" i="21" s="1"/>
  <c r="J40" i="21"/>
  <c r="J42" i="21" s="1"/>
  <c r="I40" i="21"/>
  <c r="I42" i="21" s="1"/>
  <c r="H40" i="21"/>
  <c r="H42" i="21" s="1"/>
  <c r="T121" i="1"/>
  <c r="S121" i="1"/>
  <c r="R121" i="1"/>
  <c r="Q121" i="1"/>
  <c r="P121" i="1"/>
  <c r="O121" i="1"/>
  <c r="N121" i="1"/>
  <c r="M121" i="1"/>
  <c r="L121" i="1"/>
  <c r="K121" i="1"/>
  <c r="J121" i="1"/>
  <c r="I121" i="1"/>
  <c r="T119" i="1"/>
  <c r="S119" i="1"/>
  <c r="R119" i="1"/>
  <c r="Q119" i="1"/>
  <c r="P119" i="1"/>
  <c r="O119" i="1"/>
  <c r="N119" i="1"/>
  <c r="M119" i="1"/>
  <c r="L119" i="1"/>
  <c r="K119" i="1"/>
  <c r="J119" i="1"/>
  <c r="I119" i="1"/>
  <c r="T118" i="1"/>
  <c r="S118" i="1"/>
  <c r="R118" i="1"/>
  <c r="Q118" i="1"/>
  <c r="P118" i="1"/>
  <c r="O118" i="1"/>
  <c r="N118" i="1"/>
  <c r="M118" i="1"/>
  <c r="L118" i="1"/>
  <c r="K118" i="1"/>
  <c r="J118" i="1"/>
  <c r="I118" i="1"/>
  <c r="T117" i="1"/>
  <c r="S117" i="1"/>
  <c r="R117" i="1"/>
  <c r="Q117" i="1"/>
  <c r="P117" i="1"/>
  <c r="O117" i="1"/>
  <c r="N117" i="1"/>
  <c r="M117" i="1"/>
  <c r="L117" i="1"/>
  <c r="K117" i="1"/>
  <c r="J117" i="1"/>
  <c r="I117" i="1"/>
  <c r="T116" i="1"/>
  <c r="S116" i="1"/>
  <c r="R116" i="1"/>
  <c r="Q116" i="1"/>
  <c r="P116" i="1"/>
  <c r="O116" i="1"/>
  <c r="N116" i="1"/>
  <c r="M116" i="1"/>
  <c r="L116" i="1"/>
  <c r="K116" i="1"/>
  <c r="J116" i="1"/>
  <c r="I116" i="1"/>
  <c r="T115" i="1"/>
  <c r="T120" i="1" s="1"/>
  <c r="S115" i="1"/>
  <c r="S120" i="1" s="1"/>
  <c r="R115" i="1"/>
  <c r="R120" i="1" s="1"/>
  <c r="Q115" i="1"/>
  <c r="Q120" i="1" s="1"/>
  <c r="P115" i="1"/>
  <c r="P120" i="1" s="1"/>
  <c r="O115" i="1"/>
  <c r="O120" i="1" s="1"/>
  <c r="N115" i="1"/>
  <c r="N120" i="1" s="1"/>
  <c r="M115" i="1"/>
  <c r="M120" i="1" s="1"/>
  <c r="L115" i="1"/>
  <c r="L120" i="1" s="1"/>
  <c r="K115" i="1"/>
  <c r="K120" i="1" s="1"/>
  <c r="J115" i="1"/>
  <c r="J120" i="1" s="1"/>
  <c r="I120" i="1"/>
  <c r="T153" i="1"/>
  <c r="S153" i="1"/>
  <c r="R153" i="1"/>
  <c r="Q153" i="1"/>
  <c r="P153" i="1"/>
  <c r="O153" i="1"/>
  <c r="N153" i="1"/>
  <c r="M153" i="1"/>
  <c r="L153" i="1"/>
  <c r="K153" i="1"/>
  <c r="J153" i="1"/>
  <c r="I153" i="1"/>
  <c r="I154" i="1" s="1"/>
  <c r="T152" i="1"/>
  <c r="T154" i="1" s="1"/>
  <c r="S152" i="1"/>
  <c r="S154" i="1" s="1"/>
  <c r="R152" i="1"/>
  <c r="R154" i="1" s="1"/>
  <c r="Q152" i="1"/>
  <c r="Q154" i="1" s="1"/>
  <c r="P152" i="1"/>
  <c r="O152" i="1"/>
  <c r="O154" i="1" s="1"/>
  <c r="N152" i="1"/>
  <c r="N154" i="1" s="1"/>
  <c r="M152" i="1"/>
  <c r="M154" i="1" s="1"/>
  <c r="L152" i="1"/>
  <c r="L154" i="1" s="1"/>
  <c r="K152" i="1"/>
  <c r="J152" i="1"/>
  <c r="T149" i="1"/>
  <c r="S149" i="1"/>
  <c r="R149" i="1"/>
  <c r="Q149" i="1"/>
  <c r="P149" i="1"/>
  <c r="O149" i="1"/>
  <c r="N149" i="1"/>
  <c r="M149" i="1"/>
  <c r="L149" i="1"/>
  <c r="K149" i="1"/>
  <c r="J149" i="1"/>
  <c r="I149" i="1"/>
  <c r="T148" i="1"/>
  <c r="S148" i="1"/>
  <c r="R148" i="1"/>
  <c r="Q148" i="1"/>
  <c r="P148" i="1"/>
  <c r="O148" i="1"/>
  <c r="N148" i="1"/>
  <c r="M148" i="1"/>
  <c r="L148" i="1"/>
  <c r="K148" i="1"/>
  <c r="J148" i="1"/>
  <c r="I148" i="1"/>
  <c r="T147" i="1"/>
  <c r="S147" i="1"/>
  <c r="R147" i="1"/>
  <c r="Q147" i="1"/>
  <c r="P147" i="1"/>
  <c r="O147" i="1"/>
  <c r="N147" i="1"/>
  <c r="M147" i="1"/>
  <c r="L147" i="1"/>
  <c r="K147" i="1"/>
  <c r="J147" i="1"/>
  <c r="I147" i="1"/>
  <c r="T146" i="1"/>
  <c r="S146" i="1"/>
  <c r="R146" i="1"/>
  <c r="Q146" i="1"/>
  <c r="P146" i="1"/>
  <c r="P151" i="1" s="1"/>
  <c r="O146" i="1"/>
  <c r="N146" i="1"/>
  <c r="M146" i="1"/>
  <c r="L146" i="1"/>
  <c r="K146" i="1"/>
  <c r="K151" i="1" s="1"/>
  <c r="J146" i="1"/>
  <c r="R11" i="16"/>
  <c r="Q13" i="5"/>
  <c r="M13" i="5"/>
  <c r="I13" i="5"/>
  <c r="R11" i="5"/>
  <c r="Q11" i="5"/>
  <c r="O11" i="5"/>
  <c r="N11" i="5"/>
  <c r="M11" i="5"/>
  <c r="K11" i="5"/>
  <c r="J11" i="5"/>
  <c r="I11" i="5"/>
  <c r="R10" i="5"/>
  <c r="Q10" i="5"/>
  <c r="N10" i="5"/>
  <c r="M10" i="5"/>
  <c r="J10" i="5"/>
  <c r="I10" i="5"/>
  <c r="G16" i="32"/>
  <c r="G12" i="32"/>
  <c r="G11" i="32"/>
  <c r="G104" i="12"/>
  <c r="N104" i="12"/>
  <c r="M104" i="12"/>
  <c r="L104" i="12"/>
  <c r="K104" i="12" s="1"/>
  <c r="C104" i="12"/>
  <c r="M103" i="12"/>
  <c r="Q103" i="12" s="1"/>
  <c r="N103" i="12"/>
  <c r="R103" i="12" s="1"/>
  <c r="L103" i="12"/>
  <c r="P103" i="12" s="1"/>
  <c r="G103" i="12"/>
  <c r="C103" i="12"/>
  <c r="M89" i="12"/>
  <c r="N89" i="12"/>
  <c r="L89" i="12"/>
  <c r="G89" i="12"/>
  <c r="B41" i="12"/>
  <c r="B32" i="12"/>
  <c r="B31" i="12"/>
  <c r="B19" i="12"/>
  <c r="B18" i="12"/>
  <c r="S11" i="16"/>
  <c r="T209" i="1"/>
  <c r="S209" i="1"/>
  <c r="R209" i="1"/>
  <c r="Q209" i="1"/>
  <c r="P209" i="1"/>
  <c r="O209" i="1"/>
  <c r="N209" i="1"/>
  <c r="M209" i="1"/>
  <c r="L209" i="1"/>
  <c r="K209" i="1"/>
  <c r="J209" i="1"/>
  <c r="I209" i="1"/>
  <c r="T208" i="1"/>
  <c r="S208" i="1"/>
  <c r="R208" i="1"/>
  <c r="Q208" i="1"/>
  <c r="P208" i="1"/>
  <c r="O208" i="1"/>
  <c r="N208" i="1"/>
  <c r="M208" i="1"/>
  <c r="L208" i="1"/>
  <c r="K208" i="1"/>
  <c r="J208" i="1"/>
  <c r="I208" i="1"/>
  <c r="T207" i="1"/>
  <c r="S207" i="1"/>
  <c r="R207" i="1"/>
  <c r="Q207" i="1"/>
  <c r="P207" i="1"/>
  <c r="O207" i="1"/>
  <c r="N207" i="1"/>
  <c r="M207" i="1"/>
  <c r="L207" i="1"/>
  <c r="K207" i="1"/>
  <c r="J207" i="1"/>
  <c r="I207" i="1"/>
  <c r="T206" i="1"/>
  <c r="T211" i="1" s="1"/>
  <c r="S206" i="1"/>
  <c r="S211" i="1" s="1"/>
  <c r="R206" i="1"/>
  <c r="R211" i="1" s="1"/>
  <c r="Q206" i="1"/>
  <c r="P206" i="1"/>
  <c r="P211" i="1" s="1"/>
  <c r="O206" i="1"/>
  <c r="O211" i="1" s="1"/>
  <c r="N206" i="1"/>
  <c r="N211" i="1" s="1"/>
  <c r="M206" i="1"/>
  <c r="M211" i="1" s="1"/>
  <c r="L206" i="1"/>
  <c r="L211" i="1" s="1"/>
  <c r="K206" i="1"/>
  <c r="K211" i="1" s="1"/>
  <c r="J206" i="1"/>
  <c r="I175" i="1"/>
  <c r="T179" i="1"/>
  <c r="S179" i="1"/>
  <c r="R179" i="1"/>
  <c r="Q179" i="1"/>
  <c r="P179" i="1"/>
  <c r="O179" i="1"/>
  <c r="N179" i="1"/>
  <c r="M179" i="1"/>
  <c r="L179" i="1"/>
  <c r="K179" i="1"/>
  <c r="J179" i="1"/>
  <c r="I179" i="1"/>
  <c r="T178" i="1"/>
  <c r="S178" i="1"/>
  <c r="R178" i="1"/>
  <c r="Q178" i="1"/>
  <c r="P178" i="1"/>
  <c r="O178" i="1"/>
  <c r="N178" i="1"/>
  <c r="M178" i="1"/>
  <c r="L178" i="1"/>
  <c r="K178" i="1"/>
  <c r="J178" i="1"/>
  <c r="I178" i="1"/>
  <c r="T177" i="1"/>
  <c r="S177" i="1"/>
  <c r="R177" i="1"/>
  <c r="Q177" i="1"/>
  <c r="P177" i="1"/>
  <c r="O177" i="1"/>
  <c r="N177" i="1"/>
  <c r="M177" i="1"/>
  <c r="L177" i="1"/>
  <c r="K177" i="1"/>
  <c r="J177" i="1"/>
  <c r="I177" i="1"/>
  <c r="T176" i="1"/>
  <c r="S176" i="1"/>
  <c r="R176" i="1"/>
  <c r="Q176" i="1"/>
  <c r="P176" i="1"/>
  <c r="O176" i="1"/>
  <c r="N176" i="1"/>
  <c r="M176" i="1"/>
  <c r="L176" i="1"/>
  <c r="K176" i="1"/>
  <c r="J176" i="1"/>
  <c r="I176" i="1"/>
  <c r="T175" i="1"/>
  <c r="S175" i="1"/>
  <c r="R175" i="1"/>
  <c r="Q175" i="1"/>
  <c r="P175" i="1"/>
  <c r="O175" i="1"/>
  <c r="N175" i="1"/>
  <c r="M175" i="1"/>
  <c r="L175" i="1"/>
  <c r="K175" i="1"/>
  <c r="J175" i="1"/>
  <c r="S299" i="4"/>
  <c r="R299" i="4"/>
  <c r="Q299" i="4"/>
  <c r="P299" i="4"/>
  <c r="O299" i="4"/>
  <c r="N299" i="4"/>
  <c r="M299" i="4"/>
  <c r="L299" i="4"/>
  <c r="K299" i="4"/>
  <c r="J299" i="4"/>
  <c r="I299" i="4"/>
  <c r="H299" i="4"/>
  <c r="S298" i="4"/>
  <c r="R298" i="4"/>
  <c r="Q298" i="4"/>
  <c r="P298" i="4"/>
  <c r="O298" i="4"/>
  <c r="N298" i="4"/>
  <c r="M298" i="4"/>
  <c r="L298" i="4"/>
  <c r="K298" i="4"/>
  <c r="J298" i="4"/>
  <c r="I298" i="4"/>
  <c r="H298" i="4"/>
  <c r="S297" i="4"/>
  <c r="R297" i="4"/>
  <c r="Q297" i="4"/>
  <c r="P297" i="4"/>
  <c r="O297" i="4"/>
  <c r="N297" i="4"/>
  <c r="M297" i="4"/>
  <c r="L297" i="4"/>
  <c r="K297" i="4"/>
  <c r="J297" i="4"/>
  <c r="I297" i="4"/>
  <c r="H297" i="4"/>
  <c r="S296" i="4"/>
  <c r="R296" i="4"/>
  <c r="Q296" i="4"/>
  <c r="P296" i="4"/>
  <c r="O296" i="4"/>
  <c r="N296" i="4"/>
  <c r="M296" i="4"/>
  <c r="L296" i="4"/>
  <c r="K296" i="4"/>
  <c r="J296" i="4"/>
  <c r="I296" i="4"/>
  <c r="H296" i="4"/>
  <c r="S295" i="4"/>
  <c r="S301" i="4" s="1"/>
  <c r="R295" i="4"/>
  <c r="R301" i="4" s="1"/>
  <c r="Q295" i="4"/>
  <c r="Q301" i="4" s="1"/>
  <c r="P295" i="4"/>
  <c r="P301" i="4" s="1"/>
  <c r="O295" i="4"/>
  <c r="O301" i="4" s="1"/>
  <c r="N295" i="4"/>
  <c r="N301" i="4" s="1"/>
  <c r="M295" i="4"/>
  <c r="M301" i="4" s="1"/>
  <c r="L295" i="4"/>
  <c r="L301" i="4" s="1"/>
  <c r="K295" i="4"/>
  <c r="K301" i="4" s="1"/>
  <c r="J295" i="4"/>
  <c r="J301" i="4" s="1"/>
  <c r="I295" i="4"/>
  <c r="I301" i="4" s="1"/>
  <c r="H295" i="4"/>
  <c r="H301" i="4" s="1"/>
  <c r="S253" i="4"/>
  <c r="R253" i="4"/>
  <c r="Q253" i="4"/>
  <c r="P253" i="4"/>
  <c r="O253" i="4"/>
  <c r="N253" i="4"/>
  <c r="M253" i="4"/>
  <c r="L253" i="4"/>
  <c r="K253" i="4"/>
  <c r="J253" i="4"/>
  <c r="I253" i="4"/>
  <c r="H253" i="4"/>
  <c r="S252" i="4"/>
  <c r="R252" i="4"/>
  <c r="Q252" i="4"/>
  <c r="P252" i="4"/>
  <c r="O252" i="4"/>
  <c r="N252" i="4"/>
  <c r="M252" i="4"/>
  <c r="L252" i="4"/>
  <c r="K252" i="4"/>
  <c r="J252" i="4"/>
  <c r="I252" i="4"/>
  <c r="H252" i="4"/>
  <c r="S251" i="4"/>
  <c r="R251" i="4"/>
  <c r="Q251" i="4"/>
  <c r="P251" i="4"/>
  <c r="O251" i="4"/>
  <c r="N251" i="4"/>
  <c r="M251" i="4"/>
  <c r="L251" i="4"/>
  <c r="K251" i="4"/>
  <c r="J251" i="4"/>
  <c r="I251" i="4"/>
  <c r="H251" i="4"/>
  <c r="S250" i="4"/>
  <c r="R250" i="4"/>
  <c r="Q250" i="4"/>
  <c r="P250" i="4"/>
  <c r="O250" i="4"/>
  <c r="N250" i="4"/>
  <c r="M250" i="4"/>
  <c r="L250" i="4"/>
  <c r="K250" i="4"/>
  <c r="J250" i="4"/>
  <c r="I250" i="4"/>
  <c r="H250" i="4"/>
  <c r="S249" i="4"/>
  <c r="R249" i="4"/>
  <c r="Q249" i="4"/>
  <c r="P249" i="4"/>
  <c r="O249" i="4"/>
  <c r="N249" i="4"/>
  <c r="M249" i="4"/>
  <c r="L249" i="4"/>
  <c r="K249" i="4"/>
  <c r="J249" i="4"/>
  <c r="I249" i="4"/>
  <c r="H249" i="4"/>
  <c r="S248" i="4"/>
  <c r="R248" i="4"/>
  <c r="Q248" i="4"/>
  <c r="P248" i="4"/>
  <c r="O248" i="4"/>
  <c r="N248" i="4"/>
  <c r="M248" i="4"/>
  <c r="L248" i="4"/>
  <c r="K248" i="4"/>
  <c r="J248" i="4"/>
  <c r="I248" i="4"/>
  <c r="H248" i="4"/>
  <c r="S247" i="4"/>
  <c r="R247" i="4"/>
  <c r="Q247" i="4"/>
  <c r="P247" i="4"/>
  <c r="O247" i="4"/>
  <c r="N247" i="4"/>
  <c r="M247" i="4"/>
  <c r="L247" i="4"/>
  <c r="K247" i="4"/>
  <c r="J247" i="4"/>
  <c r="I247" i="4"/>
  <c r="H247" i="4"/>
  <c r="R66" i="49"/>
  <c r="AH54" i="38"/>
  <c r="AH50" i="38"/>
  <c r="AE54" i="38"/>
  <c r="AE50" i="38"/>
  <c r="AE48" i="38"/>
  <c r="I112" i="41"/>
  <c r="J112" i="41"/>
  <c r="K112" i="41"/>
  <c r="L112" i="41"/>
  <c r="M112" i="41"/>
  <c r="N112" i="41"/>
  <c r="O112" i="41"/>
  <c r="P112" i="41"/>
  <c r="Q112" i="41"/>
  <c r="R112" i="41"/>
  <c r="S112" i="41"/>
  <c r="T112" i="41"/>
  <c r="I113" i="41"/>
  <c r="J113" i="41"/>
  <c r="K113" i="41"/>
  <c r="L113" i="41"/>
  <c r="M113" i="41"/>
  <c r="N113" i="41"/>
  <c r="O113" i="41"/>
  <c r="P113" i="41"/>
  <c r="Q113" i="41"/>
  <c r="R113" i="41"/>
  <c r="S113" i="41"/>
  <c r="T113" i="41"/>
  <c r="I114" i="41"/>
  <c r="J114" i="41"/>
  <c r="K114" i="41"/>
  <c r="L114" i="41"/>
  <c r="M114" i="41"/>
  <c r="N114" i="41"/>
  <c r="O114" i="41"/>
  <c r="P114" i="41"/>
  <c r="Q114" i="41"/>
  <c r="R114" i="41"/>
  <c r="S114" i="41"/>
  <c r="T114" i="41"/>
  <c r="I115" i="41"/>
  <c r="J115" i="41"/>
  <c r="K115" i="41"/>
  <c r="L115" i="41"/>
  <c r="M115" i="41"/>
  <c r="N115" i="41"/>
  <c r="O115" i="41"/>
  <c r="P115" i="41"/>
  <c r="Q115" i="41"/>
  <c r="R115" i="41"/>
  <c r="S115" i="41"/>
  <c r="T115" i="41"/>
  <c r="I116" i="41"/>
  <c r="J116" i="41"/>
  <c r="K116" i="41"/>
  <c r="L116" i="41"/>
  <c r="M116" i="41"/>
  <c r="N116" i="41"/>
  <c r="O116" i="41"/>
  <c r="P116" i="41"/>
  <c r="Q116" i="41"/>
  <c r="R116" i="41"/>
  <c r="S116" i="41"/>
  <c r="T116" i="41"/>
  <c r="T301" i="4" l="1"/>
  <c r="Q211" i="1"/>
  <c r="U207" i="1"/>
  <c r="U208" i="1"/>
  <c r="U209" i="1"/>
  <c r="J211" i="1"/>
  <c r="U206" i="1"/>
  <c r="J154" i="1"/>
  <c r="U152" i="1"/>
  <c r="L151" i="1"/>
  <c r="L155" i="1" s="1"/>
  <c r="T151" i="1"/>
  <c r="T155" i="1" s="1"/>
  <c r="M151" i="1"/>
  <c r="M155" i="1" s="1"/>
  <c r="Q151" i="1"/>
  <c r="Q155" i="1" s="1"/>
  <c r="U147" i="1"/>
  <c r="I151" i="1"/>
  <c r="U148" i="1"/>
  <c r="U149" i="1"/>
  <c r="U146" i="1"/>
  <c r="J151" i="1"/>
  <c r="J155" i="1" s="1"/>
  <c r="N151" i="1"/>
  <c r="N155" i="1" s="1"/>
  <c r="R151" i="1"/>
  <c r="R155" i="1" s="1"/>
  <c r="O155" i="1"/>
  <c r="O151" i="1"/>
  <c r="S151" i="1"/>
  <c r="S155" i="1" s="1"/>
  <c r="O103" i="12"/>
  <c r="T41" i="21"/>
  <c r="K154" i="1"/>
  <c r="K155" i="1" s="1"/>
  <c r="P154" i="1"/>
  <c r="P155" i="1" s="1"/>
  <c r="U120" i="1"/>
  <c r="U116" i="1"/>
  <c r="U117" i="1"/>
  <c r="U118" i="1"/>
  <c r="U119" i="1"/>
  <c r="U121" i="1"/>
  <c r="I9" i="5"/>
  <c r="M9" i="5"/>
  <c r="Q9" i="5"/>
  <c r="I12" i="5"/>
  <c r="M12" i="5"/>
  <c r="Q12" i="5"/>
  <c r="K89" i="12"/>
  <c r="J9" i="5"/>
  <c r="N9" i="5"/>
  <c r="R9" i="5"/>
  <c r="J12" i="5"/>
  <c r="N12" i="5"/>
  <c r="R12" i="5"/>
  <c r="J13" i="5"/>
  <c r="N13" i="5"/>
  <c r="R13" i="5"/>
  <c r="U153" i="1"/>
  <c r="S68" i="19"/>
  <c r="S67" i="19"/>
  <c r="S51" i="19"/>
  <c r="S50" i="19"/>
  <c r="S9" i="5"/>
  <c r="G9" i="5"/>
  <c r="K9" i="5"/>
  <c r="O9" i="5"/>
  <c r="G10" i="5"/>
  <c r="K10" i="5"/>
  <c r="O10" i="5"/>
  <c r="S11" i="5"/>
  <c r="G11" i="5"/>
  <c r="S12" i="5"/>
  <c r="G12" i="5"/>
  <c r="K12" i="5"/>
  <c r="O12" i="5"/>
  <c r="S13" i="5"/>
  <c r="G13" i="5"/>
  <c r="K13" i="5"/>
  <c r="O13" i="5"/>
  <c r="T42" i="21"/>
  <c r="H9" i="5"/>
  <c r="L9" i="5"/>
  <c r="P9" i="5"/>
  <c r="H10" i="5"/>
  <c r="L10" i="5"/>
  <c r="P10" i="5"/>
  <c r="H11" i="5"/>
  <c r="L11" i="5"/>
  <c r="P11" i="5"/>
  <c r="H12" i="5"/>
  <c r="L12" i="5"/>
  <c r="P12" i="5"/>
  <c r="H13" i="5"/>
  <c r="L13" i="5"/>
  <c r="P13" i="5"/>
  <c r="S49" i="19"/>
  <c r="S66" i="19"/>
  <c r="T40" i="21"/>
  <c r="U115" i="1"/>
  <c r="Q104" i="12"/>
  <c r="K103" i="12"/>
  <c r="P104" i="12"/>
  <c r="R104" i="12"/>
  <c r="U211" i="1" l="1"/>
  <c r="U151" i="1"/>
  <c r="I155" i="1"/>
  <c r="U154" i="1"/>
  <c r="U155" i="1" s="1"/>
  <c r="O104" i="12"/>
  <c r="S10" i="5"/>
  <c r="I3" i="44"/>
  <c r="AA43" i="38"/>
  <c r="U30" i="38"/>
  <c r="AG16" i="38"/>
  <c r="AC2" i="38"/>
  <c r="P4" i="31"/>
  <c r="P123" i="33"/>
  <c r="J123" i="33"/>
  <c r="Q121" i="33"/>
  <c r="P109" i="33"/>
  <c r="J109" i="33"/>
  <c r="Q107" i="33"/>
  <c r="P91" i="33"/>
  <c r="J91" i="33"/>
  <c r="Q89" i="33"/>
  <c r="P74" i="33"/>
  <c r="J74" i="33"/>
  <c r="Q72" i="33"/>
  <c r="P63" i="33"/>
  <c r="J63" i="33"/>
  <c r="Q61" i="33"/>
  <c r="P46" i="33"/>
  <c r="J46" i="33"/>
  <c r="Q44" i="33"/>
  <c r="P32" i="33"/>
  <c r="J32" i="33"/>
  <c r="Q30" i="33"/>
  <c r="AU4" i="16"/>
  <c r="V4" i="16"/>
  <c r="BH4" i="16"/>
  <c r="AL4" i="16"/>
  <c r="U63" i="15"/>
  <c r="O63" i="15"/>
  <c r="V61" i="15"/>
  <c r="U50" i="15"/>
  <c r="O50" i="15"/>
  <c r="V48" i="15"/>
  <c r="U28" i="15"/>
  <c r="O28" i="15"/>
  <c r="V26" i="15"/>
  <c r="U6" i="15"/>
  <c r="O6" i="15"/>
  <c r="V4" i="15"/>
  <c r="R99" i="41"/>
  <c r="R154" i="41"/>
  <c r="L154" i="41"/>
  <c r="S152" i="41"/>
  <c r="R139" i="41"/>
  <c r="L139" i="41"/>
  <c r="S137" i="41"/>
  <c r="R125" i="41"/>
  <c r="L125" i="41"/>
  <c r="S123" i="41"/>
  <c r="R110" i="41"/>
  <c r="L110" i="41"/>
  <c r="S108" i="41"/>
  <c r="R70" i="41"/>
  <c r="L70" i="41"/>
  <c r="S68" i="41"/>
  <c r="R46" i="41"/>
  <c r="L46" i="41"/>
  <c r="S44" i="41"/>
  <c r="R23" i="41"/>
  <c r="L23" i="41"/>
  <c r="S21" i="41"/>
  <c r="R7" i="41"/>
  <c r="L7" i="41"/>
  <c r="S5" i="41"/>
  <c r="P92" i="19"/>
  <c r="J92" i="19"/>
  <c r="Q90" i="19"/>
  <c r="P75" i="19"/>
  <c r="J75" i="19"/>
  <c r="Q73" i="19"/>
  <c r="P58" i="19"/>
  <c r="J58" i="19"/>
  <c r="Q56" i="19"/>
  <c r="P41" i="19"/>
  <c r="J41" i="19"/>
  <c r="Q39" i="19"/>
  <c r="P24" i="19"/>
  <c r="J24" i="19"/>
  <c r="Q22" i="19"/>
  <c r="P6" i="19"/>
  <c r="J6" i="19"/>
  <c r="Q4" i="19"/>
  <c r="Q49" i="21"/>
  <c r="K49" i="21"/>
  <c r="R47" i="21"/>
  <c r="Q32" i="21"/>
  <c r="K32" i="21"/>
  <c r="R30" i="21"/>
  <c r="Q14" i="21"/>
  <c r="K14" i="21"/>
  <c r="R12" i="21"/>
  <c r="R4" i="21"/>
  <c r="Q6" i="21"/>
  <c r="K6" i="21"/>
  <c r="S186" i="1"/>
  <c r="S158" i="1"/>
  <c r="S126" i="1"/>
  <c r="S98" i="1"/>
  <c r="S66" i="1"/>
  <c r="S38" i="1"/>
  <c r="S20" i="1"/>
  <c r="S5" i="1"/>
  <c r="R188" i="1"/>
  <c r="L188" i="1"/>
  <c r="R160" i="1"/>
  <c r="L160" i="1"/>
  <c r="R128" i="1"/>
  <c r="L128" i="1"/>
  <c r="R100" i="1"/>
  <c r="L100" i="1"/>
  <c r="R68" i="1"/>
  <c r="L68" i="1"/>
  <c r="R40" i="1"/>
  <c r="L40" i="1"/>
  <c r="R22" i="1"/>
  <c r="L22" i="1"/>
  <c r="R7" i="1"/>
  <c r="L7" i="1"/>
  <c r="Q194" i="4"/>
  <c r="K194" i="4"/>
  <c r="R192" i="4"/>
  <c r="Q152" i="4"/>
  <c r="K152" i="4"/>
  <c r="R150" i="4"/>
  <c r="Q109" i="4"/>
  <c r="K109" i="4"/>
  <c r="R107" i="4"/>
  <c r="Q67" i="4"/>
  <c r="K67" i="4"/>
  <c r="R65" i="4"/>
  <c r="Q293" i="4"/>
  <c r="K293" i="4"/>
  <c r="R291" i="4"/>
  <c r="Q245" i="4"/>
  <c r="K245" i="4"/>
  <c r="R243" i="4"/>
  <c r="Q261" i="4"/>
  <c r="K261" i="4"/>
  <c r="R259" i="4"/>
  <c r="Q213" i="4"/>
  <c r="K213" i="4"/>
  <c r="R211" i="4"/>
  <c r="Q168" i="4"/>
  <c r="K168" i="4"/>
  <c r="R166" i="4"/>
  <c r="Q128" i="4"/>
  <c r="K128" i="4"/>
  <c r="R126" i="4"/>
  <c r="Q83" i="4"/>
  <c r="K83" i="4"/>
  <c r="R81" i="4"/>
  <c r="Q43" i="4"/>
  <c r="K43" i="4"/>
  <c r="R41" i="4"/>
  <c r="Q25" i="4"/>
  <c r="K25" i="4"/>
  <c r="R23" i="4"/>
  <c r="R7" i="4"/>
  <c r="Q9" i="4"/>
  <c r="K9" i="4"/>
  <c r="Q82" i="5"/>
  <c r="Q57" i="5"/>
  <c r="Q32" i="5"/>
  <c r="Q5" i="5"/>
  <c r="P84" i="5"/>
  <c r="J84" i="5"/>
  <c r="P59" i="5"/>
  <c r="J59" i="5"/>
  <c r="P34" i="5"/>
  <c r="J34" i="5"/>
  <c r="P7" i="5"/>
  <c r="J7" i="5"/>
  <c r="Q108" i="29"/>
  <c r="Q25" i="29"/>
  <c r="Q4" i="29"/>
  <c r="P110" i="29"/>
  <c r="J110" i="29"/>
  <c r="P27" i="29"/>
  <c r="J27" i="29"/>
  <c r="P6" i="29"/>
  <c r="J6" i="29"/>
  <c r="Q160" i="9"/>
  <c r="Q135" i="9"/>
  <c r="Q108" i="9"/>
  <c r="Q83" i="9"/>
  <c r="Q56" i="9"/>
  <c r="Q31" i="9"/>
  <c r="Q17" i="9"/>
  <c r="Q5" i="9"/>
  <c r="P162" i="9"/>
  <c r="J162" i="9"/>
  <c r="P137" i="9"/>
  <c r="J137" i="9"/>
  <c r="P110" i="9"/>
  <c r="J110" i="9"/>
  <c r="P85" i="9"/>
  <c r="J85" i="9"/>
  <c r="P58" i="9"/>
  <c r="J58" i="9"/>
  <c r="P33" i="9"/>
  <c r="J33" i="9"/>
  <c r="P19" i="9"/>
  <c r="J19" i="9"/>
  <c r="P7" i="9"/>
  <c r="J7" i="9"/>
  <c r="Q78" i="8"/>
  <c r="Q53" i="8"/>
  <c r="Q28" i="8"/>
  <c r="P80" i="8"/>
  <c r="J80" i="8"/>
  <c r="P55" i="8"/>
  <c r="J55" i="8"/>
  <c r="P30" i="8"/>
  <c r="J30" i="8"/>
  <c r="O5" i="8"/>
  <c r="I5" i="8"/>
  <c r="P3" i="8"/>
  <c r="O47" i="49"/>
  <c r="O27" i="49"/>
  <c r="V27" i="38"/>
  <c r="V23" i="38"/>
  <c r="I8" i="32"/>
  <c r="F8" i="32" s="1"/>
  <c r="J19" i="49"/>
  <c r="I19" i="49"/>
  <c r="J18" i="49"/>
  <c r="I18" i="49"/>
  <c r="I17" i="49"/>
  <c r="J16" i="49"/>
  <c r="J15" i="49"/>
  <c r="I15" i="49"/>
  <c r="J13" i="49"/>
  <c r="J21" i="49"/>
  <c r="H21" i="49"/>
  <c r="I20" i="49"/>
  <c r="I16" i="49"/>
  <c r="I14" i="49"/>
  <c r="H7" i="49"/>
  <c r="T119" i="41"/>
  <c r="S119" i="41"/>
  <c r="R119" i="41"/>
  <c r="Q119" i="41"/>
  <c r="P119" i="41"/>
  <c r="O119" i="41"/>
  <c r="N119" i="41"/>
  <c r="M119" i="41"/>
  <c r="L119" i="41"/>
  <c r="K119" i="41"/>
  <c r="J119" i="41"/>
  <c r="I119" i="41"/>
  <c r="T118" i="41"/>
  <c r="S118" i="41"/>
  <c r="R118" i="41"/>
  <c r="Q118" i="41"/>
  <c r="P118" i="41"/>
  <c r="O118" i="41"/>
  <c r="N118" i="41"/>
  <c r="M118" i="41"/>
  <c r="L118" i="41"/>
  <c r="K118" i="41"/>
  <c r="J118" i="41"/>
  <c r="I118" i="41"/>
  <c r="T117" i="41"/>
  <c r="S117" i="41"/>
  <c r="R117" i="41"/>
  <c r="Q117" i="41"/>
  <c r="P117" i="41"/>
  <c r="O117" i="41"/>
  <c r="N117" i="41"/>
  <c r="M117" i="41"/>
  <c r="L117" i="41"/>
  <c r="K117" i="41"/>
  <c r="J117" i="41"/>
  <c r="I117" i="41"/>
  <c r="U114" i="41"/>
  <c r="Q27" i="1"/>
  <c r="M27" i="1"/>
  <c r="K27" i="1"/>
  <c r="P24" i="1"/>
  <c r="Q12" i="1"/>
  <c r="S180" i="1"/>
  <c r="Q180" i="1"/>
  <c r="O180" i="1"/>
  <c r="M180" i="1"/>
  <c r="K180" i="1"/>
  <c r="Q254" i="4"/>
  <c r="M254" i="4"/>
  <c r="R40" i="33"/>
  <c r="Q40" i="33"/>
  <c r="P40" i="33"/>
  <c r="O40" i="33"/>
  <c r="N40" i="33"/>
  <c r="M40" i="33"/>
  <c r="L40" i="33"/>
  <c r="K40" i="33"/>
  <c r="J40" i="33"/>
  <c r="I40" i="33"/>
  <c r="H40" i="33"/>
  <c r="G40" i="33"/>
  <c r="R10" i="29"/>
  <c r="Q10" i="29"/>
  <c r="P10" i="29"/>
  <c r="O10" i="29"/>
  <c r="M10" i="29"/>
  <c r="K10" i="29"/>
  <c r="I10" i="29"/>
  <c r="H10" i="29"/>
  <c r="G10" i="29"/>
  <c r="R9" i="9"/>
  <c r="P4" i="32"/>
  <c r="U47" i="12"/>
  <c r="G26" i="16"/>
  <c r="G25" i="16"/>
  <c r="H13" i="16"/>
  <c r="G13" i="16"/>
  <c r="F26" i="16"/>
  <c r="F25" i="16"/>
  <c r="F13" i="16"/>
  <c r="L30" i="16"/>
  <c r="K30" i="16"/>
  <c r="AR16" i="16"/>
  <c r="J30" i="16"/>
  <c r="W23" i="16"/>
  <c r="W12" i="16"/>
  <c r="Q19" i="33"/>
  <c r="P19" i="33"/>
  <c r="O19" i="33"/>
  <c r="M19" i="33"/>
  <c r="K19" i="33"/>
  <c r="J19" i="33"/>
  <c r="I19" i="33"/>
  <c r="G19" i="33"/>
  <c r="N19" i="33"/>
  <c r="R19" i="33"/>
  <c r="L19" i="33"/>
  <c r="H19" i="33"/>
  <c r="R15" i="33"/>
  <c r="R83" i="33" s="1"/>
  <c r="Q15" i="33"/>
  <c r="Q83" i="33" s="1"/>
  <c r="P15" i="33"/>
  <c r="P83" i="33" s="1"/>
  <c r="O15" i="33"/>
  <c r="O83" i="33" s="1"/>
  <c r="N15" i="33"/>
  <c r="N83" i="33" s="1"/>
  <c r="M15" i="33"/>
  <c r="M83" i="33" s="1"/>
  <c r="L15" i="33"/>
  <c r="L83" i="33" s="1"/>
  <c r="K15" i="33"/>
  <c r="K83" i="33" s="1"/>
  <c r="J15" i="33"/>
  <c r="J83" i="33" s="1"/>
  <c r="I15" i="33"/>
  <c r="I83" i="33" s="1"/>
  <c r="H15" i="33"/>
  <c r="H83" i="33" s="1"/>
  <c r="G15" i="33"/>
  <c r="G83" i="33" s="1"/>
  <c r="R11" i="33"/>
  <c r="R55" i="33" s="1"/>
  <c r="Q11" i="33"/>
  <c r="Q55" i="33" s="1"/>
  <c r="P11" i="33"/>
  <c r="P55" i="33" s="1"/>
  <c r="O11" i="33"/>
  <c r="O55" i="33" s="1"/>
  <c r="N11" i="33"/>
  <c r="N55" i="33" s="1"/>
  <c r="M11" i="33"/>
  <c r="M55" i="33" s="1"/>
  <c r="L11" i="33"/>
  <c r="L55" i="33" s="1"/>
  <c r="K11" i="33"/>
  <c r="K55" i="33" s="1"/>
  <c r="J11" i="33"/>
  <c r="J55" i="33" s="1"/>
  <c r="I11" i="33"/>
  <c r="I55" i="33" s="1"/>
  <c r="H11" i="33"/>
  <c r="H55" i="33" s="1"/>
  <c r="G11" i="33"/>
  <c r="G55" i="33" s="1"/>
  <c r="R7" i="33"/>
  <c r="R41" i="33" s="1"/>
  <c r="Q7" i="33"/>
  <c r="Q41" i="33" s="1"/>
  <c r="P7" i="33"/>
  <c r="P41" i="33" s="1"/>
  <c r="O7" i="33"/>
  <c r="O41" i="33" s="1"/>
  <c r="N7" i="33"/>
  <c r="N41" i="33" s="1"/>
  <c r="M7" i="33"/>
  <c r="M41" i="33" s="1"/>
  <c r="L7" i="33"/>
  <c r="L41" i="33" s="1"/>
  <c r="K7" i="33"/>
  <c r="K41" i="33" s="1"/>
  <c r="J7" i="33"/>
  <c r="J41" i="33" s="1"/>
  <c r="I7" i="33"/>
  <c r="I41" i="33" s="1"/>
  <c r="H7" i="33"/>
  <c r="H41" i="33" s="1"/>
  <c r="G7" i="33"/>
  <c r="G41" i="33" s="1"/>
  <c r="D48" i="38"/>
  <c r="R50" i="33"/>
  <c r="P50" i="33"/>
  <c r="O50" i="33"/>
  <c r="N50" i="33"/>
  <c r="L50" i="33"/>
  <c r="J50" i="33"/>
  <c r="H50" i="33"/>
  <c r="W67" i="15"/>
  <c r="V67" i="15"/>
  <c r="T67" i="15"/>
  <c r="R67" i="15"/>
  <c r="P67" i="15"/>
  <c r="N67" i="15"/>
  <c r="L67" i="15"/>
  <c r="V66" i="15"/>
  <c r="T66" i="15"/>
  <c r="R66" i="15"/>
  <c r="P66" i="15"/>
  <c r="N66" i="15"/>
  <c r="W65" i="15"/>
  <c r="U65" i="15"/>
  <c r="S65" i="15"/>
  <c r="Q65" i="15"/>
  <c r="O65" i="15"/>
  <c r="M65" i="15"/>
  <c r="Q32" i="15"/>
  <c r="W10" i="15"/>
  <c r="V10" i="15"/>
  <c r="U10" i="15"/>
  <c r="Q10" i="15"/>
  <c r="P10" i="15"/>
  <c r="M10" i="15"/>
  <c r="S6" i="33"/>
  <c r="S10" i="33"/>
  <c r="S14" i="33"/>
  <c r="S22" i="33"/>
  <c r="G23" i="33"/>
  <c r="G118" i="33" s="1"/>
  <c r="H23" i="33"/>
  <c r="H118" i="33" s="1"/>
  <c r="I23" i="33"/>
  <c r="I118" i="33" s="1"/>
  <c r="J23" i="33"/>
  <c r="J118" i="33" s="1"/>
  <c r="K23" i="33"/>
  <c r="K118" i="33" s="1"/>
  <c r="L23" i="33"/>
  <c r="L118" i="33" s="1"/>
  <c r="M23" i="33"/>
  <c r="M118" i="33" s="1"/>
  <c r="N23" i="33"/>
  <c r="N118" i="33" s="1"/>
  <c r="O23" i="33"/>
  <c r="O118" i="33" s="1"/>
  <c r="P23" i="33"/>
  <c r="Q23" i="33"/>
  <c r="Q118" i="33" s="1"/>
  <c r="R23" i="33"/>
  <c r="R118" i="33" s="1"/>
  <c r="G52" i="33"/>
  <c r="R9" i="19"/>
  <c r="R8" i="19"/>
  <c r="Q21" i="16"/>
  <c r="M8" i="31"/>
  <c r="N8" i="31"/>
  <c r="N16" i="31" s="1"/>
  <c r="O8" i="31"/>
  <c r="P8" i="31"/>
  <c r="Q8" i="31"/>
  <c r="Q16" i="31" s="1"/>
  <c r="M10" i="31"/>
  <c r="N10" i="31"/>
  <c r="O10" i="31"/>
  <c r="P10" i="31"/>
  <c r="Q10" i="31"/>
  <c r="M14" i="31"/>
  <c r="N14" i="31"/>
  <c r="O14" i="31"/>
  <c r="P14" i="31"/>
  <c r="Q14" i="31"/>
  <c r="V9" i="16"/>
  <c r="H9" i="16" s="1"/>
  <c r="S28" i="16"/>
  <c r="L28" i="16" s="1"/>
  <c r="E26" i="16" s="1"/>
  <c r="S23" i="16"/>
  <c r="S29" i="16"/>
  <c r="L29" i="16" s="1"/>
  <c r="E20" i="16" s="1"/>
  <c r="R23" i="16"/>
  <c r="S17" i="16"/>
  <c r="S20" i="16"/>
  <c r="L20" i="16" s="1"/>
  <c r="E24" i="16" s="1"/>
  <c r="S16" i="16"/>
  <c r="R18" i="16"/>
  <c r="H25" i="16"/>
  <c r="F10" i="44"/>
  <c r="G10" i="44"/>
  <c r="E10" i="44"/>
  <c r="R22" i="9"/>
  <c r="R23" i="9"/>
  <c r="R25" i="9"/>
  <c r="T32" i="15"/>
  <c r="S32" i="15"/>
  <c r="O32" i="15"/>
  <c r="Q50" i="33"/>
  <c r="M50" i="33"/>
  <c r="K50" i="33"/>
  <c r="I50" i="33"/>
  <c r="R49" i="33"/>
  <c r="Q49" i="33"/>
  <c r="P49" i="33"/>
  <c r="O49" i="33"/>
  <c r="N49" i="33"/>
  <c r="M49" i="33"/>
  <c r="L49" i="33"/>
  <c r="K49" i="33"/>
  <c r="J49" i="33"/>
  <c r="I49" i="33"/>
  <c r="H49" i="33"/>
  <c r="G49" i="33"/>
  <c r="J17" i="32"/>
  <c r="H34" i="33"/>
  <c r="I34" i="33"/>
  <c r="K34" i="33"/>
  <c r="L34" i="33"/>
  <c r="M34" i="33"/>
  <c r="N34" i="33"/>
  <c r="O34" i="33"/>
  <c r="P34" i="33"/>
  <c r="Q34" i="33"/>
  <c r="G35" i="33"/>
  <c r="H35" i="33"/>
  <c r="I35" i="33"/>
  <c r="J35" i="33"/>
  <c r="K35" i="33"/>
  <c r="L35" i="33"/>
  <c r="M35" i="33"/>
  <c r="N35" i="33"/>
  <c r="O35" i="33"/>
  <c r="P35" i="33"/>
  <c r="Q35" i="33"/>
  <c r="R35" i="33"/>
  <c r="H36" i="33"/>
  <c r="I36" i="33"/>
  <c r="J36" i="33"/>
  <c r="K36" i="33"/>
  <c r="L36" i="33"/>
  <c r="M36" i="33"/>
  <c r="N36" i="33"/>
  <c r="O36" i="33"/>
  <c r="P36" i="33"/>
  <c r="Q36" i="33"/>
  <c r="R36" i="33"/>
  <c r="G37" i="33"/>
  <c r="H37" i="33"/>
  <c r="I37" i="33"/>
  <c r="J37" i="33"/>
  <c r="K37" i="33"/>
  <c r="L37" i="33"/>
  <c r="M37" i="33"/>
  <c r="N37" i="33"/>
  <c r="O37" i="33"/>
  <c r="P37" i="33"/>
  <c r="Q37" i="33"/>
  <c r="R37" i="33"/>
  <c r="G38" i="33"/>
  <c r="H38" i="33"/>
  <c r="I38" i="33"/>
  <c r="J38" i="33"/>
  <c r="K38" i="33"/>
  <c r="L38" i="33"/>
  <c r="M38" i="33"/>
  <c r="N38" i="33"/>
  <c r="O38" i="33"/>
  <c r="P38" i="33"/>
  <c r="Q38" i="33"/>
  <c r="R38" i="33"/>
  <c r="G39" i="33"/>
  <c r="H39" i="33"/>
  <c r="I39" i="33"/>
  <c r="J39" i="33"/>
  <c r="K39" i="33"/>
  <c r="K98" i="33" s="1"/>
  <c r="L39" i="33"/>
  <c r="L98" i="33" s="1"/>
  <c r="M39" i="33"/>
  <c r="N39" i="33"/>
  <c r="O39" i="33"/>
  <c r="O98" i="33" s="1"/>
  <c r="P39" i="33"/>
  <c r="P98" i="33" s="1"/>
  <c r="Q39" i="33"/>
  <c r="R39" i="33"/>
  <c r="H48" i="33"/>
  <c r="I48" i="33"/>
  <c r="J48" i="33"/>
  <c r="K48" i="33"/>
  <c r="L48" i="33"/>
  <c r="M48" i="33"/>
  <c r="N48" i="33"/>
  <c r="O48" i="33"/>
  <c r="P48" i="33"/>
  <c r="Q48" i="33"/>
  <c r="G51" i="33"/>
  <c r="H51" i="33"/>
  <c r="I51" i="33"/>
  <c r="J51" i="33"/>
  <c r="K51" i="33"/>
  <c r="L51" i="33"/>
  <c r="M51" i="33"/>
  <c r="N51" i="33"/>
  <c r="O51" i="33"/>
  <c r="P51" i="33"/>
  <c r="Q51" i="33"/>
  <c r="R51" i="33"/>
  <c r="H52" i="33"/>
  <c r="I52" i="33"/>
  <c r="J52" i="33"/>
  <c r="K52" i="33"/>
  <c r="L52" i="33"/>
  <c r="M52" i="33"/>
  <c r="N52" i="33"/>
  <c r="O52" i="33"/>
  <c r="P52" i="33"/>
  <c r="Q52" i="33"/>
  <c r="R52" i="33"/>
  <c r="H98" i="33"/>
  <c r="H65" i="33"/>
  <c r="I65" i="33"/>
  <c r="J65" i="33"/>
  <c r="K65" i="33"/>
  <c r="L65" i="33"/>
  <c r="M65" i="33"/>
  <c r="N65" i="33"/>
  <c r="O65" i="33"/>
  <c r="P65" i="33"/>
  <c r="Q65" i="33"/>
  <c r="R65" i="33"/>
  <c r="G66" i="33"/>
  <c r="H66" i="33"/>
  <c r="I66" i="33"/>
  <c r="J66" i="33"/>
  <c r="K66" i="33"/>
  <c r="L66" i="33"/>
  <c r="M66" i="33"/>
  <c r="N66" i="33"/>
  <c r="O66" i="33"/>
  <c r="P66" i="33"/>
  <c r="Q66" i="33"/>
  <c r="R66" i="33"/>
  <c r="G67" i="33"/>
  <c r="H67" i="33"/>
  <c r="I67" i="33"/>
  <c r="J67" i="33"/>
  <c r="K67" i="33"/>
  <c r="L67" i="33"/>
  <c r="M67" i="33"/>
  <c r="N67" i="33"/>
  <c r="O67" i="33"/>
  <c r="P67" i="33"/>
  <c r="Q67" i="33"/>
  <c r="R67" i="33"/>
  <c r="G76" i="33"/>
  <c r="G93" i="33" s="1"/>
  <c r="G77" i="33"/>
  <c r="G78" i="33"/>
  <c r="G79" i="33"/>
  <c r="G80" i="33"/>
  <c r="G81" i="33"/>
  <c r="H76" i="33"/>
  <c r="H77" i="33"/>
  <c r="H78" i="33"/>
  <c r="H79" i="33"/>
  <c r="H80" i="33"/>
  <c r="H81" i="33"/>
  <c r="I76" i="33"/>
  <c r="I77" i="33"/>
  <c r="I78" i="33"/>
  <c r="I79" i="33"/>
  <c r="I80" i="33"/>
  <c r="I81" i="33"/>
  <c r="J76" i="33"/>
  <c r="J77" i="33"/>
  <c r="J78" i="33"/>
  <c r="J79" i="33"/>
  <c r="J80" i="33"/>
  <c r="J81" i="33"/>
  <c r="K76" i="33"/>
  <c r="K77" i="33"/>
  <c r="K78" i="33"/>
  <c r="K79" i="33"/>
  <c r="K80" i="33"/>
  <c r="K81" i="33"/>
  <c r="L76" i="33"/>
  <c r="L77" i="33"/>
  <c r="L78" i="33"/>
  <c r="L79" i="33"/>
  <c r="L80" i="33"/>
  <c r="L81" i="33"/>
  <c r="M76" i="33"/>
  <c r="M77" i="33"/>
  <c r="M78" i="33"/>
  <c r="M79" i="33"/>
  <c r="M80" i="33"/>
  <c r="M81" i="33"/>
  <c r="N76" i="33"/>
  <c r="N77" i="33"/>
  <c r="N78" i="33"/>
  <c r="N79" i="33"/>
  <c r="N80" i="33"/>
  <c r="N81" i="33"/>
  <c r="O76" i="33"/>
  <c r="O77" i="33"/>
  <c r="O78" i="33"/>
  <c r="O79" i="33"/>
  <c r="O80" i="33"/>
  <c r="O81" i="33"/>
  <c r="P76" i="33"/>
  <c r="P77" i="33"/>
  <c r="P78" i="33"/>
  <c r="P79" i="33"/>
  <c r="P80" i="33"/>
  <c r="P81" i="33"/>
  <c r="Q76" i="33"/>
  <c r="Q77" i="33"/>
  <c r="Q78" i="33"/>
  <c r="Q79" i="33"/>
  <c r="Q80" i="33"/>
  <c r="Q81" i="33"/>
  <c r="R76" i="33"/>
  <c r="R77" i="33"/>
  <c r="R78" i="33"/>
  <c r="R79" i="33"/>
  <c r="R80" i="33"/>
  <c r="R81" i="33"/>
  <c r="G114" i="33"/>
  <c r="H114" i="33"/>
  <c r="I114" i="33"/>
  <c r="J114" i="33"/>
  <c r="K114" i="33"/>
  <c r="L114" i="33"/>
  <c r="M114" i="33"/>
  <c r="N114" i="33"/>
  <c r="O114" i="33"/>
  <c r="P114" i="33"/>
  <c r="Q114" i="33"/>
  <c r="R114" i="33"/>
  <c r="U67" i="15"/>
  <c r="S67" i="15"/>
  <c r="Q67" i="15"/>
  <c r="O67" i="15"/>
  <c r="M67" i="15"/>
  <c r="W66" i="15"/>
  <c r="U66" i="15"/>
  <c r="S66" i="15"/>
  <c r="Q66" i="15"/>
  <c r="O66" i="15"/>
  <c r="M66" i="15"/>
  <c r="L65" i="15"/>
  <c r="L66" i="15"/>
  <c r="L68" i="15"/>
  <c r="L69" i="15"/>
  <c r="L70" i="15"/>
  <c r="V65" i="15"/>
  <c r="T65" i="15"/>
  <c r="R65" i="15"/>
  <c r="P65" i="15"/>
  <c r="N65" i="15"/>
  <c r="M31" i="15"/>
  <c r="R32" i="15"/>
  <c r="P32" i="15"/>
  <c r="N32" i="15"/>
  <c r="W31" i="15"/>
  <c r="V31" i="15"/>
  <c r="U31" i="15"/>
  <c r="T31" i="15"/>
  <c r="S31" i="15"/>
  <c r="R31" i="15"/>
  <c r="Q31" i="15"/>
  <c r="P31" i="15"/>
  <c r="O31" i="15"/>
  <c r="N31" i="15"/>
  <c r="W30" i="15"/>
  <c r="V30" i="15"/>
  <c r="U30" i="15"/>
  <c r="T30" i="15"/>
  <c r="S30" i="15"/>
  <c r="R30" i="15"/>
  <c r="Q30" i="15"/>
  <c r="P30" i="15"/>
  <c r="O30" i="15"/>
  <c r="N30" i="15"/>
  <c r="M30" i="15"/>
  <c r="L30" i="15"/>
  <c r="T10" i="15"/>
  <c r="S10" i="15"/>
  <c r="R10" i="15"/>
  <c r="O10" i="15"/>
  <c r="N10" i="15"/>
  <c r="W9" i="15"/>
  <c r="V9" i="15"/>
  <c r="U9" i="15"/>
  <c r="T9" i="15"/>
  <c r="S9" i="15"/>
  <c r="R9" i="15"/>
  <c r="Q9" i="15"/>
  <c r="P9" i="15"/>
  <c r="O9" i="15"/>
  <c r="N9" i="15"/>
  <c r="M9" i="15"/>
  <c r="W8" i="15"/>
  <c r="V8" i="15"/>
  <c r="U8" i="15"/>
  <c r="T8" i="15"/>
  <c r="S8" i="15"/>
  <c r="R8" i="15"/>
  <c r="Q8" i="15"/>
  <c r="P8" i="15"/>
  <c r="O8" i="15"/>
  <c r="N8" i="15"/>
  <c r="W11" i="15"/>
  <c r="W12" i="15"/>
  <c r="W13" i="15"/>
  <c r="V11" i="15"/>
  <c r="V12" i="15"/>
  <c r="V13" i="15"/>
  <c r="U11" i="15"/>
  <c r="U12" i="15"/>
  <c r="U13" i="15"/>
  <c r="T11" i="15"/>
  <c r="T12" i="15"/>
  <c r="T13" i="15"/>
  <c r="S11" i="15"/>
  <c r="S12" i="15"/>
  <c r="S13" i="15"/>
  <c r="R11" i="15"/>
  <c r="R12" i="15"/>
  <c r="R13" i="15"/>
  <c r="Q11" i="15"/>
  <c r="Q12" i="15"/>
  <c r="Q13" i="15"/>
  <c r="P11" i="15"/>
  <c r="P12" i="15"/>
  <c r="P13" i="15"/>
  <c r="O11" i="15"/>
  <c r="O12" i="15"/>
  <c r="O13" i="15"/>
  <c r="N11" i="15"/>
  <c r="N12" i="15"/>
  <c r="N13" i="15"/>
  <c r="M11" i="15"/>
  <c r="M12" i="15"/>
  <c r="M13" i="15"/>
  <c r="L9" i="15"/>
  <c r="L8" i="15"/>
  <c r="L11" i="15"/>
  <c r="L12" i="15"/>
  <c r="L13" i="15"/>
  <c r="E16" i="44"/>
  <c r="J10" i="44"/>
  <c r="E14" i="44"/>
  <c r="F14" i="44"/>
  <c r="G14" i="44"/>
  <c r="E12" i="44"/>
  <c r="F12" i="44"/>
  <c r="G12" i="44"/>
  <c r="G20" i="44"/>
  <c r="G18" i="44"/>
  <c r="F16" i="44"/>
  <c r="F20" i="44"/>
  <c r="F18" i="44"/>
  <c r="E20" i="44"/>
  <c r="E18" i="44"/>
  <c r="J8" i="44"/>
  <c r="I8" i="44"/>
  <c r="H8" i="44"/>
  <c r="G8" i="44"/>
  <c r="F8" i="44"/>
  <c r="J6" i="44"/>
  <c r="I6" i="44"/>
  <c r="H6" i="44"/>
  <c r="G6" i="44"/>
  <c r="F6" i="44"/>
  <c r="E8" i="44"/>
  <c r="E6" i="44"/>
  <c r="J11" i="32"/>
  <c r="I11" i="32"/>
  <c r="I102" i="41"/>
  <c r="H102" i="41"/>
  <c r="F102" i="41"/>
  <c r="V19" i="16"/>
  <c r="H23" i="16" s="1"/>
  <c r="V20" i="16"/>
  <c r="H24" i="16" s="1"/>
  <c r="T17" i="16"/>
  <c r="F17" i="16" s="1"/>
  <c r="T19" i="16"/>
  <c r="U10" i="16"/>
  <c r="G10" i="16" s="1"/>
  <c r="U13" i="16"/>
  <c r="G14" i="16" s="1"/>
  <c r="U19" i="16"/>
  <c r="G23" i="16" s="1"/>
  <c r="U20" i="16"/>
  <c r="G24" i="16" s="1"/>
  <c r="U23" i="16"/>
  <c r="G21" i="16" s="1"/>
  <c r="V10" i="16"/>
  <c r="H10" i="16" s="1"/>
  <c r="D21" i="38"/>
  <c r="G21" i="38"/>
  <c r="J21" i="38"/>
  <c r="P21" i="38"/>
  <c r="Y21" i="38"/>
  <c r="AE21" i="38"/>
  <c r="AK21" i="38"/>
  <c r="D35" i="38"/>
  <c r="G35" i="38"/>
  <c r="J35" i="38"/>
  <c r="M35" i="38"/>
  <c r="P48" i="38"/>
  <c r="Y48" i="38"/>
  <c r="AB48" i="38"/>
  <c r="R11" i="9"/>
  <c r="J11" i="9"/>
  <c r="W55" i="15"/>
  <c r="V55" i="15"/>
  <c r="U55" i="15"/>
  <c r="T55" i="15"/>
  <c r="S55" i="15"/>
  <c r="R55" i="15"/>
  <c r="Q55" i="15"/>
  <c r="P55" i="15"/>
  <c r="O55" i="15"/>
  <c r="N55" i="15"/>
  <c r="M55" i="15"/>
  <c r="W54" i="15"/>
  <c r="V54" i="15"/>
  <c r="U54" i="15"/>
  <c r="T54" i="15"/>
  <c r="S54" i="15"/>
  <c r="R54" i="15"/>
  <c r="Q54" i="15"/>
  <c r="P54" i="15"/>
  <c r="O54" i="15"/>
  <c r="N54" i="15"/>
  <c r="M54" i="15"/>
  <c r="W53" i="15"/>
  <c r="V53" i="15"/>
  <c r="U53" i="15"/>
  <c r="T53" i="15"/>
  <c r="S53" i="15"/>
  <c r="R53" i="15"/>
  <c r="Q53" i="15"/>
  <c r="P53" i="15"/>
  <c r="O53" i="15"/>
  <c r="N53" i="15"/>
  <c r="M53" i="15"/>
  <c r="W52" i="15"/>
  <c r="V52" i="15"/>
  <c r="U52" i="15"/>
  <c r="T52" i="15"/>
  <c r="S52" i="15"/>
  <c r="R52" i="15"/>
  <c r="Q52" i="15"/>
  <c r="P52" i="15"/>
  <c r="O52" i="15"/>
  <c r="N52" i="15"/>
  <c r="M52" i="15"/>
  <c r="L55" i="15"/>
  <c r="L54" i="15"/>
  <c r="L52" i="15"/>
  <c r="AB54" i="38"/>
  <c r="Y54" i="38"/>
  <c r="V54" i="38"/>
  <c r="S54" i="38"/>
  <c r="P54" i="38"/>
  <c r="M54" i="38"/>
  <c r="J54" i="38"/>
  <c r="G54" i="38"/>
  <c r="D54" i="38"/>
  <c r="M41" i="38"/>
  <c r="J41" i="38"/>
  <c r="G41" i="38"/>
  <c r="D41" i="38"/>
  <c r="AK27" i="38"/>
  <c r="AH27" i="38"/>
  <c r="AE27" i="38"/>
  <c r="AB27" i="38"/>
  <c r="Y27" i="38"/>
  <c r="S27" i="38"/>
  <c r="P27" i="38"/>
  <c r="M27" i="38"/>
  <c r="J27" i="38"/>
  <c r="G27" i="38"/>
  <c r="D27" i="38"/>
  <c r="T181" i="1"/>
  <c r="T15" i="1" s="1"/>
  <c r="S181" i="1"/>
  <c r="S15" i="1" s="1"/>
  <c r="R181" i="1"/>
  <c r="R15" i="1" s="1"/>
  <c r="Q181" i="1"/>
  <c r="Q15" i="1" s="1"/>
  <c r="P181" i="1"/>
  <c r="P15" i="1" s="1"/>
  <c r="O181" i="1"/>
  <c r="O15" i="1" s="1"/>
  <c r="N181" i="1"/>
  <c r="N15" i="1" s="1"/>
  <c r="M181" i="1"/>
  <c r="M15" i="1" s="1"/>
  <c r="L181" i="1"/>
  <c r="L15" i="1" s="1"/>
  <c r="K181" i="1"/>
  <c r="K15" i="1" s="1"/>
  <c r="J181" i="1"/>
  <c r="J15" i="1" s="1"/>
  <c r="I181" i="1"/>
  <c r="I15" i="1" s="1"/>
  <c r="U29" i="16"/>
  <c r="G20" i="16" s="1"/>
  <c r="T29" i="16"/>
  <c r="F20" i="16" s="1"/>
  <c r="R29" i="16"/>
  <c r="K29" i="16" s="1"/>
  <c r="D20" i="16" s="1"/>
  <c r="R28" i="16"/>
  <c r="K28" i="16" s="1"/>
  <c r="D26" i="16" s="1"/>
  <c r="J28" i="16"/>
  <c r="C26" i="16" s="1"/>
  <c r="H27" i="4"/>
  <c r="L35" i="15"/>
  <c r="L34" i="15"/>
  <c r="L33" i="15"/>
  <c r="W70" i="15"/>
  <c r="V70" i="15"/>
  <c r="U70" i="15"/>
  <c r="T70" i="15"/>
  <c r="S70" i="15"/>
  <c r="R70" i="15"/>
  <c r="Q70" i="15"/>
  <c r="P70" i="15"/>
  <c r="O70" i="15"/>
  <c r="N70" i="15"/>
  <c r="M70" i="15"/>
  <c r="W69" i="15"/>
  <c r="V69" i="15"/>
  <c r="U69" i="15"/>
  <c r="T69" i="15"/>
  <c r="S69" i="15"/>
  <c r="R69" i="15"/>
  <c r="Q69" i="15"/>
  <c r="P69" i="15"/>
  <c r="O69" i="15"/>
  <c r="N69" i="15"/>
  <c r="M69" i="15"/>
  <c r="W68" i="15"/>
  <c r="V68" i="15"/>
  <c r="U68" i="15"/>
  <c r="T68" i="15"/>
  <c r="S68" i="15"/>
  <c r="R68" i="15"/>
  <c r="Q68" i="15"/>
  <c r="P68" i="15"/>
  <c r="O68" i="15"/>
  <c r="N68" i="15"/>
  <c r="M68" i="15"/>
  <c r="L53" i="15"/>
  <c r="M35" i="15"/>
  <c r="P35" i="15"/>
  <c r="Q35" i="15"/>
  <c r="T35" i="15"/>
  <c r="U35" i="15"/>
  <c r="M34" i="15"/>
  <c r="N34" i="15"/>
  <c r="O34" i="15"/>
  <c r="P34" i="15"/>
  <c r="Q34" i="15"/>
  <c r="R34" i="15"/>
  <c r="S34" i="15"/>
  <c r="T34" i="15"/>
  <c r="U34" i="15"/>
  <c r="V34" i="15"/>
  <c r="W34" i="15"/>
  <c r="M33" i="15"/>
  <c r="N33" i="15"/>
  <c r="O33" i="15"/>
  <c r="P33" i="15"/>
  <c r="Q33" i="15"/>
  <c r="R33" i="15"/>
  <c r="S33" i="15"/>
  <c r="T33" i="15"/>
  <c r="U33" i="15"/>
  <c r="V33" i="15"/>
  <c r="W33" i="15"/>
  <c r="K18" i="32"/>
  <c r="J18" i="32"/>
  <c r="J16" i="32"/>
  <c r="I18" i="32"/>
  <c r="I16" i="32"/>
  <c r="H12" i="32"/>
  <c r="F12" i="32"/>
  <c r="F11" i="32"/>
  <c r="G9" i="9"/>
  <c r="I9" i="9"/>
  <c r="M9" i="9"/>
  <c r="R12" i="19"/>
  <c r="Q12" i="19"/>
  <c r="P12" i="19"/>
  <c r="O12" i="19"/>
  <c r="N12" i="19"/>
  <c r="M12" i="19"/>
  <c r="L12" i="19"/>
  <c r="K12" i="19"/>
  <c r="J12" i="19"/>
  <c r="I12" i="19"/>
  <c r="H12" i="19"/>
  <c r="G12" i="19"/>
  <c r="R11" i="19"/>
  <c r="Q11" i="19"/>
  <c r="Q13" i="19" s="1"/>
  <c r="P11" i="19"/>
  <c r="P13" i="19" s="1"/>
  <c r="O11" i="19"/>
  <c r="N11" i="19"/>
  <c r="N13" i="19" s="1"/>
  <c r="M11" i="19"/>
  <c r="L11" i="19"/>
  <c r="L13" i="19" s="1"/>
  <c r="K11" i="19"/>
  <c r="J11" i="19"/>
  <c r="J13" i="19" s="1"/>
  <c r="I11" i="19"/>
  <c r="H11" i="19"/>
  <c r="G11" i="19"/>
  <c r="Q9" i="19"/>
  <c r="P9" i="19"/>
  <c r="O9" i="19"/>
  <c r="N9" i="19"/>
  <c r="M9" i="19"/>
  <c r="L9" i="19"/>
  <c r="K9" i="19"/>
  <c r="J9" i="19"/>
  <c r="I9" i="19"/>
  <c r="H9" i="19"/>
  <c r="G9" i="19"/>
  <c r="Q8" i="19"/>
  <c r="P8" i="19"/>
  <c r="O8" i="19"/>
  <c r="N8" i="19"/>
  <c r="M8" i="19"/>
  <c r="L8" i="19"/>
  <c r="K8" i="19"/>
  <c r="J8" i="19"/>
  <c r="I8" i="19"/>
  <c r="H8" i="19"/>
  <c r="G8" i="19"/>
  <c r="T213" i="1"/>
  <c r="T31" i="1" s="1"/>
  <c r="S213" i="1"/>
  <c r="S31" i="1" s="1"/>
  <c r="R213" i="1"/>
  <c r="R31" i="1" s="1"/>
  <c r="Q213" i="1"/>
  <c r="Q31" i="1" s="1"/>
  <c r="P213" i="1"/>
  <c r="P31" i="1" s="1"/>
  <c r="O213" i="1"/>
  <c r="O31" i="1" s="1"/>
  <c r="N213" i="1"/>
  <c r="N31" i="1" s="1"/>
  <c r="M213" i="1"/>
  <c r="M31" i="1" s="1"/>
  <c r="L213" i="1"/>
  <c r="L31" i="1" s="1"/>
  <c r="K213" i="1"/>
  <c r="K31" i="1" s="1"/>
  <c r="J213" i="1"/>
  <c r="J31" i="1" s="1"/>
  <c r="I213" i="1"/>
  <c r="T212" i="1"/>
  <c r="T214" i="1" s="1"/>
  <c r="S212" i="1"/>
  <c r="S214" i="1" s="1"/>
  <c r="R212" i="1"/>
  <c r="R214" i="1" s="1"/>
  <c r="Q212" i="1"/>
  <c r="Q214" i="1" s="1"/>
  <c r="P212" i="1"/>
  <c r="P214" i="1" s="1"/>
  <c r="O212" i="1"/>
  <c r="O214" i="1" s="1"/>
  <c r="N212" i="1"/>
  <c r="M212" i="1"/>
  <c r="M214" i="1" s="1"/>
  <c r="M215" i="1" s="1"/>
  <c r="L212" i="1"/>
  <c r="L214" i="1" s="1"/>
  <c r="L215" i="1" s="1"/>
  <c r="K212" i="1"/>
  <c r="K214" i="1" s="1"/>
  <c r="K215" i="1" s="1"/>
  <c r="J212" i="1"/>
  <c r="J25" i="1"/>
  <c r="N25" i="1"/>
  <c r="R25" i="1"/>
  <c r="S303" i="4"/>
  <c r="R303" i="4"/>
  <c r="Q303" i="4"/>
  <c r="P303" i="4"/>
  <c r="O303" i="4"/>
  <c r="N303" i="4"/>
  <c r="M303" i="4"/>
  <c r="L303" i="4"/>
  <c r="K303" i="4"/>
  <c r="J303" i="4"/>
  <c r="I303" i="4"/>
  <c r="H303" i="4"/>
  <c r="S302" i="4"/>
  <c r="S304" i="4" s="1"/>
  <c r="S305" i="4" s="1"/>
  <c r="R302" i="4"/>
  <c r="R304" i="4" s="1"/>
  <c r="R305" i="4" s="1"/>
  <c r="Q302" i="4"/>
  <c r="Q304" i="4" s="1"/>
  <c r="Q305" i="4" s="1"/>
  <c r="P302" i="4"/>
  <c r="P304" i="4" s="1"/>
  <c r="P305" i="4" s="1"/>
  <c r="O302" i="4"/>
  <c r="O304" i="4" s="1"/>
  <c r="O305" i="4" s="1"/>
  <c r="N302" i="4"/>
  <c r="N304" i="4" s="1"/>
  <c r="N305" i="4" s="1"/>
  <c r="M302" i="4"/>
  <c r="M304" i="4" s="1"/>
  <c r="M305" i="4" s="1"/>
  <c r="L302" i="4"/>
  <c r="L304" i="4" s="1"/>
  <c r="L305" i="4" s="1"/>
  <c r="K302" i="4"/>
  <c r="K304" i="4" s="1"/>
  <c r="K305" i="4" s="1"/>
  <c r="J302" i="4"/>
  <c r="J304" i="4" s="1"/>
  <c r="J305" i="4" s="1"/>
  <c r="I302" i="4"/>
  <c r="I304" i="4" s="1"/>
  <c r="I305" i="4" s="1"/>
  <c r="H302" i="4"/>
  <c r="H304" i="4" s="1"/>
  <c r="I196" i="4"/>
  <c r="J196" i="4"/>
  <c r="K196" i="4"/>
  <c r="L196" i="4"/>
  <c r="M196" i="4"/>
  <c r="N196" i="4"/>
  <c r="O196" i="4"/>
  <c r="P196" i="4"/>
  <c r="Q196" i="4"/>
  <c r="R196" i="4"/>
  <c r="S196" i="4"/>
  <c r="H197" i="4"/>
  <c r="I197" i="4"/>
  <c r="I28" i="4" s="1"/>
  <c r="J197" i="4"/>
  <c r="J28" i="4" s="1"/>
  <c r="K197" i="4"/>
  <c r="K28" i="4" s="1"/>
  <c r="L197" i="4"/>
  <c r="L28" i="4" s="1"/>
  <c r="M197" i="4"/>
  <c r="M28" i="4" s="1"/>
  <c r="N197" i="4"/>
  <c r="N28" i="4" s="1"/>
  <c r="O197" i="4"/>
  <c r="O28" i="4" s="1"/>
  <c r="P197" i="4"/>
  <c r="P28" i="4" s="1"/>
  <c r="Q197" i="4"/>
  <c r="Q28" i="4" s="1"/>
  <c r="R197" i="4"/>
  <c r="R28" i="4" s="1"/>
  <c r="S197" i="4"/>
  <c r="S28" i="4" s="1"/>
  <c r="H154" i="4"/>
  <c r="H11" i="4" s="1"/>
  <c r="I154" i="4"/>
  <c r="I11" i="4" s="1"/>
  <c r="J154" i="4"/>
  <c r="J11" i="4" s="1"/>
  <c r="K154" i="4"/>
  <c r="L154" i="4"/>
  <c r="M154" i="4"/>
  <c r="M11" i="4" s="1"/>
  <c r="N154" i="4"/>
  <c r="N11" i="4" s="1"/>
  <c r="O154" i="4"/>
  <c r="P154" i="4"/>
  <c r="Q154" i="4"/>
  <c r="Q11" i="4" s="1"/>
  <c r="R154" i="4"/>
  <c r="R11" i="4" s="1"/>
  <c r="S154" i="4"/>
  <c r="H155" i="4"/>
  <c r="T248" i="4"/>
  <c r="I155" i="4"/>
  <c r="J155" i="4"/>
  <c r="J12" i="4" s="1"/>
  <c r="J254" i="4"/>
  <c r="K155" i="4"/>
  <c r="K12" i="4" s="1"/>
  <c r="L155" i="4"/>
  <c r="L12" i="4" s="1"/>
  <c r="L254" i="4"/>
  <c r="M155" i="4"/>
  <c r="N155" i="4"/>
  <c r="N12" i="4" s="1"/>
  <c r="N254" i="4"/>
  <c r="O155" i="4"/>
  <c r="O12" i="4" s="1"/>
  <c r="P155" i="4"/>
  <c r="P12" i="4" s="1"/>
  <c r="P254" i="4"/>
  <c r="Q155" i="4"/>
  <c r="R155" i="4"/>
  <c r="R12" i="4" s="1"/>
  <c r="R254" i="4"/>
  <c r="S155" i="4"/>
  <c r="S12" i="4" s="1"/>
  <c r="H156" i="4"/>
  <c r="H13" i="4" s="1"/>
  <c r="I156" i="4"/>
  <c r="I13" i="4" s="1"/>
  <c r="T249" i="4"/>
  <c r="J156" i="4"/>
  <c r="J13" i="4" s="1"/>
  <c r="K156" i="4"/>
  <c r="K13" i="4" s="1"/>
  <c r="L156" i="4"/>
  <c r="L13" i="4" s="1"/>
  <c r="M156" i="4"/>
  <c r="N156" i="4"/>
  <c r="N13" i="4" s="1"/>
  <c r="O156" i="4"/>
  <c r="P156" i="4"/>
  <c r="P13" i="4" s="1"/>
  <c r="Q156" i="4"/>
  <c r="R156" i="4"/>
  <c r="S156" i="4"/>
  <c r="H157" i="4"/>
  <c r="I157" i="4"/>
  <c r="I14" i="4" s="1"/>
  <c r="J157" i="4"/>
  <c r="J14" i="4" s="1"/>
  <c r="K157" i="4"/>
  <c r="K14" i="4" s="1"/>
  <c r="L157" i="4"/>
  <c r="M157" i="4"/>
  <c r="N157" i="4"/>
  <c r="N14" i="4" s="1"/>
  <c r="O157" i="4"/>
  <c r="P157" i="4"/>
  <c r="Q157" i="4"/>
  <c r="R157" i="4"/>
  <c r="R14" i="4" s="1"/>
  <c r="S157" i="4"/>
  <c r="S14" i="4" s="1"/>
  <c r="H158" i="4"/>
  <c r="H15" i="4" s="1"/>
  <c r="I158" i="4"/>
  <c r="J158" i="4"/>
  <c r="K158" i="4"/>
  <c r="K15" i="4" s="1"/>
  <c r="L158" i="4"/>
  <c r="L15" i="4" s="1"/>
  <c r="M158" i="4"/>
  <c r="N158" i="4"/>
  <c r="O158" i="4"/>
  <c r="O15" i="4" s="1"/>
  <c r="P158" i="4"/>
  <c r="P15" i="4" s="1"/>
  <c r="Q158" i="4"/>
  <c r="R158" i="4"/>
  <c r="S158" i="4"/>
  <c r="H159" i="4"/>
  <c r="H16" i="4" s="1"/>
  <c r="I159" i="4"/>
  <c r="I16" i="4" s="1"/>
  <c r="T252" i="4"/>
  <c r="J159" i="4"/>
  <c r="J16" i="4" s="1"/>
  <c r="K159" i="4"/>
  <c r="K16" i="4" s="1"/>
  <c r="L159" i="4"/>
  <c r="L16" i="4" s="1"/>
  <c r="M159" i="4"/>
  <c r="N159" i="4"/>
  <c r="N16" i="4" s="1"/>
  <c r="O159" i="4"/>
  <c r="P159" i="4"/>
  <c r="P16" i="4" s="1"/>
  <c r="Q159" i="4"/>
  <c r="R159" i="4"/>
  <c r="R16" i="4" s="1"/>
  <c r="S159" i="4"/>
  <c r="H160" i="4"/>
  <c r="H17" i="4" s="1"/>
  <c r="I160" i="4"/>
  <c r="J160" i="4"/>
  <c r="J17" i="4" s="1"/>
  <c r="K160" i="4"/>
  <c r="K17" i="4" s="1"/>
  <c r="L160" i="4"/>
  <c r="L17" i="4" s="1"/>
  <c r="M160" i="4"/>
  <c r="N160" i="4"/>
  <c r="N17" i="4" s="1"/>
  <c r="O160" i="4"/>
  <c r="P160" i="4"/>
  <c r="P17" i="4" s="1"/>
  <c r="Q160" i="4"/>
  <c r="R160" i="4"/>
  <c r="R17" i="4" s="1"/>
  <c r="S160" i="4"/>
  <c r="S17" i="4" s="1"/>
  <c r="D23" i="38"/>
  <c r="G23" i="38"/>
  <c r="J23" i="38"/>
  <c r="M23" i="38"/>
  <c r="P23" i="38"/>
  <c r="S23" i="38"/>
  <c r="Y23" i="38"/>
  <c r="AB23" i="38"/>
  <c r="AE23" i="38"/>
  <c r="AH23" i="38"/>
  <c r="AK23" i="38"/>
  <c r="D37" i="38"/>
  <c r="G37" i="38"/>
  <c r="J37" i="38"/>
  <c r="M37" i="38"/>
  <c r="M39" i="38" s="1"/>
  <c r="D50" i="38"/>
  <c r="G50" i="38"/>
  <c r="J50" i="38"/>
  <c r="M50" i="38"/>
  <c r="P50" i="38"/>
  <c r="S50" i="38"/>
  <c r="V50" i="38"/>
  <c r="Y50" i="38"/>
  <c r="AB50" i="38"/>
  <c r="H8" i="21"/>
  <c r="L8" i="21"/>
  <c r="Q9" i="21"/>
  <c r="L12" i="1"/>
  <c r="M12" i="1"/>
  <c r="O12" i="1"/>
  <c r="P12" i="1"/>
  <c r="T12" i="1"/>
  <c r="I13" i="1"/>
  <c r="M13" i="1"/>
  <c r="P13" i="1"/>
  <c r="R13" i="1"/>
  <c r="S13" i="1"/>
  <c r="T13" i="1"/>
  <c r="J24" i="1"/>
  <c r="L24" i="1"/>
  <c r="N24" i="1"/>
  <c r="R24" i="1"/>
  <c r="T24" i="1"/>
  <c r="L25" i="1"/>
  <c r="P25" i="1"/>
  <c r="T25" i="1"/>
  <c r="P27" i="1"/>
  <c r="U177" i="1"/>
  <c r="U179" i="1"/>
  <c r="J180" i="1"/>
  <c r="L180" i="1"/>
  <c r="N180" i="1"/>
  <c r="P180" i="1"/>
  <c r="R180" i="1"/>
  <c r="H198" i="4"/>
  <c r="H29" i="4" s="1"/>
  <c r="I198" i="4"/>
  <c r="I29" i="4" s="1"/>
  <c r="J198" i="4"/>
  <c r="J29" i="4" s="1"/>
  <c r="K198" i="4"/>
  <c r="K29" i="4" s="1"/>
  <c r="L198" i="4"/>
  <c r="L29" i="4" s="1"/>
  <c r="M198" i="4"/>
  <c r="M29" i="4" s="1"/>
  <c r="N198" i="4"/>
  <c r="N29" i="4" s="1"/>
  <c r="O198" i="4"/>
  <c r="O29" i="4" s="1"/>
  <c r="P198" i="4"/>
  <c r="P29" i="4" s="1"/>
  <c r="Q198" i="4"/>
  <c r="Q29" i="4" s="1"/>
  <c r="R198" i="4"/>
  <c r="R29" i="4" s="1"/>
  <c r="S198" i="4"/>
  <c r="S29" i="4" s="1"/>
  <c r="H199" i="4"/>
  <c r="H30" i="4" s="1"/>
  <c r="I199" i="4"/>
  <c r="I30" i="4" s="1"/>
  <c r="J199" i="4"/>
  <c r="J30" i="4" s="1"/>
  <c r="K199" i="4"/>
  <c r="K30" i="4" s="1"/>
  <c r="L199" i="4"/>
  <c r="L30" i="4" s="1"/>
  <c r="M199" i="4"/>
  <c r="M30" i="4" s="1"/>
  <c r="N199" i="4"/>
  <c r="N30" i="4" s="1"/>
  <c r="O199" i="4"/>
  <c r="O30" i="4" s="1"/>
  <c r="P199" i="4"/>
  <c r="P30" i="4" s="1"/>
  <c r="Q199" i="4"/>
  <c r="Q30" i="4" s="1"/>
  <c r="R199" i="4"/>
  <c r="R30" i="4" s="1"/>
  <c r="S199" i="4"/>
  <c r="S30" i="4" s="1"/>
  <c r="H200" i="4"/>
  <c r="H31" i="4" s="1"/>
  <c r="I200" i="4"/>
  <c r="J200" i="4"/>
  <c r="J31" i="4" s="1"/>
  <c r="K200" i="4"/>
  <c r="L200" i="4"/>
  <c r="L31" i="4" s="1"/>
  <c r="M200" i="4"/>
  <c r="M31" i="4" s="1"/>
  <c r="N200" i="4"/>
  <c r="N31" i="4" s="1"/>
  <c r="O200" i="4"/>
  <c r="P200" i="4"/>
  <c r="P31" i="4" s="1"/>
  <c r="Q200" i="4"/>
  <c r="Q31" i="4" s="1"/>
  <c r="R200" i="4"/>
  <c r="R31" i="4" s="1"/>
  <c r="S200" i="4"/>
  <c r="H203" i="4"/>
  <c r="I203" i="4"/>
  <c r="J203" i="4"/>
  <c r="K203" i="4"/>
  <c r="L203" i="4"/>
  <c r="M203" i="4"/>
  <c r="N203" i="4"/>
  <c r="O203" i="4"/>
  <c r="P203" i="4"/>
  <c r="Q203" i="4"/>
  <c r="R203" i="4"/>
  <c r="S203" i="4"/>
  <c r="H204" i="4"/>
  <c r="I204" i="4"/>
  <c r="J204" i="4"/>
  <c r="K204" i="4"/>
  <c r="L204" i="4"/>
  <c r="M204" i="4"/>
  <c r="N204" i="4"/>
  <c r="O204" i="4"/>
  <c r="P204" i="4"/>
  <c r="Q204" i="4"/>
  <c r="R204" i="4"/>
  <c r="S204" i="4"/>
  <c r="T296" i="4"/>
  <c r="T253" i="4"/>
  <c r="K254" i="4"/>
  <c r="O254" i="4"/>
  <c r="O10" i="9"/>
  <c r="R10" i="9"/>
  <c r="P13" i="9"/>
  <c r="J27" i="9"/>
  <c r="N27" i="9"/>
  <c r="R27" i="9"/>
  <c r="I7" i="8"/>
  <c r="K7" i="8"/>
  <c r="N7" i="8"/>
  <c r="H8" i="8"/>
  <c r="I8" i="8"/>
  <c r="J8" i="8"/>
  <c r="K8" i="8"/>
  <c r="N8" i="8"/>
  <c r="O8" i="8"/>
  <c r="P8" i="8"/>
  <c r="G9" i="8"/>
  <c r="I9" i="8"/>
  <c r="M9" i="8"/>
  <c r="N9" i="8"/>
  <c r="H11" i="8"/>
  <c r="I11" i="8"/>
  <c r="Q11" i="8"/>
  <c r="C53" i="12"/>
  <c r="F53" i="12"/>
  <c r="I53" i="12"/>
  <c r="L53" i="12"/>
  <c r="O53" i="12"/>
  <c r="R53" i="12"/>
  <c r="U53" i="12"/>
  <c r="C54" i="12"/>
  <c r="F54" i="12"/>
  <c r="I54" i="12"/>
  <c r="L54" i="12"/>
  <c r="O54" i="12"/>
  <c r="R54" i="12"/>
  <c r="U54" i="12"/>
  <c r="C55" i="12"/>
  <c r="F55" i="12"/>
  <c r="I55" i="12"/>
  <c r="L55" i="12"/>
  <c r="O55" i="12"/>
  <c r="R55" i="12"/>
  <c r="U55" i="12"/>
  <c r="C56" i="12"/>
  <c r="F56" i="12"/>
  <c r="I56" i="12"/>
  <c r="L56" i="12"/>
  <c r="O56" i="12"/>
  <c r="R56" i="12"/>
  <c r="U56" i="12"/>
  <c r="C57" i="12"/>
  <c r="F57" i="12"/>
  <c r="I57" i="12"/>
  <c r="L57" i="12"/>
  <c r="O57" i="12"/>
  <c r="R57" i="12"/>
  <c r="U57" i="12"/>
  <c r="C58" i="12"/>
  <c r="F58" i="12"/>
  <c r="I58" i="12"/>
  <c r="L58" i="12"/>
  <c r="O58" i="12"/>
  <c r="R58" i="12"/>
  <c r="U58" i="12"/>
  <c r="C59" i="12"/>
  <c r="F59" i="12"/>
  <c r="I59" i="12"/>
  <c r="L59" i="12"/>
  <c r="O59" i="12"/>
  <c r="R59" i="12"/>
  <c r="U59" i="12"/>
  <c r="C60" i="12"/>
  <c r="F60" i="12"/>
  <c r="I60" i="12"/>
  <c r="L60" i="12"/>
  <c r="O60" i="12"/>
  <c r="R60" i="12"/>
  <c r="U60" i="12"/>
  <c r="C61" i="12"/>
  <c r="F61" i="12"/>
  <c r="I61" i="12"/>
  <c r="L61" i="12"/>
  <c r="O61" i="12"/>
  <c r="R61" i="12"/>
  <c r="U61" i="12"/>
  <c r="S11" i="1"/>
  <c r="O11" i="1"/>
  <c r="K11" i="1"/>
  <c r="S9" i="1"/>
  <c r="O9" i="1"/>
  <c r="K9" i="1"/>
  <c r="P10" i="9"/>
  <c r="L10" i="9"/>
  <c r="H10" i="9"/>
  <c r="T11" i="1"/>
  <c r="R11" i="1"/>
  <c r="P11" i="1"/>
  <c r="N11" i="1"/>
  <c r="L11" i="1"/>
  <c r="J11" i="1"/>
  <c r="T9" i="1"/>
  <c r="R9" i="1"/>
  <c r="P9" i="1"/>
  <c r="N9" i="1"/>
  <c r="L9" i="1"/>
  <c r="J9" i="1"/>
  <c r="S9" i="21"/>
  <c r="S8" i="21"/>
  <c r="J10" i="32"/>
  <c r="N9" i="9"/>
  <c r="Q11" i="9"/>
  <c r="O11" i="9"/>
  <c r="M11" i="9"/>
  <c r="K11" i="9"/>
  <c r="I11" i="9"/>
  <c r="J9" i="16"/>
  <c r="C9" i="16" s="1"/>
  <c r="L31" i="15"/>
  <c r="Q115" i="33"/>
  <c r="O115" i="33"/>
  <c r="M115" i="33"/>
  <c r="I115" i="33"/>
  <c r="G115" i="33"/>
  <c r="G50" i="33"/>
  <c r="R19" i="16"/>
  <c r="K19" i="16" s="1"/>
  <c r="D23" i="16" s="1"/>
  <c r="S18" i="16"/>
  <c r="R17" i="16"/>
  <c r="K17" i="16" s="1"/>
  <c r="D17" i="16" s="1"/>
  <c r="R15" i="16"/>
  <c r="S14" i="16"/>
  <c r="R13" i="16"/>
  <c r="K13" i="16" s="1"/>
  <c r="D14" i="16" s="1"/>
  <c r="S12" i="16"/>
  <c r="K11" i="16"/>
  <c r="D11" i="16" s="1"/>
  <c r="S10" i="16"/>
  <c r="R9" i="16"/>
  <c r="K9" i="16" s="1"/>
  <c r="D9" i="16" s="1"/>
  <c r="J20" i="16"/>
  <c r="C24" i="16" s="1"/>
  <c r="O9" i="21"/>
  <c r="N9" i="21"/>
  <c r="M9" i="21"/>
  <c r="P9" i="21"/>
  <c r="L9" i="21"/>
  <c r="R8" i="21"/>
  <c r="N8" i="21"/>
  <c r="J8" i="21"/>
  <c r="R12" i="1"/>
  <c r="N12" i="1"/>
  <c r="J12" i="1"/>
  <c r="T10" i="1"/>
  <c r="R10" i="1"/>
  <c r="P10" i="1"/>
  <c r="N10" i="1"/>
  <c r="L10" i="1"/>
  <c r="J10" i="1"/>
  <c r="Q13" i="1"/>
  <c r="I12" i="1"/>
  <c r="Q10" i="1"/>
  <c r="M10" i="1"/>
  <c r="I10" i="1"/>
  <c r="P11" i="4"/>
  <c r="Q27" i="9"/>
  <c r="O27" i="9"/>
  <c r="M27" i="9"/>
  <c r="G21" i="9"/>
  <c r="H24" i="9"/>
  <c r="H22" i="9"/>
  <c r="I23" i="9"/>
  <c r="I21" i="9"/>
  <c r="J24" i="9"/>
  <c r="J22" i="9"/>
  <c r="K23" i="9"/>
  <c r="O23" i="9"/>
  <c r="O21" i="9"/>
  <c r="P23" i="9"/>
  <c r="P21" i="9"/>
  <c r="Q22" i="9"/>
  <c r="K27" i="9"/>
  <c r="I27" i="9"/>
  <c r="G27" i="9"/>
  <c r="H27" i="9"/>
  <c r="M23" i="9"/>
  <c r="M21" i="9"/>
  <c r="N24" i="9"/>
  <c r="G23" i="9"/>
  <c r="K21" i="9"/>
  <c r="L24" i="9"/>
  <c r="L22" i="9"/>
  <c r="Q24" i="9"/>
  <c r="R21" i="9"/>
  <c r="G24" i="9"/>
  <c r="G22" i="9"/>
  <c r="H23" i="9"/>
  <c r="H21" i="9"/>
  <c r="I24" i="9"/>
  <c r="I22" i="9"/>
  <c r="J23" i="9"/>
  <c r="J21" i="9"/>
  <c r="K24" i="9"/>
  <c r="K22" i="9"/>
  <c r="L23" i="9"/>
  <c r="L21" i="9"/>
  <c r="M24" i="9"/>
  <c r="M22" i="9"/>
  <c r="N23" i="9"/>
  <c r="P24" i="9"/>
  <c r="P22" i="9"/>
  <c r="Q23" i="9"/>
  <c r="Q21" i="9"/>
  <c r="M13" i="9"/>
  <c r="K13" i="9"/>
  <c r="I13" i="9"/>
  <c r="G13" i="9"/>
  <c r="Q13" i="9"/>
  <c r="O13" i="9"/>
  <c r="I10" i="32"/>
  <c r="N11" i="8"/>
  <c r="L11" i="8"/>
  <c r="J11" i="8"/>
  <c r="Q8" i="8"/>
  <c r="M8" i="8"/>
  <c r="G8" i="8"/>
  <c r="Q7" i="8"/>
  <c r="N10" i="8"/>
  <c r="J10" i="8"/>
  <c r="J9" i="8"/>
  <c r="O11" i="8"/>
  <c r="M11" i="8"/>
  <c r="K11" i="8"/>
  <c r="G11" i="8"/>
  <c r="K10" i="8"/>
  <c r="G10" i="8"/>
  <c r="Q9" i="8"/>
  <c r="K9" i="8"/>
  <c r="F9" i="8"/>
  <c r="L8" i="8"/>
  <c r="F8" i="8"/>
  <c r="F7" i="8"/>
  <c r="F11" i="8"/>
  <c r="P10" i="8"/>
  <c r="P7" i="8"/>
  <c r="Q10" i="8"/>
  <c r="L9" i="8"/>
  <c r="I10" i="8"/>
  <c r="O9" i="8"/>
  <c r="H9" i="8"/>
  <c r="G7" i="8"/>
  <c r="P9" i="8"/>
  <c r="H7" i="8"/>
  <c r="T26" i="1"/>
  <c r="L26" i="1"/>
  <c r="L13" i="1"/>
  <c r="R27" i="1"/>
  <c r="N27" i="1"/>
  <c r="J27" i="1"/>
  <c r="M26" i="1"/>
  <c r="O13" i="1"/>
  <c r="O7" i="8"/>
  <c r="M12" i="9"/>
  <c r="Q9" i="9"/>
  <c r="O9" i="9"/>
  <c r="N21" i="9"/>
  <c r="P25" i="9"/>
  <c r="N22" i="9"/>
  <c r="O22" i="9"/>
  <c r="K9" i="9"/>
  <c r="I25" i="9"/>
  <c r="K25" i="9"/>
  <c r="M25" i="9"/>
  <c r="O25" i="9"/>
  <c r="O24" i="9"/>
  <c r="Q25" i="9"/>
  <c r="K12" i="9"/>
  <c r="AE52" i="38"/>
  <c r="M7" i="8"/>
  <c r="L7" i="8"/>
  <c r="J9" i="21"/>
  <c r="I17" i="32"/>
  <c r="V28" i="16"/>
  <c r="H26" i="16" s="1"/>
  <c r="O27" i="1"/>
  <c r="P26" i="1"/>
  <c r="N26" i="1"/>
  <c r="J26" i="1"/>
  <c r="N13" i="1"/>
  <c r="K10" i="1"/>
  <c r="O10" i="1"/>
  <c r="S10" i="1"/>
  <c r="I11" i="1"/>
  <c r="M11" i="1"/>
  <c r="Q11" i="1"/>
  <c r="K12" i="1"/>
  <c r="S12" i="1"/>
  <c r="O30" i="1"/>
  <c r="I9" i="1"/>
  <c r="M9" i="1"/>
  <c r="Q9" i="1"/>
  <c r="I180" i="1"/>
  <c r="S254" i="4"/>
  <c r="I254" i="4"/>
  <c r="J9" i="9"/>
  <c r="P11" i="9"/>
  <c r="N11" i="9"/>
  <c r="L11" i="9"/>
  <c r="K115" i="33"/>
  <c r="T298" i="4"/>
  <c r="T297" i="4"/>
  <c r="T295" i="4"/>
  <c r="H254" i="4"/>
  <c r="H13" i="9"/>
  <c r="H9" i="9"/>
  <c r="L9" i="9"/>
  <c r="P9" i="9"/>
  <c r="G10" i="9"/>
  <c r="H11" i="9"/>
  <c r="U112" i="41"/>
  <c r="U115" i="41"/>
  <c r="K9" i="21"/>
  <c r="R9" i="21"/>
  <c r="O8" i="21"/>
  <c r="P8" i="21"/>
  <c r="I9" i="21"/>
  <c r="T27" i="1"/>
  <c r="L27" i="1"/>
  <c r="O26" i="1"/>
  <c r="Q25" i="1"/>
  <c r="M25" i="1"/>
  <c r="S22" i="16"/>
  <c r="L22" i="16" s="1"/>
  <c r="E13" i="16" s="1"/>
  <c r="T299" i="4"/>
  <c r="P11" i="8"/>
  <c r="O10" i="8"/>
  <c r="J7" i="8"/>
  <c r="U116" i="41"/>
  <c r="U113" i="41"/>
  <c r="Q8" i="21"/>
  <c r="M8" i="21"/>
  <c r="K8" i="21"/>
  <c r="I8" i="21"/>
  <c r="J13" i="1"/>
  <c r="P12" i="9"/>
  <c r="L12" i="9"/>
  <c r="J12" i="9"/>
  <c r="I12" i="9"/>
  <c r="H12" i="9"/>
  <c r="H9" i="21"/>
  <c r="J23" i="16"/>
  <c r="C21" i="16" s="1"/>
  <c r="T26" i="16"/>
  <c r="H10" i="38"/>
  <c r="H25" i="9"/>
  <c r="J25" i="9"/>
  <c r="M48" i="38"/>
  <c r="H10" i="8"/>
  <c r="F10" i="8"/>
  <c r="L10" i="8"/>
  <c r="I21" i="49"/>
  <c r="J14" i="49"/>
  <c r="J17" i="49"/>
  <c r="J20" i="49"/>
  <c r="J8" i="32"/>
  <c r="H13" i="49"/>
  <c r="H14" i="49"/>
  <c r="H15" i="49"/>
  <c r="H17" i="49"/>
  <c r="H18" i="49"/>
  <c r="H19" i="49"/>
  <c r="H20" i="49"/>
  <c r="U14" i="16"/>
  <c r="G15" i="16" s="1"/>
  <c r="U12" i="16"/>
  <c r="G12" i="16" s="1"/>
  <c r="R14" i="16"/>
  <c r="L10" i="38"/>
  <c r="U17" i="16"/>
  <c r="G17" i="16" s="1"/>
  <c r="V17" i="16"/>
  <c r="H17" i="16" s="1"/>
  <c r="T20" i="16"/>
  <c r="F24" i="16" s="1"/>
  <c r="K13" i="1"/>
  <c r="T16" i="16"/>
  <c r="F16" i="16" s="1"/>
  <c r="U176" i="1"/>
  <c r="T18" i="16"/>
  <c r="F19" i="16" s="1"/>
  <c r="R22" i="16"/>
  <c r="K22" i="16" s="1"/>
  <c r="D13" i="16" s="1"/>
  <c r="Q22" i="16"/>
  <c r="J22" i="16" s="1"/>
  <c r="C13" i="16" s="1"/>
  <c r="R16" i="16"/>
  <c r="R20" i="16"/>
  <c r="K20" i="16" s="1"/>
  <c r="D24" i="16" s="1"/>
  <c r="U175" i="1"/>
  <c r="U18" i="16"/>
  <c r="G19" i="16" s="1"/>
  <c r="U16" i="16"/>
  <c r="G16" i="16" s="1"/>
  <c r="V18" i="16"/>
  <c r="H19" i="16" s="1"/>
  <c r="V16" i="16"/>
  <c r="H16" i="16" s="1"/>
  <c r="T180" i="1"/>
  <c r="T23" i="16"/>
  <c r="F21" i="16" s="1"/>
  <c r="T13" i="16"/>
  <c r="F14" i="16" s="1"/>
  <c r="T12" i="16"/>
  <c r="F12" i="16" s="1"/>
  <c r="T11" i="16"/>
  <c r="F11" i="16" s="1"/>
  <c r="F16" i="32"/>
  <c r="R21" i="16"/>
  <c r="K21" i="16" s="1"/>
  <c r="D25" i="16" s="1"/>
  <c r="O32" i="1" l="1"/>
  <c r="O16" i="31"/>
  <c r="M16" i="31"/>
  <c r="R93" i="33"/>
  <c r="Q25" i="16"/>
  <c r="H8" i="38" s="1"/>
  <c r="T304" i="4"/>
  <c r="H305" i="4"/>
  <c r="T305" i="4" s="1"/>
  <c r="R98" i="33"/>
  <c r="N98" i="33"/>
  <c r="J98" i="33"/>
  <c r="Q98" i="33"/>
  <c r="M98" i="33"/>
  <c r="I98" i="33"/>
  <c r="J214" i="1"/>
  <c r="J215" i="1" s="1"/>
  <c r="U212" i="1"/>
  <c r="N30" i="1"/>
  <c r="N32" i="1" s="1"/>
  <c r="N214" i="1"/>
  <c r="N215" i="1" s="1"/>
  <c r="I31" i="1"/>
  <c r="I32" i="1" s="1"/>
  <c r="U213" i="1"/>
  <c r="I214" i="1"/>
  <c r="P16" i="31"/>
  <c r="K10" i="21"/>
  <c r="Q205" i="4"/>
  <c r="I205" i="4"/>
  <c r="P205" i="4"/>
  <c r="L205" i="4"/>
  <c r="S205" i="4"/>
  <c r="K205" i="4"/>
  <c r="M205" i="4"/>
  <c r="H205" i="4"/>
  <c r="T205" i="4" s="1"/>
  <c r="R205" i="4"/>
  <c r="N205" i="4"/>
  <c r="J205" i="4"/>
  <c r="O27" i="4"/>
  <c r="O202" i="4"/>
  <c r="N27" i="4"/>
  <c r="N33" i="4" s="1"/>
  <c r="N202" i="4"/>
  <c r="N206" i="4" s="1"/>
  <c r="Q27" i="4"/>
  <c r="Q33" i="4" s="1"/>
  <c r="Q202" i="4"/>
  <c r="Q206" i="4" s="1"/>
  <c r="M27" i="4"/>
  <c r="M33" i="4" s="1"/>
  <c r="M202" i="4"/>
  <c r="M206" i="4" s="1"/>
  <c r="I27" i="4"/>
  <c r="I202" i="4"/>
  <c r="I206" i="4" s="1"/>
  <c r="S27" i="4"/>
  <c r="S202" i="4"/>
  <c r="S206" i="4" s="1"/>
  <c r="K27" i="4"/>
  <c r="K202" i="4"/>
  <c r="K206" i="4" s="1"/>
  <c r="R27" i="4"/>
  <c r="R33" i="4" s="1"/>
  <c r="R202" i="4"/>
  <c r="R206" i="4" s="1"/>
  <c r="J27" i="4"/>
  <c r="J202" i="4"/>
  <c r="H28" i="4"/>
  <c r="T28" i="4" s="1"/>
  <c r="H202" i="4"/>
  <c r="P27" i="4"/>
  <c r="P202" i="4"/>
  <c r="L27" i="4"/>
  <c r="L202" i="4"/>
  <c r="G8" i="32"/>
  <c r="O205" i="4"/>
  <c r="T156" i="4"/>
  <c r="T30" i="1"/>
  <c r="T32" i="1" s="1"/>
  <c r="P30" i="1"/>
  <c r="P32" i="1" s="1"/>
  <c r="L30" i="1"/>
  <c r="K30" i="1"/>
  <c r="J93" i="33"/>
  <c r="O97" i="33"/>
  <c r="K97" i="33"/>
  <c r="G97" i="33"/>
  <c r="N97" i="33"/>
  <c r="Q97" i="33"/>
  <c r="M97" i="33"/>
  <c r="I97" i="33"/>
  <c r="R97" i="33"/>
  <c r="J97" i="33"/>
  <c r="G95" i="33"/>
  <c r="P97" i="33"/>
  <c r="L97" i="33"/>
  <c r="H97" i="33"/>
  <c r="I93" i="33"/>
  <c r="O94" i="33"/>
  <c r="K94" i="33"/>
  <c r="G94" i="33"/>
  <c r="N93" i="33"/>
  <c r="P95" i="33"/>
  <c r="L95" i="33"/>
  <c r="H95" i="33"/>
  <c r="R94" i="33"/>
  <c r="N94" i="33"/>
  <c r="J94" i="33"/>
  <c r="P94" i="33"/>
  <c r="L94" i="33"/>
  <c r="H94" i="33"/>
  <c r="R95" i="33"/>
  <c r="N95" i="33"/>
  <c r="J95" i="33"/>
  <c r="Q94" i="33"/>
  <c r="M94" i="33"/>
  <c r="I94" i="33"/>
  <c r="P93" i="33"/>
  <c r="L93" i="33"/>
  <c r="H93" i="33"/>
  <c r="T10" i="38"/>
  <c r="O95" i="33"/>
  <c r="K95" i="33"/>
  <c r="O93" i="33"/>
  <c r="K93" i="33"/>
  <c r="Q95" i="33"/>
  <c r="M95" i="33"/>
  <c r="I95" i="33"/>
  <c r="Q93" i="33"/>
  <c r="M93" i="33"/>
  <c r="S67" i="33"/>
  <c r="K70" i="33"/>
  <c r="S77" i="33"/>
  <c r="S68" i="33"/>
  <c r="K16" i="16"/>
  <c r="D16" i="16" s="1"/>
  <c r="J21" i="16"/>
  <c r="C25" i="16" s="1"/>
  <c r="J16" i="16"/>
  <c r="C16" i="16" s="1"/>
  <c r="D39" i="38"/>
  <c r="K23" i="16"/>
  <c r="D21" i="16" s="1"/>
  <c r="Y25" i="38"/>
  <c r="J12" i="16"/>
  <c r="C12" i="16" s="1"/>
  <c r="H8" i="31"/>
  <c r="D20" i="44"/>
  <c r="D21" i="44" s="1"/>
  <c r="R10" i="19"/>
  <c r="J14" i="19"/>
  <c r="U181" i="1"/>
  <c r="F23" i="16"/>
  <c r="P20" i="16"/>
  <c r="T302" i="4"/>
  <c r="S31" i="4"/>
  <c r="K31" i="4"/>
  <c r="I31" i="4"/>
  <c r="O31" i="4"/>
  <c r="O33" i="4" s="1"/>
  <c r="T197" i="4"/>
  <c r="N161" i="4"/>
  <c r="O161" i="4"/>
  <c r="R161" i="4"/>
  <c r="E8" i="31"/>
  <c r="S41" i="33"/>
  <c r="W13" i="16"/>
  <c r="W15" i="16"/>
  <c r="M10" i="21"/>
  <c r="I8" i="31"/>
  <c r="S18" i="33"/>
  <c r="M52" i="38"/>
  <c r="L16" i="16"/>
  <c r="E16" i="16" s="1"/>
  <c r="S48" i="38"/>
  <c r="S52" i="38" s="1"/>
  <c r="G48" i="38"/>
  <c r="G52" i="38" s="1"/>
  <c r="L14" i="16"/>
  <c r="E15" i="16" s="1"/>
  <c r="U119" i="41"/>
  <c r="H10" i="19"/>
  <c r="Q15" i="19"/>
  <c r="R15" i="19"/>
  <c r="J15" i="19"/>
  <c r="O10" i="21"/>
  <c r="R84" i="33"/>
  <c r="Q84" i="33"/>
  <c r="P215" i="1"/>
  <c r="R30" i="1"/>
  <c r="J30" i="1"/>
  <c r="T303" i="4"/>
  <c r="S36" i="33"/>
  <c r="M70" i="33"/>
  <c r="P70" i="33"/>
  <c r="L70" i="33"/>
  <c r="H70" i="33"/>
  <c r="O70" i="33"/>
  <c r="G70" i="33"/>
  <c r="L10" i="29"/>
  <c r="J14" i="16"/>
  <c r="C15" i="16" s="1"/>
  <c r="J19" i="16"/>
  <c r="C23" i="16" s="1"/>
  <c r="C19" i="16"/>
  <c r="W10" i="16"/>
  <c r="W14" i="16"/>
  <c r="W11" i="16"/>
  <c r="X71" i="15"/>
  <c r="X14" i="15"/>
  <c r="I10" i="19"/>
  <c r="N14" i="19"/>
  <c r="M10" i="19"/>
  <c r="G14" i="19"/>
  <c r="K14" i="19"/>
  <c r="O14" i="19"/>
  <c r="K84" i="33"/>
  <c r="S79" i="33"/>
  <c r="T29" i="1"/>
  <c r="S112" i="29"/>
  <c r="X33" i="15"/>
  <c r="F12" i="8"/>
  <c r="J12" i="8"/>
  <c r="X36" i="15"/>
  <c r="U118" i="41"/>
  <c r="K10" i="19"/>
  <c r="J10" i="19"/>
  <c r="G10" i="19"/>
  <c r="H15" i="19"/>
  <c r="P15" i="19"/>
  <c r="I14" i="19"/>
  <c r="L10" i="19"/>
  <c r="I15" i="19"/>
  <c r="M15" i="19"/>
  <c r="Q10" i="19"/>
  <c r="P10" i="21"/>
  <c r="T203" i="4"/>
  <c r="R13" i="4"/>
  <c r="S161" i="4"/>
  <c r="J161" i="4"/>
  <c r="T158" i="4"/>
  <c r="M161" i="4"/>
  <c r="I161" i="4"/>
  <c r="I15" i="4"/>
  <c r="T160" i="4"/>
  <c r="D19" i="16"/>
  <c r="J14" i="1"/>
  <c r="N70" i="33"/>
  <c r="S21" i="9"/>
  <c r="O26" i="9"/>
  <c r="M26" i="9"/>
  <c r="M105" i="12"/>
  <c r="N105" i="12"/>
  <c r="T204" i="4"/>
  <c r="T199" i="4"/>
  <c r="M30" i="1"/>
  <c r="M32" i="1" s="1"/>
  <c r="V29" i="16"/>
  <c r="H20" i="16" s="1"/>
  <c r="K16" i="32"/>
  <c r="X11" i="15"/>
  <c r="M32" i="15"/>
  <c r="M43" i="15" s="1"/>
  <c r="S21" i="38"/>
  <c r="S25" i="38" s="1"/>
  <c r="V21" i="38"/>
  <c r="V25" i="38" s="1"/>
  <c r="J13" i="16"/>
  <c r="C14" i="16" s="1"/>
  <c r="S23" i="33"/>
  <c r="K14" i="16"/>
  <c r="D15" i="16" s="1"/>
  <c r="G15" i="19"/>
  <c r="I119" i="33"/>
  <c r="H84" i="33"/>
  <c r="R70" i="33"/>
  <c r="J70" i="33"/>
  <c r="J17" i="16"/>
  <c r="C17" i="16" s="1"/>
  <c r="H14" i="9"/>
  <c r="X31" i="15"/>
  <c r="Q161" i="4"/>
  <c r="T155" i="4"/>
  <c r="H12" i="4"/>
  <c r="P161" i="4"/>
  <c r="L161" i="4"/>
  <c r="L11" i="4"/>
  <c r="T154" i="4"/>
  <c r="H161" i="4"/>
  <c r="S215" i="1"/>
  <c r="S30" i="1"/>
  <c r="H14" i="19"/>
  <c r="P14" i="19"/>
  <c r="R13" i="19"/>
  <c r="R14" i="19"/>
  <c r="I84" i="33"/>
  <c r="Q70" i="33"/>
  <c r="I70" i="33"/>
  <c r="W19" i="16"/>
  <c r="S11" i="33"/>
  <c r="K14" i="1"/>
  <c r="L12" i="8"/>
  <c r="H26" i="9"/>
  <c r="Q26" i="9"/>
  <c r="K26" i="9"/>
  <c r="Q30" i="1"/>
  <c r="T159" i="4"/>
  <c r="T157" i="4"/>
  <c r="H14" i="4"/>
  <c r="K161" i="4"/>
  <c r="V35" i="15"/>
  <c r="R35" i="15"/>
  <c r="R43" i="15" s="1"/>
  <c r="N35" i="15"/>
  <c r="AH21" i="38"/>
  <c r="AH25" i="38" s="1"/>
  <c r="I26" i="9"/>
  <c r="J39" i="38"/>
  <c r="G25" i="38"/>
  <c r="L15" i="19"/>
  <c r="K11" i="32"/>
  <c r="S81" i="33"/>
  <c r="V32" i="15"/>
  <c r="W26" i="16"/>
  <c r="J26" i="9"/>
  <c r="W30" i="16"/>
  <c r="P30" i="16" s="1"/>
  <c r="P26" i="9"/>
  <c r="G12" i="8"/>
  <c r="J10" i="16"/>
  <c r="C10" i="16" s="1"/>
  <c r="L12" i="16"/>
  <c r="E12" i="16" s="1"/>
  <c r="K15" i="16"/>
  <c r="D22" i="16" s="1"/>
  <c r="T196" i="4"/>
  <c r="M14" i="19"/>
  <c r="W35" i="15"/>
  <c r="S35" i="15"/>
  <c r="O35" i="15"/>
  <c r="O43" i="15" s="1"/>
  <c r="AB21" i="38"/>
  <c r="AB25" i="38" s="1"/>
  <c r="M21" i="38"/>
  <c r="M25" i="38" s="1"/>
  <c r="D12" i="44"/>
  <c r="U32" i="15"/>
  <c r="U43" i="15" s="1"/>
  <c r="L23" i="16"/>
  <c r="E21" i="16" s="1"/>
  <c r="W25" i="16"/>
  <c r="S7" i="33"/>
  <c r="H24" i="33"/>
  <c r="J24" i="33"/>
  <c r="R24" i="33"/>
  <c r="I24" i="33"/>
  <c r="Q24" i="33"/>
  <c r="L84" i="33"/>
  <c r="W9" i="16"/>
  <c r="J10" i="21"/>
  <c r="H10" i="21"/>
  <c r="M84" i="33"/>
  <c r="J84" i="33"/>
  <c r="C90" i="12"/>
  <c r="H13" i="19"/>
  <c r="R10" i="21"/>
  <c r="U10" i="1"/>
  <c r="L105" i="12"/>
  <c r="C105" i="12"/>
  <c r="K105" i="12" s="1"/>
  <c r="S12" i="19"/>
  <c r="W17" i="16"/>
  <c r="P17" i="16" s="1"/>
  <c r="AF14" i="38"/>
  <c r="D14" i="38" s="1"/>
  <c r="W16" i="16"/>
  <c r="P16" i="16" s="1"/>
  <c r="W18" i="16"/>
  <c r="P18" i="16" s="1"/>
  <c r="S8" i="19"/>
  <c r="N10" i="19"/>
  <c r="O15" i="19"/>
  <c r="S9" i="19"/>
  <c r="O10" i="19"/>
  <c r="P118" i="33"/>
  <c r="S118" i="33" s="1"/>
  <c r="P24" i="33"/>
  <c r="O24" i="33"/>
  <c r="N24" i="33"/>
  <c r="M24" i="33"/>
  <c r="L24" i="33"/>
  <c r="K24" i="33"/>
  <c r="S83" i="33"/>
  <c r="S11" i="19"/>
  <c r="L14" i="19"/>
  <c r="K10" i="32"/>
  <c r="E10" i="32" s="1"/>
  <c r="S78" i="33"/>
  <c r="S15" i="33"/>
  <c r="G84" i="33"/>
  <c r="AH48" i="38"/>
  <c r="AH52" i="38" s="1"/>
  <c r="R215" i="1"/>
  <c r="U11" i="1"/>
  <c r="F15" i="49"/>
  <c r="H9" i="32"/>
  <c r="E9" i="32" s="1"/>
  <c r="X8" i="15"/>
  <c r="AF10" i="38"/>
  <c r="L17" i="16"/>
  <c r="E17" i="16" s="1"/>
  <c r="L10" i="16"/>
  <c r="E10" i="16" s="1"/>
  <c r="V48" i="38"/>
  <c r="V52" i="38" s="1"/>
  <c r="E19" i="16"/>
  <c r="AB52" i="38"/>
  <c r="P52" i="38"/>
  <c r="D52" i="38"/>
  <c r="J48" i="38"/>
  <c r="M21" i="15"/>
  <c r="L19" i="32"/>
  <c r="U117" i="41"/>
  <c r="U167" i="9"/>
  <c r="G16" i="44"/>
  <c r="D16" i="44" s="1"/>
  <c r="K15" i="19"/>
  <c r="N15" i="19"/>
  <c r="P10" i="19"/>
  <c r="Q14" i="19"/>
  <c r="O13" i="19"/>
  <c r="M13" i="19"/>
  <c r="K13" i="19"/>
  <c r="I13" i="19"/>
  <c r="G13" i="19"/>
  <c r="I10" i="21"/>
  <c r="S10" i="21"/>
  <c r="N10" i="21"/>
  <c r="R26" i="1"/>
  <c r="R29" i="1" s="1"/>
  <c r="P29" i="1"/>
  <c r="Q14" i="1"/>
  <c r="K17" i="32"/>
  <c r="S8" i="29"/>
  <c r="N10" i="29"/>
  <c r="J10" i="29"/>
  <c r="W32" i="15"/>
  <c r="M10" i="8"/>
  <c r="M12" i="8" s="1"/>
  <c r="X10" i="15"/>
  <c r="F20" i="49"/>
  <c r="F17" i="49"/>
  <c r="F16" i="49"/>
  <c r="F14" i="49"/>
  <c r="G19" i="49"/>
  <c r="H16" i="49"/>
  <c r="H22" i="49" s="1"/>
  <c r="G17" i="49"/>
  <c r="I13" i="49"/>
  <c r="I22" i="49" s="1"/>
  <c r="K8" i="32"/>
  <c r="N14" i="1"/>
  <c r="U9" i="1"/>
  <c r="T14" i="1"/>
  <c r="R14" i="1"/>
  <c r="P14" i="1"/>
  <c r="S40" i="33"/>
  <c r="T198" i="4"/>
  <c r="I34" i="4"/>
  <c r="K34" i="4"/>
  <c r="M34" i="4"/>
  <c r="O34" i="4"/>
  <c r="Q34" i="4"/>
  <c r="S34" i="4"/>
  <c r="I35" i="4"/>
  <c r="K35" i="4"/>
  <c r="M35" i="4"/>
  <c r="O35" i="4"/>
  <c r="Q35" i="4"/>
  <c r="S35" i="4"/>
  <c r="H34" i="4"/>
  <c r="J34" i="4"/>
  <c r="L34" i="4"/>
  <c r="N34" i="4"/>
  <c r="P34" i="4"/>
  <c r="R34" i="4"/>
  <c r="H35" i="4"/>
  <c r="J35" i="4"/>
  <c r="L35" i="4"/>
  <c r="N35" i="4"/>
  <c r="P35" i="4"/>
  <c r="R35" i="4"/>
  <c r="Q43" i="15"/>
  <c r="R115" i="33"/>
  <c r="P115" i="33"/>
  <c r="N115" i="33"/>
  <c r="L115" i="33"/>
  <c r="J115" i="33"/>
  <c r="H115" i="33"/>
  <c r="U26" i="16"/>
  <c r="W10" i="38" s="1"/>
  <c r="I25" i="1"/>
  <c r="K25" i="1"/>
  <c r="O25" i="1"/>
  <c r="S25" i="1"/>
  <c r="I26" i="1"/>
  <c r="K26" i="1"/>
  <c r="Q26" i="1"/>
  <c r="S26" i="1"/>
  <c r="U13" i="1"/>
  <c r="I14" i="1"/>
  <c r="M14" i="1"/>
  <c r="U12" i="1"/>
  <c r="L14" i="1"/>
  <c r="T200" i="4"/>
  <c r="U15" i="1"/>
  <c r="O21" i="15"/>
  <c r="D10" i="44"/>
  <c r="F11" i="44" s="1"/>
  <c r="G119" i="33"/>
  <c r="K119" i="33"/>
  <c r="O119" i="33"/>
  <c r="T251" i="4"/>
  <c r="V23" i="16"/>
  <c r="L29" i="1"/>
  <c r="T215" i="1"/>
  <c r="S27" i="1"/>
  <c r="I27" i="1"/>
  <c r="K24" i="1"/>
  <c r="M24" i="1"/>
  <c r="M29" i="1" s="1"/>
  <c r="O24" i="1"/>
  <c r="Q24" i="1"/>
  <c r="S24" i="1"/>
  <c r="O215" i="1"/>
  <c r="Q215" i="1"/>
  <c r="W21" i="15"/>
  <c r="X13" i="15"/>
  <c r="L21" i="15"/>
  <c r="F18" i="49"/>
  <c r="G16" i="49"/>
  <c r="G13" i="49"/>
  <c r="G15" i="49"/>
  <c r="F19" i="49"/>
  <c r="J22" i="49"/>
  <c r="S55" i="33"/>
  <c r="Y52" i="38"/>
  <c r="G39" i="38"/>
  <c r="P21" i="15"/>
  <c r="Q21" i="15"/>
  <c r="U21" i="15"/>
  <c r="N21" i="15"/>
  <c r="S21" i="15"/>
  <c r="D14" i="44"/>
  <c r="F15" i="44" s="1"/>
  <c r="D18" i="44"/>
  <c r="G19" i="44" s="1"/>
  <c r="D8" i="44"/>
  <c r="D6" i="44"/>
  <c r="F7" i="44" s="1"/>
  <c r="S80" i="33"/>
  <c r="Q10" i="21"/>
  <c r="T9" i="21"/>
  <c r="L10" i="21"/>
  <c r="T8" i="21"/>
  <c r="N29" i="1"/>
  <c r="S52" i="33"/>
  <c r="S49" i="33"/>
  <c r="J29" i="1"/>
  <c r="P22" i="16"/>
  <c r="S14" i="1"/>
  <c r="S19" i="16"/>
  <c r="L19" i="16" s="1"/>
  <c r="E23" i="16" s="1"/>
  <c r="U178" i="1"/>
  <c r="O14" i="1"/>
  <c r="S114" i="33"/>
  <c r="U180" i="1"/>
  <c r="S112" i="33"/>
  <c r="S51" i="33"/>
  <c r="S50" i="33"/>
  <c r="Q96" i="33"/>
  <c r="O96" i="33"/>
  <c r="M96" i="33"/>
  <c r="K96" i="33"/>
  <c r="I96" i="33"/>
  <c r="R96" i="33"/>
  <c r="P96" i="33"/>
  <c r="N96" i="33"/>
  <c r="L96" i="33"/>
  <c r="J96" i="33"/>
  <c r="H96" i="33"/>
  <c r="M16" i="4"/>
  <c r="I12" i="4"/>
  <c r="Q14" i="4"/>
  <c r="S11" i="4"/>
  <c r="Q16" i="4"/>
  <c r="O16" i="4"/>
  <c r="R15" i="4"/>
  <c r="N15" i="4"/>
  <c r="N18" i="4" s="1"/>
  <c r="J15" i="4"/>
  <c r="J18" i="4" s="1"/>
  <c r="S13" i="4"/>
  <c r="O13" i="4"/>
  <c r="Q12" i="4"/>
  <c r="M12" i="4"/>
  <c r="K11" i="4"/>
  <c r="K18" i="4" s="1"/>
  <c r="T10" i="16"/>
  <c r="F10" i="16" s="1"/>
  <c r="J11" i="16"/>
  <c r="C11" i="16" s="1"/>
  <c r="L14" i="4"/>
  <c r="Q13" i="4"/>
  <c r="T247" i="4"/>
  <c r="Q17" i="4"/>
  <c r="O17" i="4"/>
  <c r="I17" i="4"/>
  <c r="O14" i="4"/>
  <c r="M14" i="4"/>
  <c r="V12" i="16"/>
  <c r="H12" i="16" s="1"/>
  <c r="V11" i="16"/>
  <c r="H11" i="16" s="1"/>
  <c r="T15" i="16"/>
  <c r="F22" i="16" s="1"/>
  <c r="J15" i="16"/>
  <c r="C22" i="16" s="1"/>
  <c r="R12" i="16"/>
  <c r="K12" i="16" s="1"/>
  <c r="D12" i="16" s="1"/>
  <c r="M17" i="4"/>
  <c r="S16" i="4"/>
  <c r="S15" i="4"/>
  <c r="Q15" i="4"/>
  <c r="M15" i="4"/>
  <c r="P14" i="4"/>
  <c r="P18" i="4" s="1"/>
  <c r="M13" i="4"/>
  <c r="O11" i="4"/>
  <c r="T14" i="16"/>
  <c r="F15" i="16" s="1"/>
  <c r="T9" i="16"/>
  <c r="F9" i="16" s="1"/>
  <c r="R10" i="16"/>
  <c r="K10" i="16" s="1"/>
  <c r="D10" i="16" s="1"/>
  <c r="S9" i="16"/>
  <c r="L9" i="16" s="1"/>
  <c r="E9" i="16" s="1"/>
  <c r="S15" i="16"/>
  <c r="L15" i="16" s="1"/>
  <c r="E22" i="16" s="1"/>
  <c r="S13" i="16"/>
  <c r="L13" i="16" s="1"/>
  <c r="E14" i="16" s="1"/>
  <c r="L11" i="16"/>
  <c r="E11" i="16" s="1"/>
  <c r="T250" i="4"/>
  <c r="V15" i="16"/>
  <c r="H22" i="16" s="1"/>
  <c r="V14" i="16"/>
  <c r="H15" i="16" s="1"/>
  <c r="V13" i="16"/>
  <c r="Z10" i="38"/>
  <c r="R42" i="33"/>
  <c r="P42" i="33"/>
  <c r="L42" i="33"/>
  <c r="J42" i="33"/>
  <c r="N42" i="33"/>
  <c r="H42" i="33"/>
  <c r="G96" i="33"/>
  <c r="S37" i="33"/>
  <c r="O42" i="33"/>
  <c r="K42" i="33"/>
  <c r="S34" i="33"/>
  <c r="G42" i="33"/>
  <c r="S39" i="33"/>
  <c r="U15" i="16"/>
  <c r="G22" i="16" s="1"/>
  <c r="U11" i="16"/>
  <c r="G11" i="16" s="1"/>
  <c r="U9" i="16"/>
  <c r="G9" i="16" s="1"/>
  <c r="M42" i="33"/>
  <c r="Q42" i="33"/>
  <c r="I14" i="31"/>
  <c r="X66" i="15"/>
  <c r="H14" i="31"/>
  <c r="F14" i="31"/>
  <c r="X67" i="15"/>
  <c r="Q14" i="5"/>
  <c r="M14" i="5"/>
  <c r="I14" i="5"/>
  <c r="W78" i="15"/>
  <c r="X68" i="15"/>
  <c r="E18" i="32"/>
  <c r="E14" i="31"/>
  <c r="M78" i="15"/>
  <c r="S78" i="15"/>
  <c r="U78" i="15"/>
  <c r="R78" i="15"/>
  <c r="L78" i="15"/>
  <c r="H16" i="32"/>
  <c r="Q29" i="16"/>
  <c r="X55" i="15"/>
  <c r="E12" i="31"/>
  <c r="X54" i="15"/>
  <c r="S21" i="16"/>
  <c r="L21" i="16" s="1"/>
  <c r="E25" i="16" s="1"/>
  <c r="M56" i="15"/>
  <c r="Q56" i="15"/>
  <c r="X52" i="15"/>
  <c r="L56" i="15"/>
  <c r="N56" i="15"/>
  <c r="P56" i="15"/>
  <c r="R56" i="15"/>
  <c r="W56" i="15"/>
  <c r="E14" i="32"/>
  <c r="T56" i="15"/>
  <c r="S56" i="15"/>
  <c r="X53" i="15"/>
  <c r="O56" i="15"/>
  <c r="P28" i="16"/>
  <c r="U56" i="15"/>
  <c r="V56" i="15"/>
  <c r="F12" i="31"/>
  <c r="E12" i="32"/>
  <c r="J10" i="9"/>
  <c r="I10" i="9"/>
  <c r="I14" i="9" s="1"/>
  <c r="G11" i="9"/>
  <c r="S11" i="9" s="1"/>
  <c r="N25" i="9"/>
  <c r="N26" i="9" s="1"/>
  <c r="P14" i="9"/>
  <c r="F10" i="31"/>
  <c r="P27" i="9"/>
  <c r="L27" i="9"/>
  <c r="R13" i="9"/>
  <c r="N12" i="9"/>
  <c r="N13" i="9"/>
  <c r="L13" i="9"/>
  <c r="L14" i="9" s="1"/>
  <c r="Q12" i="9"/>
  <c r="O12" i="9"/>
  <c r="O14" i="9" s="1"/>
  <c r="Q10" i="9"/>
  <c r="M10" i="9"/>
  <c r="M14" i="9" s="1"/>
  <c r="S23" i="9"/>
  <c r="G25" i="9"/>
  <c r="G26" i="9" s="1"/>
  <c r="L25" i="9"/>
  <c r="L26" i="9" s="1"/>
  <c r="R24" i="9"/>
  <c r="S24" i="9" s="1"/>
  <c r="J13" i="9"/>
  <c r="G12" i="9"/>
  <c r="N10" i="9"/>
  <c r="K10" i="9"/>
  <c r="K14" i="9" s="1"/>
  <c r="H11" i="32"/>
  <c r="E11" i="32" s="1"/>
  <c r="S22" i="9"/>
  <c r="R12" i="9"/>
  <c r="I19" i="32"/>
  <c r="H10" i="31"/>
  <c r="S9" i="9"/>
  <c r="E10" i="31"/>
  <c r="V21" i="15"/>
  <c r="P12" i="8"/>
  <c r="R9" i="8"/>
  <c r="O12" i="8"/>
  <c r="R11" i="8"/>
  <c r="Q12" i="8"/>
  <c r="N12" i="8"/>
  <c r="K12" i="8"/>
  <c r="X12" i="15"/>
  <c r="R8" i="8"/>
  <c r="H12" i="8"/>
  <c r="I12" i="8"/>
  <c r="R7" i="8"/>
  <c r="F8" i="31"/>
  <c r="T43" i="15"/>
  <c r="J19" i="32"/>
  <c r="S76" i="33"/>
  <c r="I42" i="33"/>
  <c r="H100" i="33"/>
  <c r="J100" i="33"/>
  <c r="L100" i="33"/>
  <c r="N100" i="33"/>
  <c r="P100" i="33"/>
  <c r="R100" i="33"/>
  <c r="S19" i="33"/>
  <c r="G100" i="33"/>
  <c r="G24" i="33"/>
  <c r="I100" i="33"/>
  <c r="K100" i="33"/>
  <c r="M100" i="33"/>
  <c r="O100" i="33"/>
  <c r="Q100" i="33"/>
  <c r="H56" i="33"/>
  <c r="S48" i="33"/>
  <c r="X34" i="15"/>
  <c r="S66" i="33"/>
  <c r="S65" i="33"/>
  <c r="R56" i="33"/>
  <c r="P56" i="33"/>
  <c r="N56" i="33"/>
  <c r="L56" i="33"/>
  <c r="J56" i="33"/>
  <c r="S38" i="33"/>
  <c r="S35" i="33"/>
  <c r="X9" i="15"/>
  <c r="X30" i="15"/>
  <c r="L43" i="15"/>
  <c r="X69" i="15"/>
  <c r="K26" i="16"/>
  <c r="P78" i="15"/>
  <c r="Q78" i="15"/>
  <c r="AK25" i="38"/>
  <c r="AE25" i="38"/>
  <c r="J25" i="38"/>
  <c r="D25" i="38"/>
  <c r="R21" i="15"/>
  <c r="T21" i="15"/>
  <c r="P43" i="15"/>
  <c r="O78" i="15"/>
  <c r="X70" i="15"/>
  <c r="X65" i="15"/>
  <c r="V78" i="15"/>
  <c r="S111" i="33"/>
  <c r="P84" i="33"/>
  <c r="O84" i="33"/>
  <c r="N84" i="33"/>
  <c r="I10" i="31"/>
  <c r="P25" i="38"/>
  <c r="N78" i="15"/>
  <c r="T78" i="15"/>
  <c r="Q56" i="33"/>
  <c r="O56" i="33"/>
  <c r="M56" i="33"/>
  <c r="K56" i="33"/>
  <c r="I56" i="33"/>
  <c r="F19" i="32"/>
  <c r="U31" i="1" l="1"/>
  <c r="F21" i="44"/>
  <c r="E21" i="44"/>
  <c r="G21" i="44"/>
  <c r="H16" i="31"/>
  <c r="U214" i="1"/>
  <c r="U215" i="1" s="1"/>
  <c r="I215" i="1"/>
  <c r="J8" i="31"/>
  <c r="H8" i="32"/>
  <c r="E8" i="32" s="1"/>
  <c r="S24" i="33"/>
  <c r="F19" i="44"/>
  <c r="G13" i="44"/>
  <c r="E13" i="44"/>
  <c r="F13" i="44"/>
  <c r="H9" i="44"/>
  <c r="I9" i="44"/>
  <c r="J16" i="19"/>
  <c r="S32" i="1"/>
  <c r="J32" i="1"/>
  <c r="Q32" i="1"/>
  <c r="R32" i="1"/>
  <c r="K32" i="1"/>
  <c r="L32" i="1"/>
  <c r="I29" i="1"/>
  <c r="U27" i="1"/>
  <c r="I33" i="4"/>
  <c r="L206" i="4"/>
  <c r="P206" i="4"/>
  <c r="J206" i="4"/>
  <c r="O206" i="4"/>
  <c r="S33" i="4"/>
  <c r="T202" i="4"/>
  <c r="H206" i="4"/>
  <c r="I16" i="31"/>
  <c r="G19" i="32"/>
  <c r="F16" i="31"/>
  <c r="E16" i="31"/>
  <c r="P26" i="16"/>
  <c r="S10" i="29"/>
  <c r="S53" i="33"/>
  <c r="S56" i="33" s="1"/>
  <c r="G98" i="33"/>
  <c r="S98" i="33" s="1"/>
  <c r="P21" i="16"/>
  <c r="J12" i="31"/>
  <c r="Q16" i="19"/>
  <c r="P19" i="16"/>
  <c r="H119" i="33"/>
  <c r="P119" i="33"/>
  <c r="L18" i="4"/>
  <c r="E17" i="32"/>
  <c r="J14" i="31"/>
  <c r="N43" i="15"/>
  <c r="J10" i="31"/>
  <c r="G10" i="31"/>
  <c r="P16" i="19"/>
  <c r="R16" i="19"/>
  <c r="K16" i="19"/>
  <c r="M16" i="19"/>
  <c r="N16" i="19"/>
  <c r="O16" i="19"/>
  <c r="Q119" i="33"/>
  <c r="M119" i="33"/>
  <c r="G56" i="33"/>
  <c r="G12" i="31"/>
  <c r="S43" i="15"/>
  <c r="X35" i="15"/>
  <c r="V43" i="15"/>
  <c r="X32" i="15"/>
  <c r="AF8" i="38"/>
  <c r="D13" i="44"/>
  <c r="D11" i="44"/>
  <c r="H7" i="44"/>
  <c r="G16" i="19"/>
  <c r="H16" i="19"/>
  <c r="H36" i="4"/>
  <c r="H33" i="4"/>
  <c r="D19" i="44"/>
  <c r="F17" i="44"/>
  <c r="D17" i="44"/>
  <c r="D9" i="44"/>
  <c r="I16" i="19"/>
  <c r="L16" i="19"/>
  <c r="R18" i="4"/>
  <c r="U30" i="1"/>
  <c r="U32" i="1" s="1"/>
  <c r="U26" i="1"/>
  <c r="Q29" i="1"/>
  <c r="Q105" i="12"/>
  <c r="R105" i="12"/>
  <c r="S96" i="33"/>
  <c r="T27" i="4"/>
  <c r="H18" i="4"/>
  <c r="E7" i="44"/>
  <c r="G14" i="49"/>
  <c r="S94" i="33"/>
  <c r="S113" i="33"/>
  <c r="S115" i="33"/>
  <c r="T161" i="4"/>
  <c r="G11" i="44"/>
  <c r="Q14" i="9"/>
  <c r="G14" i="31"/>
  <c r="L26" i="16"/>
  <c r="O105" i="12"/>
  <c r="R101" i="33"/>
  <c r="Q101" i="33"/>
  <c r="P105" i="12"/>
  <c r="T10" i="21"/>
  <c r="L119" i="33"/>
  <c r="P14" i="5"/>
  <c r="H14" i="5"/>
  <c r="S10" i="19"/>
  <c r="W27" i="16"/>
  <c r="G20" i="49"/>
  <c r="S15" i="19"/>
  <c r="N101" i="33"/>
  <c r="P12" i="16"/>
  <c r="S14" i="19"/>
  <c r="E11" i="44"/>
  <c r="J119" i="33"/>
  <c r="T11" i="4"/>
  <c r="K29" i="1"/>
  <c r="T35" i="4"/>
  <c r="T34" i="4"/>
  <c r="P33" i="4"/>
  <c r="J33" i="4"/>
  <c r="O14" i="5"/>
  <c r="L14" i="5"/>
  <c r="J52" i="38"/>
  <c r="AF12" i="38" s="1"/>
  <c r="W43" i="15"/>
  <c r="S13" i="19"/>
  <c r="N119" i="33"/>
  <c r="U24" i="1"/>
  <c r="O29" i="1"/>
  <c r="K33" i="4"/>
  <c r="S116" i="33"/>
  <c r="R119" i="33"/>
  <c r="T31" i="4"/>
  <c r="L33" i="4"/>
  <c r="T14" i="4"/>
  <c r="I18" i="4"/>
  <c r="P13" i="16"/>
  <c r="I101" i="33"/>
  <c r="I125" i="33" s="1"/>
  <c r="T29" i="4"/>
  <c r="K19" i="32"/>
  <c r="K14" i="5"/>
  <c r="R14" i="9"/>
  <c r="R10" i="8"/>
  <c r="G21" i="49"/>
  <c r="P15" i="16"/>
  <c r="S29" i="1"/>
  <c r="U25" i="1"/>
  <c r="P36" i="4"/>
  <c r="L36" i="4"/>
  <c r="S36" i="4"/>
  <c r="O36" i="4"/>
  <c r="O37" i="4" s="1"/>
  <c r="K36" i="4"/>
  <c r="R36" i="4"/>
  <c r="R37" i="4" s="1"/>
  <c r="N36" i="4"/>
  <c r="N37" i="4" s="1"/>
  <c r="J36" i="4"/>
  <c r="T30" i="4"/>
  <c r="Q36" i="4"/>
  <c r="Q37" i="4" s="1"/>
  <c r="M36" i="4"/>
  <c r="M37" i="4" s="1"/>
  <c r="I36" i="4"/>
  <c r="I37" i="4" s="1"/>
  <c r="R12" i="8"/>
  <c r="G18" i="49"/>
  <c r="J11" i="44"/>
  <c r="H21" i="16"/>
  <c r="P23" i="16"/>
  <c r="R14" i="5"/>
  <c r="S25" i="9"/>
  <c r="S27" i="9"/>
  <c r="S13" i="9"/>
  <c r="S10" i="9"/>
  <c r="G14" i="9"/>
  <c r="J14" i="9"/>
  <c r="S12" i="9"/>
  <c r="J101" i="33"/>
  <c r="E19" i="44"/>
  <c r="E15" i="44"/>
  <c r="D15" i="44"/>
  <c r="G15" i="44"/>
  <c r="E17" i="44"/>
  <c r="G17" i="44"/>
  <c r="D7" i="44"/>
  <c r="G7" i="44"/>
  <c r="J7" i="44"/>
  <c r="G9" i="44"/>
  <c r="E9" i="44"/>
  <c r="J9" i="44"/>
  <c r="F9" i="44"/>
  <c r="I7" i="44"/>
  <c r="U14" i="1"/>
  <c r="T12" i="4"/>
  <c r="P14" i="16"/>
  <c r="O18" i="4"/>
  <c r="T16" i="4"/>
  <c r="U25" i="16"/>
  <c r="W8" i="38" s="1"/>
  <c r="W12" i="38" s="1"/>
  <c r="P10" i="16"/>
  <c r="T25" i="16"/>
  <c r="R25" i="16"/>
  <c r="L8" i="38" s="1"/>
  <c r="L12" i="38" s="1"/>
  <c r="T13" i="4"/>
  <c r="T17" i="4"/>
  <c r="M18" i="4"/>
  <c r="T15" i="4"/>
  <c r="S18" i="4"/>
  <c r="T254" i="4"/>
  <c r="Q18" i="4"/>
  <c r="K101" i="33"/>
  <c r="K125" i="33" s="1"/>
  <c r="P9" i="16"/>
  <c r="H14" i="16"/>
  <c r="V25" i="16"/>
  <c r="P11" i="16"/>
  <c r="S42" i="33"/>
  <c r="M101" i="33"/>
  <c r="N14" i="5"/>
  <c r="J14" i="5"/>
  <c r="E16" i="32"/>
  <c r="P29" i="16"/>
  <c r="J29" i="16"/>
  <c r="C20" i="16" s="1"/>
  <c r="G14" i="5"/>
  <c r="S25" i="16"/>
  <c r="P8" i="38" s="1"/>
  <c r="S95" i="33"/>
  <c r="P101" i="33"/>
  <c r="S70" i="33"/>
  <c r="X56" i="15"/>
  <c r="E13" i="32"/>
  <c r="R26" i="9"/>
  <c r="S26" i="9" s="1"/>
  <c r="N14" i="9"/>
  <c r="F13" i="49"/>
  <c r="F22" i="49" s="1"/>
  <c r="S84" i="33"/>
  <c r="S93" i="33"/>
  <c r="S100" i="33"/>
  <c r="O101" i="33"/>
  <c r="O125" i="33" s="1"/>
  <c r="X78" i="15"/>
  <c r="X21" i="15"/>
  <c r="H101" i="33"/>
  <c r="L101" i="33"/>
  <c r="S97" i="33"/>
  <c r="S37" i="4" l="1"/>
  <c r="J16" i="31"/>
  <c r="T206" i="4"/>
  <c r="P37" i="4"/>
  <c r="J37" i="4"/>
  <c r="L37" i="4"/>
  <c r="K37" i="4"/>
  <c r="H37" i="4"/>
  <c r="D12" i="31"/>
  <c r="J13" i="31" s="1"/>
  <c r="H125" i="33"/>
  <c r="P125" i="33"/>
  <c r="X43" i="15"/>
  <c r="G101" i="33"/>
  <c r="G125" i="33" s="1"/>
  <c r="Q125" i="33"/>
  <c r="M125" i="33"/>
  <c r="P10" i="38"/>
  <c r="D10" i="38" s="1"/>
  <c r="S24" i="38" s="1"/>
  <c r="S16" i="19"/>
  <c r="U29" i="1"/>
  <c r="L125" i="33"/>
  <c r="N125" i="33"/>
  <c r="U27" i="16"/>
  <c r="J125" i="33"/>
  <c r="G22" i="49"/>
  <c r="H12" i="38"/>
  <c r="R125" i="33"/>
  <c r="T33" i="4"/>
  <c r="T36" i="4"/>
  <c r="S119" i="33"/>
  <c r="L10" i="31"/>
  <c r="S14" i="9"/>
  <c r="G8" i="31"/>
  <c r="G16" i="31" s="1"/>
  <c r="H19" i="32"/>
  <c r="E19" i="32" s="1"/>
  <c r="J25" i="16"/>
  <c r="R27" i="16"/>
  <c r="K27" i="16" s="1"/>
  <c r="Q27" i="16"/>
  <c r="J27" i="16" s="1"/>
  <c r="K25" i="16"/>
  <c r="T8" i="38"/>
  <c r="T12" i="38" s="1"/>
  <c r="T27" i="16"/>
  <c r="T18" i="4"/>
  <c r="P25" i="16"/>
  <c r="P27" i="16" s="1"/>
  <c r="Z8" i="38"/>
  <c r="Z12" i="38" s="1"/>
  <c r="V27" i="16"/>
  <c r="S14" i="5"/>
  <c r="L25" i="16"/>
  <c r="S27" i="16"/>
  <c r="L27" i="16" s="1"/>
  <c r="S101" i="33"/>
  <c r="L14" i="31"/>
  <c r="T37" i="4" l="1"/>
  <c r="F13" i="31"/>
  <c r="G13" i="31"/>
  <c r="E13" i="31"/>
  <c r="D13" i="31"/>
  <c r="AB51" i="38"/>
  <c r="Y24" i="38"/>
  <c r="L11" i="38"/>
  <c r="D11" i="38"/>
  <c r="G38" i="38"/>
  <c r="G24" i="38"/>
  <c r="V24" i="38"/>
  <c r="AE24" i="38"/>
  <c r="AH51" i="38"/>
  <c r="P51" i="38"/>
  <c r="M24" i="38"/>
  <c r="AH24" i="38"/>
  <c r="J24" i="38"/>
  <c r="T11" i="38"/>
  <c r="P24" i="38"/>
  <c r="D51" i="38"/>
  <c r="Z11" i="38"/>
  <c r="AF11" i="38"/>
  <c r="S51" i="38"/>
  <c r="AK24" i="38"/>
  <c r="AE51" i="38"/>
  <c r="W11" i="38"/>
  <c r="J51" i="38"/>
  <c r="M38" i="38"/>
  <c r="Y51" i="38"/>
  <c r="AB24" i="38"/>
  <c r="P11" i="38"/>
  <c r="D38" i="38"/>
  <c r="D24" i="38"/>
  <c r="G51" i="38"/>
  <c r="H11" i="38"/>
  <c r="M51" i="38"/>
  <c r="V51" i="38"/>
  <c r="J38" i="38"/>
  <c r="P12" i="38"/>
  <c r="D12" i="38" s="1"/>
  <c r="S125" i="33"/>
  <c r="D8" i="38"/>
  <c r="D14" i="31"/>
  <c r="D10" i="31"/>
  <c r="R11" i="31" l="1"/>
  <c r="R15" i="31"/>
  <c r="I11" i="31"/>
  <c r="O11" i="31"/>
  <c r="D11" i="31"/>
  <c r="P11" i="31"/>
  <c r="H11" i="31"/>
  <c r="Q11" i="31"/>
  <c r="N11" i="31"/>
  <c r="G11" i="31"/>
  <c r="M11" i="31"/>
  <c r="E11" i="31"/>
  <c r="F11" i="31"/>
  <c r="J11" i="31"/>
  <c r="E15" i="31"/>
  <c r="I15" i="31"/>
  <c r="F15" i="31"/>
  <c r="J15" i="31"/>
  <c r="N15" i="31"/>
  <c r="P15" i="31"/>
  <c r="D15" i="31"/>
  <c r="H15" i="31"/>
  <c r="M15" i="31"/>
  <c r="O15" i="31"/>
  <c r="G15" i="31"/>
  <c r="Q15" i="31"/>
  <c r="L11" i="31"/>
  <c r="L15" i="31"/>
  <c r="L13" i="38"/>
  <c r="AH53" i="38"/>
  <c r="L9" i="38"/>
  <c r="AH49" i="38"/>
  <c r="H13" i="38"/>
  <c r="J53" i="38"/>
  <c r="M40" i="38"/>
  <c r="M53" i="38"/>
  <c r="P53" i="38"/>
  <c r="AK26" i="38"/>
  <c r="W13" i="38"/>
  <c r="G40" i="38"/>
  <c r="G26" i="38"/>
  <c r="J40" i="38"/>
  <c r="J26" i="38"/>
  <c r="P13" i="38"/>
  <c r="Y53" i="38"/>
  <c r="AH26" i="38"/>
  <c r="D13" i="38"/>
  <c r="S26" i="38"/>
  <c r="AB26" i="38"/>
  <c r="T13" i="38"/>
  <c r="Y26" i="38"/>
  <c r="V53" i="38"/>
  <c r="AE53" i="38"/>
  <c r="M26" i="38"/>
  <c r="AB53" i="38"/>
  <c r="S53" i="38"/>
  <c r="AE26" i="38"/>
  <c r="AF13" i="38"/>
  <c r="D26" i="38"/>
  <c r="P26" i="38"/>
  <c r="Z13" i="38"/>
  <c r="G53" i="38"/>
  <c r="V26" i="38"/>
  <c r="D40" i="38"/>
  <c r="D53" i="38"/>
  <c r="M22" i="38"/>
  <c r="D36" i="38"/>
  <c r="P49" i="38"/>
  <c r="D9" i="38"/>
  <c r="G49" i="38"/>
  <c r="AE49" i="38"/>
  <c r="G36" i="38"/>
  <c r="AK22" i="38"/>
  <c r="Y22" i="38"/>
  <c r="S49" i="38"/>
  <c r="H9" i="38"/>
  <c r="S22" i="38"/>
  <c r="M36" i="38"/>
  <c r="AB49" i="38"/>
  <c r="D49" i="38"/>
  <c r="AF9" i="38"/>
  <c r="AE22" i="38"/>
  <c r="AB22" i="38"/>
  <c r="W9" i="38"/>
  <c r="M49" i="38"/>
  <c r="AH22" i="38"/>
  <c r="P22" i="38"/>
  <c r="T9" i="38"/>
  <c r="V22" i="38"/>
  <c r="Y49" i="38"/>
  <c r="J36" i="38"/>
  <c r="G22" i="38"/>
  <c r="D22" i="38"/>
  <c r="P9" i="38"/>
  <c r="J22" i="38"/>
  <c r="V49" i="38"/>
  <c r="J49" i="38"/>
  <c r="Z9" i="38"/>
  <c r="L8" i="31"/>
  <c r="D8" i="31" s="1"/>
  <c r="D16" i="31" s="1"/>
  <c r="L16" i="31" l="1"/>
  <c r="N9" i="31"/>
  <c r="F9" i="31"/>
  <c r="Q9" i="31"/>
  <c r="I9" i="31"/>
  <c r="E9" i="31"/>
  <c r="I17" i="31"/>
  <c r="D9" i="31"/>
  <c r="O9" i="31"/>
  <c r="H9" i="31"/>
  <c r="J9" i="31"/>
  <c r="G9" i="31"/>
  <c r="L9" i="31"/>
  <c r="P9" i="31"/>
  <c r="M9" i="31"/>
  <c r="R9" i="31"/>
  <c r="P17" i="31" l="1"/>
  <c r="O17" i="31"/>
  <c r="D17" i="31"/>
  <c r="L17" i="31"/>
  <c r="E17" i="31"/>
  <c r="Q17" i="31"/>
  <c r="R17" i="31"/>
  <c r="N17" i="31"/>
  <c r="H17" i="31"/>
  <c r="J17" i="31"/>
  <c r="M17" i="31"/>
  <c r="F17" i="31"/>
  <c r="G17" i="31"/>
</calcChain>
</file>

<file path=xl/sharedStrings.xml><?xml version="1.0" encoding="utf-8"?>
<sst xmlns="http://schemas.openxmlformats.org/spreadsheetml/2006/main" count="4180" uniqueCount="703">
  <si>
    <t>４月</t>
  </si>
  <si>
    <t>５月</t>
  </si>
  <si>
    <t>６月</t>
  </si>
  <si>
    <t>７月</t>
  </si>
  <si>
    <t>８月</t>
  </si>
  <si>
    <t>９月</t>
  </si>
  <si>
    <t>１０月</t>
  </si>
  <si>
    <t>１１月</t>
  </si>
  <si>
    <t>１２月</t>
  </si>
  <si>
    <t>１月</t>
  </si>
  <si>
    <t>２月</t>
  </si>
  <si>
    <t>３月</t>
  </si>
  <si>
    <t>計</t>
  </si>
  <si>
    <t>男</t>
    <rPh sb="0" eb="1">
      <t>オトコ</t>
    </rPh>
    <phoneticPr fontId="3"/>
  </si>
  <si>
    <t>女</t>
    <rPh sb="0" eb="1">
      <t>オンナ</t>
    </rPh>
    <phoneticPr fontId="3"/>
  </si>
  <si>
    <t>計</t>
    <rPh sb="0" eb="1">
      <t>ケイ</t>
    </rPh>
    <phoneticPr fontId="3"/>
  </si>
  <si>
    <t>コーナー計</t>
  </si>
  <si>
    <t>合　　　　計</t>
  </si>
  <si>
    <t>その他</t>
    <rPh sb="2" eb="3">
      <t>タ</t>
    </rPh>
    <phoneticPr fontId="3"/>
  </si>
  <si>
    <t>印鑑登録</t>
    <rPh sb="0" eb="2">
      <t>インカン</t>
    </rPh>
    <rPh sb="2" eb="4">
      <t>トウロク</t>
    </rPh>
    <phoneticPr fontId="3"/>
  </si>
  <si>
    <t>大人</t>
    <rPh sb="0" eb="2">
      <t>オトナ</t>
    </rPh>
    <phoneticPr fontId="3"/>
  </si>
  <si>
    <t>藁科</t>
    <rPh sb="0" eb="1">
      <t>ワラ</t>
    </rPh>
    <rPh sb="1" eb="2">
      <t>カ</t>
    </rPh>
    <phoneticPr fontId="2"/>
  </si>
  <si>
    <t>Ｈ11年度</t>
  </si>
  <si>
    <t>交付機</t>
    <rPh sb="0" eb="2">
      <t>コウフ</t>
    </rPh>
    <rPh sb="2" eb="3">
      <t>キ</t>
    </rPh>
    <phoneticPr fontId="3"/>
  </si>
  <si>
    <t>住民票</t>
    <rPh sb="0" eb="1">
      <t>ジュウ</t>
    </rPh>
    <rPh sb="1" eb="2">
      <t>タミ</t>
    </rPh>
    <rPh sb="2" eb="3">
      <t>ヒョウ</t>
    </rPh>
    <phoneticPr fontId="3"/>
  </si>
  <si>
    <t>人口動態</t>
    <rPh sb="0" eb="1">
      <t>ヒト</t>
    </rPh>
    <rPh sb="1" eb="2">
      <t>クチ</t>
    </rPh>
    <rPh sb="2" eb="3">
      <t>ドウ</t>
    </rPh>
    <rPh sb="3" eb="4">
      <t>タイ</t>
    </rPh>
    <phoneticPr fontId="3"/>
  </si>
  <si>
    <t>死亡</t>
    <rPh sb="0" eb="1">
      <t>シ</t>
    </rPh>
    <rPh sb="1" eb="2">
      <t>ボウ</t>
    </rPh>
    <phoneticPr fontId="3"/>
  </si>
  <si>
    <t>静岡市</t>
    <rPh sb="0" eb="2">
      <t>シズオカ</t>
    </rPh>
    <rPh sb="2" eb="3">
      <t>シ</t>
    </rPh>
    <phoneticPr fontId="3"/>
  </si>
  <si>
    <t>旧静岡市</t>
    <rPh sb="0" eb="1">
      <t>キュウ</t>
    </rPh>
    <rPh sb="1" eb="3">
      <t>シズオカ</t>
    </rPh>
    <rPh sb="3" eb="4">
      <t>シ</t>
    </rPh>
    <phoneticPr fontId="3"/>
  </si>
  <si>
    <t>旧清水市</t>
    <rPh sb="0" eb="1">
      <t>キュウ</t>
    </rPh>
    <rPh sb="1" eb="4">
      <t>シミズシ</t>
    </rPh>
    <phoneticPr fontId="3"/>
  </si>
  <si>
    <t>平均</t>
    <rPh sb="0" eb="2">
      <t>ヘイキン</t>
    </rPh>
    <phoneticPr fontId="3"/>
  </si>
  <si>
    <t>届出</t>
    <rPh sb="0" eb="2">
      <t>トドケデ</t>
    </rPh>
    <phoneticPr fontId="3"/>
  </si>
  <si>
    <t>本籍人</t>
    <rPh sb="0" eb="2">
      <t>ホンセキ</t>
    </rPh>
    <rPh sb="2" eb="3">
      <t>ニン</t>
    </rPh>
    <phoneticPr fontId="3"/>
  </si>
  <si>
    <t>非本籍人</t>
    <rPh sb="0" eb="1">
      <t>ヒ</t>
    </rPh>
    <rPh sb="1" eb="3">
      <t>ホンセキ</t>
    </rPh>
    <rPh sb="3" eb="4">
      <t>ニン</t>
    </rPh>
    <phoneticPr fontId="3"/>
  </si>
  <si>
    <t>出生</t>
    <rPh sb="0" eb="2">
      <t>シュッショウ</t>
    </rPh>
    <phoneticPr fontId="3"/>
  </si>
  <si>
    <t>養子縁組</t>
    <rPh sb="0" eb="2">
      <t>ヨウシ</t>
    </rPh>
    <rPh sb="2" eb="4">
      <t>エングミ</t>
    </rPh>
    <phoneticPr fontId="3"/>
  </si>
  <si>
    <t>婚姻</t>
    <rPh sb="0" eb="2">
      <t>コンイン</t>
    </rPh>
    <phoneticPr fontId="3"/>
  </si>
  <si>
    <t>離婚</t>
    <rPh sb="0" eb="2">
      <t>リコン</t>
    </rPh>
    <phoneticPr fontId="3"/>
  </si>
  <si>
    <t>死亡</t>
    <rPh sb="0" eb="2">
      <t>シボウ</t>
    </rPh>
    <phoneticPr fontId="3"/>
  </si>
  <si>
    <t>養子離縁</t>
    <rPh sb="0" eb="2">
      <t>ヨウシ</t>
    </rPh>
    <rPh sb="2" eb="4">
      <t>リエン</t>
    </rPh>
    <phoneticPr fontId="3"/>
  </si>
  <si>
    <t>入籍</t>
    <rPh sb="0" eb="2">
      <t>ニュウセキ</t>
    </rPh>
    <phoneticPr fontId="3"/>
  </si>
  <si>
    <t>転籍</t>
    <rPh sb="0" eb="2">
      <t>テンセキ</t>
    </rPh>
    <phoneticPr fontId="3"/>
  </si>
  <si>
    <t>（イ）　月別取扱件数</t>
    <rPh sb="4" eb="6">
      <t>ツキベツ</t>
    </rPh>
    <rPh sb="6" eb="8">
      <t>トリアツカイ</t>
    </rPh>
    <rPh sb="8" eb="10">
      <t>ケンスウ</t>
    </rPh>
    <phoneticPr fontId="3"/>
  </si>
  <si>
    <t>（ア）　届書別事務取扱件数</t>
    <rPh sb="4" eb="6">
      <t>トドケショ</t>
    </rPh>
    <rPh sb="6" eb="7">
      <t>ベツ</t>
    </rPh>
    <rPh sb="7" eb="9">
      <t>ジム</t>
    </rPh>
    <rPh sb="9" eb="11">
      <t>トリアツカイ</t>
    </rPh>
    <rPh sb="11" eb="13">
      <t>ケンスウ</t>
    </rPh>
    <phoneticPr fontId="3"/>
  </si>
  <si>
    <t>（ア）　住 民 異 動 届 件 数</t>
    <rPh sb="4" eb="7">
      <t>ジュウミン</t>
    </rPh>
    <rPh sb="8" eb="13">
      <t>イドウトドケ</t>
    </rPh>
    <rPh sb="14" eb="17">
      <t>ケンスウ</t>
    </rPh>
    <phoneticPr fontId="3"/>
  </si>
  <si>
    <t>（１）　戸　籍　関　係</t>
    <rPh sb="4" eb="7">
      <t>コセキ</t>
    </rPh>
    <rPh sb="8" eb="11">
      <t>カンケイ</t>
    </rPh>
    <phoneticPr fontId="3"/>
  </si>
  <si>
    <t>（２）　住 民 基 本 台 帳 関 係</t>
    <rPh sb="4" eb="7">
      <t>ジュウミン</t>
    </rPh>
    <rPh sb="8" eb="11">
      <t>キホン</t>
    </rPh>
    <rPh sb="12" eb="15">
      <t>ダイチョウ</t>
    </rPh>
    <rPh sb="16" eb="19">
      <t>カンケイ</t>
    </rPh>
    <phoneticPr fontId="3"/>
  </si>
  <si>
    <t>転居</t>
    <rPh sb="0" eb="2">
      <t>テンキョ</t>
    </rPh>
    <phoneticPr fontId="3"/>
  </si>
  <si>
    <t>記載</t>
    <rPh sb="0" eb="2">
      <t>キサイ</t>
    </rPh>
    <phoneticPr fontId="3"/>
  </si>
  <si>
    <t>消除</t>
    <rPh sb="0" eb="1">
      <t>ケ</t>
    </rPh>
    <rPh sb="1" eb="2">
      <t>ジョ</t>
    </rPh>
    <phoneticPr fontId="3"/>
  </si>
  <si>
    <t>戸籍の附票</t>
    <rPh sb="0" eb="2">
      <t>コセキ</t>
    </rPh>
    <rPh sb="3" eb="4">
      <t>フ</t>
    </rPh>
    <rPh sb="4" eb="5">
      <t>ヒョウ</t>
    </rPh>
    <phoneticPr fontId="3"/>
  </si>
  <si>
    <t>世帯数</t>
    <rPh sb="0" eb="2">
      <t>セタイ</t>
    </rPh>
    <rPh sb="2" eb="3">
      <t>スウ</t>
    </rPh>
    <phoneticPr fontId="3"/>
  </si>
  <si>
    <t>参考（旧市合算）</t>
    <rPh sb="0" eb="2">
      <t>サンコウ</t>
    </rPh>
    <rPh sb="3" eb="5">
      <t>キュウシ</t>
    </rPh>
    <rPh sb="5" eb="7">
      <t>ガッサン</t>
    </rPh>
    <phoneticPr fontId="3"/>
  </si>
  <si>
    <t>廃止申請</t>
    <rPh sb="0" eb="2">
      <t>ハイシ</t>
    </rPh>
    <rPh sb="2" eb="4">
      <t>シンセイ</t>
    </rPh>
    <phoneticPr fontId="3"/>
  </si>
  <si>
    <t>亡失届</t>
    <rPh sb="0" eb="2">
      <t>ボウシツ</t>
    </rPh>
    <rPh sb="2" eb="3">
      <t>トドケ</t>
    </rPh>
    <phoneticPr fontId="3"/>
  </si>
  <si>
    <t>静岡市</t>
    <rPh sb="0" eb="3">
      <t>シズオカシ</t>
    </rPh>
    <phoneticPr fontId="3"/>
  </si>
  <si>
    <t>戸籍事項証明等</t>
    <rPh sb="0" eb="2">
      <t>コセキ</t>
    </rPh>
    <rPh sb="2" eb="4">
      <t>ジコウ</t>
    </rPh>
    <rPh sb="4" eb="6">
      <t>ショウメイ</t>
    </rPh>
    <rPh sb="6" eb="7">
      <t>トウ</t>
    </rPh>
    <phoneticPr fontId="3"/>
  </si>
  <si>
    <t>戸籍記載事項証明</t>
    <rPh sb="0" eb="2">
      <t>コセキ</t>
    </rPh>
    <rPh sb="2" eb="4">
      <t>キサイ</t>
    </rPh>
    <rPh sb="4" eb="6">
      <t>ジコウ</t>
    </rPh>
    <rPh sb="6" eb="8">
      <t>ショウメイ</t>
    </rPh>
    <phoneticPr fontId="3"/>
  </si>
  <si>
    <t>有料</t>
    <rPh sb="0" eb="2">
      <t>ユウリョウ</t>
    </rPh>
    <phoneticPr fontId="3"/>
  </si>
  <si>
    <t>無料</t>
    <rPh sb="0" eb="2">
      <t>ムリョウ</t>
    </rPh>
    <phoneticPr fontId="3"/>
  </si>
  <si>
    <t>戸籍記載事項他</t>
    <rPh sb="0" eb="2">
      <t>コセキ</t>
    </rPh>
    <rPh sb="2" eb="4">
      <t>キサイ</t>
    </rPh>
    <rPh sb="4" eb="6">
      <t>ジコウ</t>
    </rPh>
    <rPh sb="6" eb="7">
      <t>ホカ</t>
    </rPh>
    <phoneticPr fontId="3"/>
  </si>
  <si>
    <t>労基法証明</t>
    <rPh sb="0" eb="3">
      <t>ロウキホウ</t>
    </rPh>
    <rPh sb="3" eb="5">
      <t>ショウメイ</t>
    </rPh>
    <phoneticPr fontId="3"/>
  </si>
  <si>
    <t>閲覧</t>
    <rPh sb="0" eb="2">
      <t>エツラン</t>
    </rPh>
    <phoneticPr fontId="3"/>
  </si>
  <si>
    <t>庁内</t>
    <rPh sb="0" eb="2">
      <t>チョウナイ</t>
    </rPh>
    <phoneticPr fontId="3"/>
  </si>
  <si>
    <t>住民票の写し</t>
    <rPh sb="0" eb="3">
      <t>ジュウミンヒョウ</t>
    </rPh>
    <rPh sb="4" eb="5">
      <t>ウツ</t>
    </rPh>
    <phoneticPr fontId="3"/>
  </si>
  <si>
    <t>不在証明</t>
    <rPh sb="0" eb="2">
      <t>フザイ</t>
    </rPh>
    <rPh sb="2" eb="4">
      <t>ショウメイ</t>
    </rPh>
    <phoneticPr fontId="3"/>
  </si>
  <si>
    <t>年金現況証明</t>
    <rPh sb="0" eb="2">
      <t>ネンキン</t>
    </rPh>
    <rPh sb="2" eb="4">
      <t>ゲンキョウ</t>
    </rPh>
    <rPh sb="4" eb="6">
      <t>ショウメイ</t>
    </rPh>
    <phoneticPr fontId="3"/>
  </si>
  <si>
    <t>（２）　住民票証明</t>
    <rPh sb="4" eb="7">
      <t>ジュウミンヒョウ</t>
    </rPh>
    <rPh sb="7" eb="9">
      <t>ショウメイ</t>
    </rPh>
    <phoneticPr fontId="3"/>
  </si>
  <si>
    <t>井川支所</t>
    <rPh sb="0" eb="2">
      <t>イカワ</t>
    </rPh>
    <rPh sb="2" eb="4">
      <t>シショ</t>
    </rPh>
    <phoneticPr fontId="3"/>
  </si>
  <si>
    <t>井川支所</t>
    <rPh sb="0" eb="2">
      <t>イカワ</t>
    </rPh>
    <rPh sb="2" eb="4">
      <t>シショ</t>
    </rPh>
    <phoneticPr fontId="2"/>
  </si>
  <si>
    <t>市民サービスコーナー計</t>
    <rPh sb="0" eb="2">
      <t>シミン</t>
    </rPh>
    <rPh sb="10" eb="11">
      <t>ケイ</t>
    </rPh>
    <phoneticPr fontId="2"/>
  </si>
  <si>
    <t>印鑑登録</t>
    <rPh sb="2" eb="4">
      <t>トウロク</t>
    </rPh>
    <phoneticPr fontId="2"/>
  </si>
  <si>
    <t>合計</t>
    <rPh sb="0" eb="2">
      <t>ゴウケイ</t>
    </rPh>
    <phoneticPr fontId="3"/>
  </si>
  <si>
    <t>小人</t>
    <rPh sb="0" eb="1">
      <t>ショウ</t>
    </rPh>
    <rPh sb="1" eb="2">
      <t>ニン</t>
    </rPh>
    <phoneticPr fontId="3"/>
  </si>
  <si>
    <t>交付件数</t>
    <rPh sb="0" eb="2">
      <t>コウフ</t>
    </rPh>
    <rPh sb="2" eb="4">
      <t>ケンスウ</t>
    </rPh>
    <phoneticPr fontId="3"/>
  </si>
  <si>
    <t>交付通数</t>
    <rPh sb="0" eb="2">
      <t>コウフ</t>
    </rPh>
    <rPh sb="2" eb="3">
      <t>ツウ</t>
    </rPh>
    <rPh sb="3" eb="4">
      <t>スウ</t>
    </rPh>
    <phoneticPr fontId="3"/>
  </si>
  <si>
    <t>大型</t>
    <rPh sb="0" eb="2">
      <t>オオガタ</t>
    </rPh>
    <phoneticPr fontId="3"/>
  </si>
  <si>
    <t>小型</t>
    <rPh sb="0" eb="2">
      <t>コガタ</t>
    </rPh>
    <phoneticPr fontId="3"/>
  </si>
  <si>
    <t>霊柩車</t>
    <rPh sb="0" eb="3">
      <t>レイキュウシャ</t>
    </rPh>
    <phoneticPr fontId="3"/>
  </si>
  <si>
    <t>印鑑証明</t>
    <rPh sb="0" eb="2">
      <t>インカン</t>
    </rPh>
    <rPh sb="2" eb="4">
      <t>ショウメイ</t>
    </rPh>
    <phoneticPr fontId="3"/>
  </si>
  <si>
    <t>住民票記載事項証明</t>
    <rPh sb="0" eb="3">
      <t>ジュウミンヒョウ</t>
    </rPh>
    <rPh sb="3" eb="5">
      <t>キサイ</t>
    </rPh>
    <rPh sb="5" eb="7">
      <t>ジコウ</t>
    </rPh>
    <rPh sb="7" eb="9">
      <t>ショウメイ</t>
    </rPh>
    <phoneticPr fontId="3"/>
  </si>
  <si>
    <t>年   度</t>
    <phoneticPr fontId="3"/>
  </si>
  <si>
    <t>自然動態</t>
    <phoneticPr fontId="3"/>
  </si>
  <si>
    <t>社会動態</t>
    <phoneticPr fontId="3"/>
  </si>
  <si>
    <t>出生</t>
    <phoneticPr fontId="3"/>
  </si>
  <si>
    <t>自然増減</t>
    <phoneticPr fontId="3"/>
  </si>
  <si>
    <t>転入その他の増</t>
    <phoneticPr fontId="3"/>
  </si>
  <si>
    <t>転出その他の減　</t>
    <phoneticPr fontId="3"/>
  </si>
  <si>
    <t>社会増減　　</t>
    <phoneticPr fontId="3"/>
  </si>
  <si>
    <t>Ｓ55年度</t>
    <phoneticPr fontId="3"/>
  </si>
  <si>
    <t>Ｓ60年度</t>
    <phoneticPr fontId="3"/>
  </si>
  <si>
    <t>年   度</t>
    <phoneticPr fontId="3"/>
  </si>
  <si>
    <t>自然動態</t>
    <phoneticPr fontId="3"/>
  </si>
  <si>
    <t>社会動態</t>
    <phoneticPr fontId="3"/>
  </si>
  <si>
    <t>男</t>
    <phoneticPr fontId="3"/>
  </si>
  <si>
    <t>女</t>
    <phoneticPr fontId="3"/>
  </si>
  <si>
    <t>戸籍届出</t>
    <rPh sb="2" eb="4">
      <t>トドケデ</t>
    </rPh>
    <phoneticPr fontId="2"/>
  </si>
  <si>
    <t>コーナー計</t>
    <rPh sb="4" eb="5">
      <t>ケイ</t>
    </rPh>
    <phoneticPr fontId="2"/>
  </si>
  <si>
    <t>西奈</t>
    <rPh sb="0" eb="1">
      <t>ニシ</t>
    </rPh>
    <rPh sb="1" eb="2">
      <t>ナ</t>
    </rPh>
    <phoneticPr fontId="2"/>
  </si>
  <si>
    <t>住民異動</t>
    <rPh sb="0" eb="2">
      <t>ジュウミン</t>
    </rPh>
    <rPh sb="2" eb="4">
      <t>イドウ</t>
    </rPh>
    <phoneticPr fontId="2"/>
  </si>
  <si>
    <t>計</t>
    <rPh sb="0" eb="1">
      <t>ケイ</t>
    </rPh>
    <phoneticPr fontId="2"/>
  </si>
  <si>
    <t>戸籍証明</t>
    <rPh sb="0" eb="2">
      <t>コセキ</t>
    </rPh>
    <rPh sb="2" eb="4">
      <t>ショウメイ</t>
    </rPh>
    <phoneticPr fontId="3"/>
  </si>
  <si>
    <t>住民票証明</t>
    <rPh sb="0" eb="3">
      <t>ジュウミンヒョウ</t>
    </rPh>
    <rPh sb="3" eb="5">
      <t>ショウメイ</t>
    </rPh>
    <phoneticPr fontId="3"/>
  </si>
  <si>
    <t>除籍事項証明等</t>
    <rPh sb="0" eb="2">
      <t>ジョセキ</t>
    </rPh>
    <rPh sb="2" eb="4">
      <t>ジコウ</t>
    </rPh>
    <rPh sb="4" eb="6">
      <t>ショウメイ</t>
    </rPh>
    <rPh sb="6" eb="7">
      <t>トウ</t>
    </rPh>
    <phoneticPr fontId="3"/>
  </si>
  <si>
    <t>除籍記載事項証明</t>
    <rPh sb="0" eb="2">
      <t>ジョセキ</t>
    </rPh>
    <rPh sb="2" eb="4">
      <t>キサイ</t>
    </rPh>
    <rPh sb="4" eb="6">
      <t>ジコウ</t>
    </rPh>
    <rPh sb="6" eb="8">
      <t>ショウメイ</t>
    </rPh>
    <phoneticPr fontId="3"/>
  </si>
  <si>
    <t>届出等受理証明</t>
    <rPh sb="0" eb="2">
      <t>トドケデ</t>
    </rPh>
    <rPh sb="2" eb="3">
      <t>ナド</t>
    </rPh>
    <rPh sb="3" eb="5">
      <t>ジュリ</t>
    </rPh>
    <rPh sb="5" eb="7">
      <t>ショウメイ</t>
    </rPh>
    <phoneticPr fontId="3"/>
  </si>
  <si>
    <t>令５但書受理証明</t>
    <rPh sb="0" eb="1">
      <t>レイ</t>
    </rPh>
    <rPh sb="2" eb="3">
      <t>タダ</t>
    </rPh>
    <rPh sb="3" eb="4">
      <t>カ</t>
    </rPh>
    <rPh sb="4" eb="6">
      <t>ジュリ</t>
    </rPh>
    <rPh sb="6" eb="8">
      <t>ショウメイ</t>
    </rPh>
    <phoneticPr fontId="3"/>
  </si>
  <si>
    <t>（３）　住民基本台帳ネットワーク関係</t>
    <rPh sb="4" eb="6">
      <t>ジュウミン</t>
    </rPh>
    <rPh sb="6" eb="8">
      <t>キホン</t>
    </rPh>
    <rPh sb="8" eb="10">
      <t>ダイチョウ</t>
    </rPh>
    <rPh sb="16" eb="18">
      <t>カンケイ</t>
    </rPh>
    <phoneticPr fontId="3"/>
  </si>
  <si>
    <t>戸籍記載事項証明</t>
    <rPh sb="0" eb="2">
      <t>コセキ</t>
    </rPh>
    <rPh sb="2" eb="4">
      <t>キサイ</t>
    </rPh>
    <rPh sb="4" eb="6">
      <t>ジコウ</t>
    </rPh>
    <rPh sb="6" eb="8">
      <t>ショウメイ</t>
    </rPh>
    <phoneticPr fontId="2"/>
  </si>
  <si>
    <t>除籍記載事項証明</t>
    <rPh sb="0" eb="1">
      <t>ジョ</t>
    </rPh>
    <rPh sb="1" eb="2">
      <t>コセキ</t>
    </rPh>
    <rPh sb="2" eb="4">
      <t>キサイ</t>
    </rPh>
    <rPh sb="4" eb="6">
      <t>ジコウ</t>
    </rPh>
    <rPh sb="6" eb="8">
      <t>ショウメイ</t>
    </rPh>
    <phoneticPr fontId="2"/>
  </si>
  <si>
    <t>住民票記載事項証明</t>
    <rPh sb="3" eb="5">
      <t>キサイ</t>
    </rPh>
    <rPh sb="5" eb="7">
      <t>ジコウ</t>
    </rPh>
    <rPh sb="7" eb="9">
      <t>ショウメイ</t>
    </rPh>
    <phoneticPr fontId="2"/>
  </si>
  <si>
    <t>不在証明</t>
    <rPh sb="0" eb="1">
      <t>フ</t>
    </rPh>
    <rPh sb="1" eb="2">
      <t>ザイ</t>
    </rPh>
    <rPh sb="2" eb="3">
      <t>アカシ</t>
    </rPh>
    <rPh sb="3" eb="4">
      <t>メイ</t>
    </rPh>
    <phoneticPr fontId="2"/>
  </si>
  <si>
    <t>その他行政証明</t>
    <rPh sb="2" eb="3">
      <t>タ</t>
    </rPh>
    <rPh sb="3" eb="5">
      <t>ギョウセイ</t>
    </rPh>
    <rPh sb="5" eb="7">
      <t>ショウメイ</t>
    </rPh>
    <phoneticPr fontId="3"/>
  </si>
  <si>
    <t>転出届</t>
    <rPh sb="0" eb="2">
      <t>テンシュツ</t>
    </rPh>
    <rPh sb="2" eb="3">
      <t>トドケ</t>
    </rPh>
    <phoneticPr fontId="3"/>
  </si>
  <si>
    <t>転入届</t>
    <rPh sb="0" eb="2">
      <t>テンニュウ</t>
    </rPh>
    <rPh sb="2" eb="3">
      <t>トドケ</t>
    </rPh>
    <phoneticPr fontId="3"/>
  </si>
  <si>
    <t>（４）　印鑑登録関係</t>
    <rPh sb="4" eb="6">
      <t>インカン</t>
    </rPh>
    <rPh sb="6" eb="8">
      <t>トウロク</t>
    </rPh>
    <rPh sb="8" eb="10">
      <t>カンケイ</t>
    </rPh>
    <phoneticPr fontId="3"/>
  </si>
  <si>
    <t>戸籍事項証明等</t>
    <rPh sb="0" eb="2">
      <t>コセキ</t>
    </rPh>
    <rPh sb="2" eb="4">
      <t>ジコウ</t>
    </rPh>
    <rPh sb="4" eb="6">
      <t>ショウメイ</t>
    </rPh>
    <rPh sb="6" eb="7">
      <t>トウ</t>
    </rPh>
    <phoneticPr fontId="2"/>
  </si>
  <si>
    <t>除籍事項証明等</t>
    <rPh sb="0" eb="1">
      <t>ジョ</t>
    </rPh>
    <rPh sb="1" eb="2">
      <t>コセキ</t>
    </rPh>
    <rPh sb="2" eb="4">
      <t>ジコウ</t>
    </rPh>
    <rPh sb="4" eb="6">
      <t>ショウメイ</t>
    </rPh>
    <rPh sb="6" eb="7">
      <t>トウ</t>
    </rPh>
    <phoneticPr fontId="2"/>
  </si>
  <si>
    <t>住民記録リストの閲覧</t>
    <rPh sb="0" eb="2">
      <t>ジュウミン</t>
    </rPh>
    <rPh sb="2" eb="4">
      <t>キロク</t>
    </rPh>
    <rPh sb="8" eb="10">
      <t>エツラン</t>
    </rPh>
    <phoneticPr fontId="2"/>
  </si>
  <si>
    <t>住基カード</t>
    <rPh sb="0" eb="1">
      <t>ジュウ</t>
    </rPh>
    <rPh sb="1" eb="2">
      <t>モト</t>
    </rPh>
    <phoneticPr fontId="2"/>
  </si>
  <si>
    <t>その他行政証明</t>
    <rPh sb="2" eb="3">
      <t>タ</t>
    </rPh>
    <rPh sb="3" eb="5">
      <t>ギョウセイ</t>
    </rPh>
    <rPh sb="5" eb="7">
      <t>ショウメイ</t>
    </rPh>
    <phoneticPr fontId="2"/>
  </si>
  <si>
    <t>広域交付住民票</t>
    <rPh sb="0" eb="2">
      <t>コウイキ</t>
    </rPh>
    <rPh sb="2" eb="4">
      <t>コウフ</t>
    </rPh>
    <rPh sb="4" eb="7">
      <t>ジュウミンヒョウ</t>
    </rPh>
    <phoneticPr fontId="2"/>
  </si>
  <si>
    <t>静岡戸籍住民課</t>
    <rPh sb="0" eb="2">
      <t>シズオカ</t>
    </rPh>
    <rPh sb="2" eb="4">
      <t>コセキ</t>
    </rPh>
    <rPh sb="4" eb="7">
      <t>ジュウミンカ</t>
    </rPh>
    <phoneticPr fontId="3"/>
  </si>
  <si>
    <t>清水戸籍住民課</t>
    <rPh sb="0" eb="2">
      <t>シミズ</t>
    </rPh>
    <rPh sb="2" eb="4">
      <t>コセキ</t>
    </rPh>
    <rPh sb="4" eb="7">
      <t>ジュウミンカ</t>
    </rPh>
    <phoneticPr fontId="3"/>
  </si>
  <si>
    <t>戸籍住民課</t>
    <rPh sb="0" eb="2">
      <t>コセキ</t>
    </rPh>
    <rPh sb="2" eb="5">
      <t>ジュウミンカ</t>
    </rPh>
    <phoneticPr fontId="3"/>
  </si>
  <si>
    <t>税証明</t>
    <rPh sb="0" eb="1">
      <t>ゼイ</t>
    </rPh>
    <rPh sb="1" eb="3">
      <t>ショウメイ</t>
    </rPh>
    <phoneticPr fontId="3"/>
  </si>
  <si>
    <t>税証明</t>
    <rPh sb="0" eb="1">
      <t>ゼイ</t>
    </rPh>
    <rPh sb="1" eb="3">
      <t>ショウメイ</t>
    </rPh>
    <phoneticPr fontId="2"/>
  </si>
  <si>
    <t>証明書等</t>
    <rPh sb="0" eb="3">
      <t>ショウメイショ</t>
    </rPh>
    <rPh sb="3" eb="4">
      <t>トウ</t>
    </rPh>
    <phoneticPr fontId="2"/>
  </si>
  <si>
    <t>届出等</t>
    <rPh sb="0" eb="2">
      <t>トドケデ</t>
    </rPh>
    <rPh sb="2" eb="3">
      <t>トウ</t>
    </rPh>
    <phoneticPr fontId="2"/>
  </si>
  <si>
    <t>比率（％）</t>
    <rPh sb="0" eb="2">
      <t>ヒリツ</t>
    </rPh>
    <phoneticPr fontId="2"/>
  </si>
  <si>
    <t>戸籍届出</t>
    <rPh sb="0" eb="2">
      <t>コセキ</t>
    </rPh>
    <rPh sb="2" eb="4">
      <t>トドケデ</t>
    </rPh>
    <phoneticPr fontId="2"/>
  </si>
  <si>
    <t>届出計</t>
    <rPh sb="0" eb="2">
      <t>トドケデ</t>
    </rPh>
    <rPh sb="2" eb="3">
      <t>ケイ</t>
    </rPh>
    <phoneticPr fontId="2"/>
  </si>
  <si>
    <t>自動車臨時運行</t>
    <rPh sb="0" eb="3">
      <t>ジドウシャ</t>
    </rPh>
    <rPh sb="3" eb="5">
      <t>リンジ</t>
    </rPh>
    <rPh sb="5" eb="7">
      <t>ウンコウ</t>
    </rPh>
    <phoneticPr fontId="2"/>
  </si>
  <si>
    <t>相続税法</t>
    <rPh sb="0" eb="2">
      <t>ソウゾク</t>
    </rPh>
    <rPh sb="2" eb="4">
      <t>ゼイホウ</t>
    </rPh>
    <phoneticPr fontId="3"/>
  </si>
  <si>
    <t>身上調査</t>
    <rPh sb="0" eb="2">
      <t>シンジョウ</t>
    </rPh>
    <rPh sb="2" eb="4">
      <t>チョウサ</t>
    </rPh>
    <phoneticPr fontId="3"/>
  </si>
  <si>
    <t>職権処理</t>
    <rPh sb="0" eb="2">
      <t>ショッケン</t>
    </rPh>
    <rPh sb="2" eb="4">
      <t>ショリ</t>
    </rPh>
    <phoneticPr fontId="3"/>
  </si>
  <si>
    <t>住基カード交付</t>
    <rPh sb="0" eb="1">
      <t>ジュウ</t>
    </rPh>
    <rPh sb="1" eb="2">
      <t>モト</t>
    </rPh>
    <rPh sb="5" eb="7">
      <t>コウフ</t>
    </rPh>
    <phoneticPr fontId="3"/>
  </si>
  <si>
    <t>附票処理</t>
    <rPh sb="0" eb="1">
      <t>フ</t>
    </rPh>
    <rPh sb="1" eb="2">
      <t>ヒョウ</t>
    </rPh>
    <rPh sb="2" eb="4">
      <t>ショリ</t>
    </rPh>
    <phoneticPr fontId="3"/>
  </si>
  <si>
    <t>再交付・引替交付</t>
    <rPh sb="0" eb="3">
      <t>サイコウフ</t>
    </rPh>
    <rPh sb="4" eb="6">
      <t>ヒキカエ</t>
    </rPh>
    <rPh sb="6" eb="8">
      <t>コウフ</t>
    </rPh>
    <phoneticPr fontId="3"/>
  </si>
  <si>
    <t>戸籍</t>
    <rPh sb="0" eb="2">
      <t>コセキ</t>
    </rPh>
    <phoneticPr fontId="3"/>
  </si>
  <si>
    <t>住民記録</t>
    <rPh sb="0" eb="2">
      <t>ジュウミン</t>
    </rPh>
    <rPh sb="2" eb="4">
      <t>キロク</t>
    </rPh>
    <phoneticPr fontId="3"/>
  </si>
  <si>
    <t>住基ネット</t>
    <rPh sb="0" eb="1">
      <t>ジュウ</t>
    </rPh>
    <rPh sb="1" eb="2">
      <t>モト</t>
    </rPh>
    <phoneticPr fontId="3"/>
  </si>
  <si>
    <t>各種異動届出</t>
    <rPh sb="0" eb="2">
      <t>カクシュ</t>
    </rPh>
    <rPh sb="2" eb="4">
      <t>イドウ</t>
    </rPh>
    <rPh sb="4" eb="6">
      <t>トドケデ</t>
    </rPh>
    <phoneticPr fontId="3"/>
  </si>
  <si>
    <t>各種戸籍届出</t>
    <rPh sb="0" eb="2">
      <t>カクシュ</t>
    </rPh>
    <rPh sb="2" eb="4">
      <t>コセキ</t>
    </rPh>
    <rPh sb="4" eb="6">
      <t>トドケデ</t>
    </rPh>
    <phoneticPr fontId="3"/>
  </si>
  <si>
    <t>新規登録</t>
    <rPh sb="0" eb="2">
      <t>シンキ</t>
    </rPh>
    <rPh sb="2" eb="4">
      <t>トウロク</t>
    </rPh>
    <phoneticPr fontId="3"/>
  </si>
  <si>
    <t>戸籍証明</t>
    <rPh sb="2" eb="4">
      <t>ショウメイ</t>
    </rPh>
    <phoneticPr fontId="2"/>
  </si>
  <si>
    <t>住民票証明</t>
    <rPh sb="0" eb="2">
      <t>ジュウミン</t>
    </rPh>
    <rPh sb="2" eb="3">
      <t>ヒョウ</t>
    </rPh>
    <rPh sb="3" eb="5">
      <t>ショウメイ</t>
    </rPh>
    <phoneticPr fontId="2"/>
  </si>
  <si>
    <t>広域交付</t>
    <rPh sb="0" eb="2">
      <t>コウイキ</t>
    </rPh>
    <rPh sb="2" eb="4">
      <t>コウフ</t>
    </rPh>
    <phoneticPr fontId="2"/>
  </si>
  <si>
    <t>印鑑証明</t>
    <rPh sb="0" eb="2">
      <t>インカン</t>
    </rPh>
    <rPh sb="2" eb="4">
      <t>ショウメイ</t>
    </rPh>
    <phoneticPr fontId="2"/>
  </si>
  <si>
    <t>有料証明計</t>
    <rPh sb="0" eb="2">
      <t>ユウリョウ</t>
    </rPh>
    <rPh sb="2" eb="4">
      <t>ショウメイ</t>
    </rPh>
    <rPh sb="4" eb="5">
      <t>ケイ</t>
    </rPh>
    <phoneticPr fontId="2"/>
  </si>
  <si>
    <t>無料証明</t>
    <rPh sb="0" eb="2">
      <t>ムリョウ</t>
    </rPh>
    <rPh sb="2" eb="4">
      <t>ショウメイ</t>
    </rPh>
    <phoneticPr fontId="2"/>
  </si>
  <si>
    <t>人口動態調査票</t>
    <rPh sb="0" eb="2">
      <t>ジンコウ</t>
    </rPh>
    <rPh sb="2" eb="4">
      <t>ドウタイ</t>
    </rPh>
    <rPh sb="4" eb="6">
      <t>チョウサ</t>
    </rPh>
    <rPh sb="6" eb="7">
      <t>ヒョウ</t>
    </rPh>
    <phoneticPr fontId="3"/>
  </si>
  <si>
    <t>電子証明</t>
    <rPh sb="0" eb="2">
      <t>デンシ</t>
    </rPh>
    <rPh sb="2" eb="4">
      <t>ショウメイ</t>
    </rPh>
    <phoneticPr fontId="3"/>
  </si>
  <si>
    <t>死産児</t>
    <rPh sb="0" eb="2">
      <t>シザン</t>
    </rPh>
    <rPh sb="2" eb="3">
      <t>ジ</t>
    </rPh>
    <phoneticPr fontId="3"/>
  </si>
  <si>
    <t>人体の一部</t>
    <rPh sb="0" eb="2">
      <t>ジンタイ</t>
    </rPh>
    <rPh sb="3" eb="5">
      <t>イチブ</t>
    </rPh>
    <phoneticPr fontId="3"/>
  </si>
  <si>
    <t>引替</t>
    <rPh sb="0" eb="2">
      <t>ヒキカエ</t>
    </rPh>
    <phoneticPr fontId="3"/>
  </si>
  <si>
    <t>※　要件具備証明書等は「その他行政証明」ではなく「住民票の写し」に加算されている</t>
    <rPh sb="2" eb="4">
      <t>ヨウケン</t>
    </rPh>
    <rPh sb="4" eb="6">
      <t>グビ</t>
    </rPh>
    <rPh sb="6" eb="9">
      <t>ショウメイショ</t>
    </rPh>
    <rPh sb="9" eb="10">
      <t>トウ</t>
    </rPh>
    <rPh sb="14" eb="15">
      <t>タ</t>
    </rPh>
    <rPh sb="15" eb="17">
      <t>ギョウセイ</t>
    </rPh>
    <rPh sb="17" eb="19">
      <t>ショウメイ</t>
    </rPh>
    <rPh sb="25" eb="28">
      <t>ジュウミンヒョウ</t>
    </rPh>
    <rPh sb="29" eb="30">
      <t>ウツ</t>
    </rPh>
    <rPh sb="33" eb="35">
      <t>カサン</t>
    </rPh>
    <phoneticPr fontId="3"/>
  </si>
  <si>
    <t>※　「届出等受理証明」は、届出受理証明と届書の写しの合算である</t>
    <rPh sb="3" eb="5">
      <t>トドケデ</t>
    </rPh>
    <rPh sb="5" eb="6">
      <t>トウ</t>
    </rPh>
    <rPh sb="6" eb="8">
      <t>ジュリ</t>
    </rPh>
    <rPh sb="8" eb="10">
      <t>ショウメイ</t>
    </rPh>
    <rPh sb="13" eb="15">
      <t>トドケデ</t>
    </rPh>
    <rPh sb="15" eb="17">
      <t>ジュリ</t>
    </rPh>
    <rPh sb="17" eb="19">
      <t>ショウメイ</t>
    </rPh>
    <rPh sb="20" eb="22">
      <t>トドケショ</t>
    </rPh>
    <rPh sb="23" eb="24">
      <t>ウツ</t>
    </rPh>
    <rPh sb="26" eb="28">
      <t>ガッサン</t>
    </rPh>
    <phoneticPr fontId="3"/>
  </si>
  <si>
    <t>(５) 自動交付機取扱件数</t>
    <rPh sb="4" eb="6">
      <t>ジドウ</t>
    </rPh>
    <rPh sb="6" eb="8">
      <t>コウフ</t>
    </rPh>
    <rPh sb="8" eb="9">
      <t>キ</t>
    </rPh>
    <rPh sb="9" eb="11">
      <t>トリアツカイ</t>
    </rPh>
    <rPh sb="11" eb="13">
      <t>ケンスウ</t>
    </rPh>
    <phoneticPr fontId="3"/>
  </si>
  <si>
    <t>項　　目</t>
    <rPh sb="0" eb="4">
      <t>コウモク</t>
    </rPh>
    <phoneticPr fontId="2"/>
  </si>
  <si>
    <t>総　数</t>
    <rPh sb="0" eb="3">
      <t>ソウスウ</t>
    </rPh>
    <phoneticPr fontId="2"/>
  </si>
  <si>
    <t>住民票の写し</t>
    <rPh sb="4" eb="5">
      <t>ウツ</t>
    </rPh>
    <phoneticPr fontId="2"/>
  </si>
  <si>
    <t>戸籍の附票</t>
    <rPh sb="0" eb="2">
      <t>コセキ</t>
    </rPh>
    <rPh sb="3" eb="4">
      <t>フヒョウ</t>
    </rPh>
    <rPh sb="4" eb="5">
      <t>ヒョウ</t>
    </rPh>
    <phoneticPr fontId="2"/>
  </si>
  <si>
    <t>印鑑登録証明</t>
    <rPh sb="2" eb="4">
      <t>トウロク</t>
    </rPh>
    <phoneticPr fontId="2"/>
  </si>
  <si>
    <t>証明計</t>
    <rPh sb="0" eb="2">
      <t>ショウメイ</t>
    </rPh>
    <rPh sb="2" eb="3">
      <t>ケイ</t>
    </rPh>
    <phoneticPr fontId="2"/>
  </si>
  <si>
    <t>無料証明</t>
    <phoneticPr fontId="2"/>
  </si>
  <si>
    <t>有料証明等計</t>
    <rPh sb="0" eb="2">
      <t>ユウリョウ</t>
    </rPh>
    <rPh sb="2" eb="4">
      <t>ショウメイ</t>
    </rPh>
    <rPh sb="4" eb="5">
      <t>トウ</t>
    </rPh>
    <rPh sb="5" eb="6">
      <t>ケイ</t>
    </rPh>
    <phoneticPr fontId="2"/>
  </si>
  <si>
    <t>証明等計</t>
    <rPh sb="0" eb="2">
      <t>ショウメイ</t>
    </rPh>
    <rPh sb="2" eb="3">
      <t>トウ</t>
    </rPh>
    <rPh sb="3" eb="4">
      <t>ケイ</t>
    </rPh>
    <phoneticPr fontId="2"/>
  </si>
  <si>
    <t>（５）　窓口別取扱比率</t>
    <rPh sb="4" eb="6">
      <t>マドグチ</t>
    </rPh>
    <rPh sb="6" eb="7">
      <t>ベツ</t>
    </rPh>
    <rPh sb="7" eb="9">
      <t>トリアツカイ</t>
    </rPh>
    <rPh sb="9" eb="11">
      <t>ヒリツ</t>
    </rPh>
    <phoneticPr fontId="2"/>
  </si>
  <si>
    <t>（イ）　職権処理・戸籍の附票処理件数</t>
    <rPh sb="4" eb="6">
      <t>ショッケン</t>
    </rPh>
    <rPh sb="6" eb="8">
      <t>ショリ</t>
    </rPh>
    <rPh sb="9" eb="11">
      <t>コセキ</t>
    </rPh>
    <rPh sb="12" eb="13">
      <t>フヒョウ</t>
    </rPh>
    <rPh sb="13" eb="14">
      <t>ヒョウ</t>
    </rPh>
    <rPh sb="14" eb="16">
      <t>ショリ</t>
    </rPh>
    <rPh sb="16" eb="18">
      <t>ケンスウ</t>
    </rPh>
    <phoneticPr fontId="3"/>
  </si>
  <si>
    <t>身分証明</t>
    <rPh sb="0" eb="2">
      <t>ミブン</t>
    </rPh>
    <rPh sb="2" eb="4">
      <t>ショウメイ</t>
    </rPh>
    <phoneticPr fontId="3"/>
  </si>
  <si>
    <t>（３）　印鑑証明</t>
    <rPh sb="4" eb="6">
      <t>インカン</t>
    </rPh>
    <rPh sb="6" eb="8">
      <t>ショウメイ</t>
    </rPh>
    <phoneticPr fontId="3"/>
  </si>
  <si>
    <t>５　窓口別事務取扱件数　</t>
    <rPh sb="2" eb="4">
      <t>マドグチ</t>
    </rPh>
    <rPh sb="4" eb="5">
      <t>ベツ</t>
    </rPh>
    <rPh sb="5" eb="7">
      <t>ジム</t>
    </rPh>
    <rPh sb="7" eb="9">
      <t>トリアツカイ</t>
    </rPh>
    <rPh sb="9" eb="11">
      <t>ケンスウ</t>
    </rPh>
    <phoneticPr fontId="3"/>
  </si>
  <si>
    <t>印鑑事務</t>
    <rPh sb="0" eb="2">
      <t>インカン</t>
    </rPh>
    <rPh sb="2" eb="4">
      <t>ジム</t>
    </rPh>
    <phoneticPr fontId="2"/>
  </si>
  <si>
    <t>届出等受理証明</t>
    <rPh sb="0" eb="2">
      <t>トドケデ</t>
    </rPh>
    <rPh sb="2" eb="3">
      <t>トウ</t>
    </rPh>
    <rPh sb="3" eb="5">
      <t>ジュリ</t>
    </rPh>
    <rPh sb="5" eb="7">
      <t>ショウメイ</t>
    </rPh>
    <phoneticPr fontId="2"/>
  </si>
  <si>
    <t>令５但書受理証明</t>
    <rPh sb="0" eb="1">
      <t>レイ</t>
    </rPh>
    <rPh sb="2" eb="4">
      <t>タダシガ</t>
    </rPh>
    <rPh sb="4" eb="6">
      <t>ジュリ</t>
    </rPh>
    <rPh sb="6" eb="8">
      <t>ショウメイ</t>
    </rPh>
    <phoneticPr fontId="2"/>
  </si>
  <si>
    <t>身分証明</t>
    <phoneticPr fontId="2"/>
  </si>
  <si>
    <t>（１）　届出処理件数</t>
    <rPh sb="4" eb="6">
      <t>トドケデ</t>
    </rPh>
    <rPh sb="6" eb="8">
      <t>ショリ</t>
    </rPh>
    <rPh sb="8" eb="10">
      <t>ケンスウ</t>
    </rPh>
    <phoneticPr fontId="2"/>
  </si>
  <si>
    <t>（２）　月別届出処理件数</t>
    <rPh sb="4" eb="6">
      <t>ツキベツ</t>
    </rPh>
    <rPh sb="6" eb="8">
      <t>トドケデ</t>
    </rPh>
    <rPh sb="8" eb="10">
      <t>ショリ</t>
    </rPh>
    <rPh sb="10" eb="12">
      <t>ケンスウ</t>
    </rPh>
    <phoneticPr fontId="2"/>
  </si>
  <si>
    <t>（４）　月別証明交付件数</t>
    <rPh sb="4" eb="6">
      <t>ツキベツ</t>
    </rPh>
    <rPh sb="6" eb="8">
      <t>ショウメイ</t>
    </rPh>
    <rPh sb="8" eb="10">
      <t>コウフ</t>
    </rPh>
    <rPh sb="10" eb="12">
      <t>ケンスウ</t>
    </rPh>
    <phoneticPr fontId="2"/>
  </si>
  <si>
    <t>Ｈ１6年度</t>
    <phoneticPr fontId="3"/>
  </si>
  <si>
    <t>郵便請求</t>
    <rPh sb="0" eb="2">
      <t>ユウビン</t>
    </rPh>
    <rPh sb="2" eb="4">
      <t>セイキュウ</t>
    </rPh>
    <phoneticPr fontId="2"/>
  </si>
  <si>
    <t>葵区</t>
    <rPh sb="0" eb="1">
      <t>アオイ</t>
    </rPh>
    <rPh sb="1" eb="2">
      <t>ク</t>
    </rPh>
    <phoneticPr fontId="3"/>
  </si>
  <si>
    <t>駿河区</t>
    <rPh sb="0" eb="2">
      <t>スルガ</t>
    </rPh>
    <rPh sb="2" eb="3">
      <t>ク</t>
    </rPh>
    <phoneticPr fontId="3"/>
  </si>
  <si>
    <t>清水区</t>
    <rPh sb="0" eb="2">
      <t>シミズ</t>
    </rPh>
    <rPh sb="2" eb="3">
      <t>ク</t>
    </rPh>
    <phoneticPr fontId="3"/>
  </si>
  <si>
    <t>葵区戸籍住民課</t>
    <rPh sb="0" eb="1">
      <t>アオイ</t>
    </rPh>
    <rPh sb="1" eb="2">
      <t>ク</t>
    </rPh>
    <rPh sb="2" eb="4">
      <t>コセキ</t>
    </rPh>
    <rPh sb="4" eb="7">
      <t>ジュウミンカ</t>
    </rPh>
    <phoneticPr fontId="3"/>
  </si>
  <si>
    <t>城東</t>
    <rPh sb="0" eb="2">
      <t>ジョウトウ</t>
    </rPh>
    <phoneticPr fontId="2"/>
  </si>
  <si>
    <t>総　数</t>
  </si>
  <si>
    <t>斎場使用料</t>
    <rPh sb="0" eb="2">
      <t>サイジョウ</t>
    </rPh>
    <rPh sb="2" eb="5">
      <t>シヨウリョウ</t>
    </rPh>
    <phoneticPr fontId="3"/>
  </si>
  <si>
    <t>他市区町村
から送付分</t>
    <rPh sb="0" eb="1">
      <t>タ</t>
    </rPh>
    <rPh sb="1" eb="3">
      <t>シク</t>
    </rPh>
    <rPh sb="3" eb="5">
      <t>チョウソン</t>
    </rPh>
    <rPh sb="8" eb="10">
      <t>ソウフ</t>
    </rPh>
    <rPh sb="10" eb="11">
      <t>ブン</t>
    </rPh>
    <phoneticPr fontId="3"/>
  </si>
  <si>
    <t>長田支所</t>
    <rPh sb="0" eb="2">
      <t>オサダ</t>
    </rPh>
    <rPh sb="2" eb="4">
      <t>シショ</t>
    </rPh>
    <phoneticPr fontId="3"/>
  </si>
  <si>
    <t>総数</t>
    <rPh sb="0" eb="2">
      <t>ソウスウ</t>
    </rPh>
    <phoneticPr fontId="3"/>
  </si>
  <si>
    <t>戸籍住民課</t>
    <rPh sb="0" eb="2">
      <t>コセキ</t>
    </rPh>
    <rPh sb="2" eb="4">
      <t>ジュウミン</t>
    </rPh>
    <rPh sb="4" eb="5">
      <t>カ</t>
    </rPh>
    <phoneticPr fontId="3"/>
  </si>
  <si>
    <t>駿河区戸籍住民課</t>
    <rPh sb="0" eb="2">
      <t>スルガ</t>
    </rPh>
    <rPh sb="2" eb="3">
      <t>ク</t>
    </rPh>
    <rPh sb="3" eb="5">
      <t>コセキ</t>
    </rPh>
    <rPh sb="5" eb="8">
      <t>ジュウミンカ</t>
    </rPh>
    <phoneticPr fontId="3"/>
  </si>
  <si>
    <t>清水区戸籍住民課</t>
    <rPh sb="0" eb="2">
      <t>シミズ</t>
    </rPh>
    <rPh sb="2" eb="3">
      <t>ク</t>
    </rPh>
    <rPh sb="3" eb="5">
      <t>コセキ</t>
    </rPh>
    <rPh sb="5" eb="7">
      <t>ジュウミン</t>
    </rPh>
    <rPh sb="7" eb="8">
      <t>カ</t>
    </rPh>
    <phoneticPr fontId="3"/>
  </si>
  <si>
    <t>井川支所</t>
    <rPh sb="0" eb="2">
      <t>イガワ</t>
    </rPh>
    <rPh sb="2" eb="4">
      <t>シショ</t>
    </rPh>
    <phoneticPr fontId="3"/>
  </si>
  <si>
    <t>葵区</t>
  </si>
  <si>
    <t>出生</t>
    <rPh sb="0" eb="2">
      <t>シュッセイ</t>
    </rPh>
    <phoneticPr fontId="3"/>
  </si>
  <si>
    <t>合計</t>
    <rPh sb="0" eb="1">
      <t>ゴウ</t>
    </rPh>
    <rPh sb="1" eb="2">
      <t>ケイ</t>
    </rPh>
    <phoneticPr fontId="3"/>
  </si>
  <si>
    <t>葵区（戸籍住民課）</t>
    <rPh sb="0" eb="1">
      <t>アオイ</t>
    </rPh>
    <rPh sb="1" eb="2">
      <t>ク</t>
    </rPh>
    <rPh sb="3" eb="5">
      <t>コセキ</t>
    </rPh>
    <rPh sb="5" eb="7">
      <t>ジュウミン</t>
    </rPh>
    <rPh sb="7" eb="8">
      <t>カ</t>
    </rPh>
    <phoneticPr fontId="3"/>
  </si>
  <si>
    <t>駿河区（戸籍住民課）</t>
    <rPh sb="0" eb="2">
      <t>スルガ</t>
    </rPh>
    <rPh sb="2" eb="3">
      <t>ク</t>
    </rPh>
    <rPh sb="4" eb="6">
      <t>コセキ</t>
    </rPh>
    <rPh sb="6" eb="8">
      <t>ジュウミン</t>
    </rPh>
    <rPh sb="8" eb="9">
      <t>カ</t>
    </rPh>
    <phoneticPr fontId="3"/>
  </si>
  <si>
    <t>清水区戸籍住民課</t>
    <rPh sb="0" eb="2">
      <t>シミズ</t>
    </rPh>
    <rPh sb="2" eb="3">
      <t>ク</t>
    </rPh>
    <rPh sb="3" eb="5">
      <t>コセキ</t>
    </rPh>
    <rPh sb="5" eb="8">
      <t>ジュウミンカ</t>
    </rPh>
    <phoneticPr fontId="3"/>
  </si>
  <si>
    <t>中型</t>
    <rPh sb="0" eb="2">
      <t>チュウガタ</t>
    </rPh>
    <phoneticPr fontId="3"/>
  </si>
  <si>
    <t>駿河区戸籍住民課</t>
    <rPh sb="0" eb="2">
      <t>スルガ</t>
    </rPh>
    <rPh sb="2" eb="3">
      <t>ク</t>
    </rPh>
    <rPh sb="3" eb="5">
      <t>コセキ</t>
    </rPh>
    <rPh sb="5" eb="7">
      <t>ジュウミン</t>
    </rPh>
    <rPh sb="7" eb="8">
      <t>カ</t>
    </rPh>
    <phoneticPr fontId="3"/>
  </si>
  <si>
    <t>長田支所</t>
    <rPh sb="0" eb="2">
      <t>オサダ</t>
    </rPh>
    <rPh sb="2" eb="4">
      <t>シショ</t>
    </rPh>
    <phoneticPr fontId="2"/>
  </si>
  <si>
    <t>大里</t>
    <rPh sb="0" eb="2">
      <t>オオサト</t>
    </rPh>
    <phoneticPr fontId="2"/>
  </si>
  <si>
    <t>東豊田</t>
    <rPh sb="0" eb="1">
      <t>ヒガシ</t>
    </rPh>
    <rPh sb="1" eb="3">
      <t>トヨダ</t>
    </rPh>
    <phoneticPr fontId="2"/>
  </si>
  <si>
    <t>井川支所</t>
    <rPh sb="0" eb="2">
      <t>イガワ</t>
    </rPh>
    <rPh sb="2" eb="4">
      <t>シショ</t>
    </rPh>
    <phoneticPr fontId="2"/>
  </si>
  <si>
    <t>計</t>
    <phoneticPr fontId="2"/>
  </si>
  <si>
    <t>葵区戸籍住民課</t>
    <rPh sb="0" eb="1">
      <t>アオイ</t>
    </rPh>
    <rPh sb="1" eb="2">
      <t>ク</t>
    </rPh>
    <rPh sb="2" eb="4">
      <t>コセキ</t>
    </rPh>
    <rPh sb="4" eb="6">
      <t>ジュウミン</t>
    </rPh>
    <rPh sb="6" eb="7">
      <t>カ</t>
    </rPh>
    <phoneticPr fontId="2"/>
  </si>
  <si>
    <t>駿河区戸籍住民課</t>
    <rPh sb="0" eb="2">
      <t>スルガ</t>
    </rPh>
    <rPh sb="2" eb="3">
      <t>ク</t>
    </rPh>
    <rPh sb="3" eb="5">
      <t>コセキ</t>
    </rPh>
    <rPh sb="5" eb="7">
      <t>ジュウミン</t>
    </rPh>
    <rPh sb="7" eb="8">
      <t>カ</t>
    </rPh>
    <phoneticPr fontId="2"/>
  </si>
  <si>
    <t>清水区戸籍住民課</t>
    <rPh sb="0" eb="2">
      <t>シミズ</t>
    </rPh>
    <rPh sb="2" eb="3">
      <t>ク</t>
    </rPh>
    <rPh sb="3" eb="5">
      <t>コセキ</t>
    </rPh>
    <rPh sb="5" eb="7">
      <t>ジュウミン</t>
    </rPh>
    <rPh sb="7" eb="8">
      <t>カ</t>
    </rPh>
    <phoneticPr fontId="2"/>
  </si>
  <si>
    <t>無料証明</t>
    <rPh sb="0" eb="2">
      <t>ムリョウ</t>
    </rPh>
    <rPh sb="2" eb="4">
      <t>ショウメイ</t>
    </rPh>
    <phoneticPr fontId="3"/>
  </si>
  <si>
    <t>葵</t>
    <rPh sb="0" eb="1">
      <t>アオイ</t>
    </rPh>
    <phoneticPr fontId="2"/>
  </si>
  <si>
    <t>駿河</t>
    <rPh sb="0" eb="2">
      <t>スルガ</t>
    </rPh>
    <phoneticPr fontId="3"/>
  </si>
  <si>
    <t>清水</t>
    <rPh sb="0" eb="2">
      <t>シミズ</t>
    </rPh>
    <phoneticPr fontId="3"/>
  </si>
  <si>
    <t>葵</t>
    <rPh sb="0" eb="1">
      <t>アオイ</t>
    </rPh>
    <phoneticPr fontId="3"/>
  </si>
  <si>
    <t>計</t>
    <phoneticPr fontId="3"/>
  </si>
  <si>
    <t>世帯数</t>
    <rPh sb="0" eb="3">
      <t>セタイスウ</t>
    </rPh>
    <phoneticPr fontId="3"/>
  </si>
  <si>
    <t>男　</t>
    <rPh sb="0" eb="1">
      <t>オトコ</t>
    </rPh>
    <phoneticPr fontId="3"/>
  </si>
  <si>
    <t>３　届出等取扱件数 　</t>
    <rPh sb="2" eb="4">
      <t>トドケデ</t>
    </rPh>
    <rPh sb="4" eb="5">
      <t>ナド</t>
    </rPh>
    <rPh sb="5" eb="7">
      <t>トリアツカイ</t>
    </rPh>
    <rPh sb="7" eb="9">
      <t>ケンスウ</t>
    </rPh>
    <phoneticPr fontId="3"/>
  </si>
  <si>
    <t>Ｈ１７年度</t>
    <phoneticPr fontId="3"/>
  </si>
  <si>
    <t>Ｈ１８年度</t>
    <phoneticPr fontId="3"/>
  </si>
  <si>
    <t>平成１７年</t>
    <rPh sb="0" eb="2">
      <t>ヘイセイ</t>
    </rPh>
    <rPh sb="4" eb="5">
      <t>ネン</t>
    </rPh>
    <phoneticPr fontId="3"/>
  </si>
  <si>
    <t>平成１８年</t>
    <rPh sb="0" eb="2">
      <t>ヘイセイ</t>
    </rPh>
    <rPh sb="4" eb="5">
      <t>ネン</t>
    </rPh>
    <phoneticPr fontId="3"/>
  </si>
  <si>
    <t>蒲原支所</t>
    <rPh sb="0" eb="2">
      <t>カバハラ</t>
    </rPh>
    <rPh sb="2" eb="4">
      <t>シショ</t>
    </rPh>
    <phoneticPr fontId="3"/>
  </si>
  <si>
    <t>蒲　原　支　所</t>
    <rPh sb="0" eb="1">
      <t>ガマ</t>
    </rPh>
    <rPh sb="2" eb="3">
      <t>ハラ</t>
    </rPh>
    <rPh sb="4" eb="5">
      <t>ササ</t>
    </rPh>
    <rPh sb="6" eb="7">
      <t>ショ</t>
    </rPh>
    <phoneticPr fontId="3"/>
  </si>
  <si>
    <t>葵　区</t>
    <rPh sb="0" eb="1">
      <t>アオイ</t>
    </rPh>
    <rPh sb="2" eb="3">
      <t>ク</t>
    </rPh>
    <phoneticPr fontId="3"/>
  </si>
  <si>
    <t>駿河区（長田支所）</t>
    <rPh sb="0" eb="2">
      <t>スルガ</t>
    </rPh>
    <rPh sb="2" eb="3">
      <t>ク</t>
    </rPh>
    <rPh sb="4" eb="6">
      <t>オサダ</t>
    </rPh>
    <rPh sb="6" eb="8">
      <t>シショ</t>
    </rPh>
    <phoneticPr fontId="3"/>
  </si>
  <si>
    <t>清水区（戸籍住民課）</t>
    <rPh sb="0" eb="2">
      <t>シミズ</t>
    </rPh>
    <rPh sb="2" eb="3">
      <t>ク</t>
    </rPh>
    <rPh sb="4" eb="6">
      <t>コセキ</t>
    </rPh>
    <rPh sb="6" eb="8">
      <t>ジュウミン</t>
    </rPh>
    <rPh sb="8" eb="9">
      <t>カ</t>
    </rPh>
    <phoneticPr fontId="3"/>
  </si>
  <si>
    <t>清水区（蒲原支所）</t>
    <rPh sb="0" eb="2">
      <t>シミズ</t>
    </rPh>
    <rPh sb="2" eb="3">
      <t>ク</t>
    </rPh>
    <rPh sb="4" eb="6">
      <t>カンバラ</t>
    </rPh>
    <rPh sb="6" eb="8">
      <t>シショ</t>
    </rPh>
    <phoneticPr fontId="3"/>
  </si>
  <si>
    <t>蒲原支所</t>
    <rPh sb="0" eb="2">
      <t>カバハラ</t>
    </rPh>
    <rPh sb="2" eb="4">
      <t>シショ</t>
    </rPh>
    <phoneticPr fontId="2"/>
  </si>
  <si>
    <t>興　津</t>
    <rPh sb="0" eb="1">
      <t>キョウ</t>
    </rPh>
    <rPh sb="2" eb="3">
      <t>ツ</t>
    </rPh>
    <phoneticPr fontId="2"/>
  </si>
  <si>
    <t>蒲原支所</t>
    <rPh sb="0" eb="2">
      <t>カンバラ</t>
    </rPh>
    <rPh sb="2" eb="4">
      <t>シショ</t>
    </rPh>
    <phoneticPr fontId="2"/>
  </si>
  <si>
    <t>駿河区</t>
    <rPh sb="0" eb="3">
      <t>スルガク</t>
    </rPh>
    <phoneticPr fontId="3"/>
  </si>
  <si>
    <t>蒲原支所</t>
    <rPh sb="0" eb="2">
      <t>カンバラ</t>
    </rPh>
    <rPh sb="2" eb="4">
      <t>シショ</t>
    </rPh>
    <phoneticPr fontId="3"/>
  </si>
  <si>
    <t>有料証明計</t>
    <rPh sb="0" eb="2">
      <t>ユウリョウ</t>
    </rPh>
    <rPh sb="2" eb="4">
      <t>ショウメイ</t>
    </rPh>
    <rPh sb="4" eb="5">
      <t>ケイ</t>
    </rPh>
    <phoneticPr fontId="3"/>
  </si>
  <si>
    <t>↓ここから印刷用一覧表</t>
    <rPh sb="5" eb="7">
      <t>インサツ</t>
    </rPh>
    <rPh sb="7" eb="8">
      <t>ヨウ</t>
    </rPh>
    <rPh sb="8" eb="10">
      <t>イチラン</t>
    </rPh>
    <rPh sb="10" eb="11">
      <t>ヒョウ</t>
    </rPh>
    <phoneticPr fontId="3"/>
  </si>
  <si>
    <t>データ入力表</t>
    <rPh sb="3" eb="5">
      <t>ニュウリョク</t>
    </rPh>
    <rPh sb="5" eb="6">
      <t>ヒョウ</t>
    </rPh>
    <phoneticPr fontId="3"/>
  </si>
  <si>
    <t>↓　ここから印刷用一覧表</t>
    <rPh sb="6" eb="9">
      <t>インサツヨウ</t>
    </rPh>
    <rPh sb="9" eb="11">
      <t>イチラン</t>
    </rPh>
    <rPh sb="11" eb="12">
      <t>ヒョウ</t>
    </rPh>
    <phoneticPr fontId="3"/>
  </si>
  <si>
    <t>霊柩自動車使用許可</t>
    <rPh sb="0" eb="2">
      <t>レイキュウシャ</t>
    </rPh>
    <rPh sb="2" eb="5">
      <t>ジドウシャ</t>
    </rPh>
    <rPh sb="5" eb="7">
      <t>シヨウ</t>
    </rPh>
    <rPh sb="7" eb="9">
      <t>キョカ</t>
    </rPh>
    <phoneticPr fontId="3"/>
  </si>
  <si>
    <t>自動車臨時運行許可</t>
    <rPh sb="0" eb="3">
      <t>ジドウシャ</t>
    </rPh>
    <rPh sb="3" eb="5">
      <t>リンジ</t>
    </rPh>
    <rPh sb="5" eb="6">
      <t>ウン</t>
    </rPh>
    <rPh sb="6" eb="7">
      <t>ギョウ</t>
    </rPh>
    <rPh sb="7" eb="9">
      <t>キョカ</t>
    </rPh>
    <phoneticPr fontId="3"/>
  </si>
  <si>
    <t>転入（市外）</t>
    <rPh sb="0" eb="2">
      <t>テンニュウ</t>
    </rPh>
    <rPh sb="3" eb="5">
      <t>シガイ</t>
    </rPh>
    <phoneticPr fontId="3"/>
  </si>
  <si>
    <t>転出（市外）</t>
    <rPh sb="0" eb="2">
      <t>テンシュツ</t>
    </rPh>
    <phoneticPr fontId="3"/>
  </si>
  <si>
    <t>区間異動</t>
    <rPh sb="0" eb="2">
      <t>クカン</t>
    </rPh>
    <rPh sb="2" eb="4">
      <t>イドウ</t>
    </rPh>
    <phoneticPr fontId="3"/>
  </si>
  <si>
    <t>戸籍の附票
等処理</t>
    <rPh sb="0" eb="2">
      <t>コセキ</t>
    </rPh>
    <rPh sb="3" eb="4">
      <t>フ</t>
    </rPh>
    <rPh sb="4" eb="5">
      <t>ヒョウ</t>
    </rPh>
    <rPh sb="6" eb="7">
      <t>トウ</t>
    </rPh>
    <rPh sb="7" eb="9">
      <t>ショリ</t>
    </rPh>
    <phoneticPr fontId="3"/>
  </si>
  <si>
    <r>
      <t xml:space="preserve">葵区
</t>
    </r>
    <r>
      <rPr>
        <sz val="10"/>
        <rFont val="ＭＳ Ｐ明朝"/>
        <family val="1"/>
        <charset val="128"/>
      </rPr>
      <t>戸籍住民課</t>
    </r>
    <rPh sb="0" eb="1">
      <t>アオイ</t>
    </rPh>
    <rPh sb="1" eb="2">
      <t>ク</t>
    </rPh>
    <rPh sb="3" eb="5">
      <t>コセキ</t>
    </rPh>
    <rPh sb="5" eb="7">
      <t>ジュウミン</t>
    </rPh>
    <rPh sb="7" eb="8">
      <t>カ</t>
    </rPh>
    <phoneticPr fontId="2"/>
  </si>
  <si>
    <r>
      <t xml:space="preserve">駿河区
</t>
    </r>
    <r>
      <rPr>
        <sz val="10"/>
        <rFont val="ＭＳ Ｐ明朝"/>
        <family val="1"/>
        <charset val="128"/>
      </rPr>
      <t>戸籍住民課</t>
    </r>
    <rPh sb="0" eb="2">
      <t>スルガ</t>
    </rPh>
    <rPh sb="2" eb="3">
      <t>ク</t>
    </rPh>
    <rPh sb="4" eb="6">
      <t>コセキ</t>
    </rPh>
    <rPh sb="6" eb="9">
      <t>ジュウミンカ</t>
    </rPh>
    <phoneticPr fontId="2"/>
  </si>
  <si>
    <r>
      <t xml:space="preserve">清水区
</t>
    </r>
    <r>
      <rPr>
        <sz val="10"/>
        <rFont val="ＭＳ Ｐ明朝"/>
        <family val="1"/>
        <charset val="128"/>
      </rPr>
      <t>戸籍住民課</t>
    </r>
    <rPh sb="0" eb="2">
      <t>シミズ</t>
    </rPh>
    <rPh sb="2" eb="3">
      <t>ク</t>
    </rPh>
    <rPh sb="4" eb="6">
      <t>コセキ</t>
    </rPh>
    <rPh sb="6" eb="9">
      <t>ジュウミンカ</t>
    </rPh>
    <phoneticPr fontId="2"/>
  </si>
  <si>
    <t>相続税法５８条の報告</t>
    <rPh sb="0" eb="3">
      <t>ソウゾクゼイ</t>
    </rPh>
    <rPh sb="3" eb="4">
      <t>ホウ</t>
    </rPh>
    <rPh sb="6" eb="7">
      <t>ジョウ</t>
    </rPh>
    <rPh sb="8" eb="10">
      <t>ホウコク</t>
    </rPh>
    <phoneticPr fontId="3"/>
  </si>
  <si>
    <t>人口動態調査票作成</t>
    <rPh sb="0" eb="2">
      <t>ジンコウ</t>
    </rPh>
    <rPh sb="2" eb="3">
      <t>ドウ</t>
    </rPh>
    <rPh sb="3" eb="4">
      <t>タイ</t>
    </rPh>
    <rPh sb="4" eb="6">
      <t>チョウサ</t>
    </rPh>
    <rPh sb="6" eb="7">
      <t>ヒョウ</t>
    </rPh>
    <rPh sb="7" eb="9">
      <t>サクセイ</t>
    </rPh>
    <phoneticPr fontId="3"/>
  </si>
  <si>
    <t>身上調査等の回答</t>
    <rPh sb="0" eb="2">
      <t>シンジョウ</t>
    </rPh>
    <rPh sb="2" eb="3">
      <t>チョウサ</t>
    </rPh>
    <rPh sb="3" eb="4">
      <t>サ</t>
    </rPh>
    <rPh sb="4" eb="5">
      <t>トウ</t>
    </rPh>
    <rPh sb="6" eb="8">
      <t>カイトウ</t>
    </rPh>
    <phoneticPr fontId="3"/>
  </si>
  <si>
    <t>電子証明書交付</t>
    <rPh sb="0" eb="2">
      <t>デンシ</t>
    </rPh>
    <rPh sb="2" eb="5">
      <t>ショウメイショ</t>
    </rPh>
    <rPh sb="5" eb="7">
      <t>コウフ</t>
    </rPh>
    <phoneticPr fontId="3"/>
  </si>
  <si>
    <t>郵便請求による
証明交付件数
（再掲）</t>
    <rPh sb="0" eb="2">
      <t>ユウビン</t>
    </rPh>
    <rPh sb="2" eb="4">
      <t>セイキュウ</t>
    </rPh>
    <rPh sb="8" eb="10">
      <t>ショウメイ</t>
    </rPh>
    <rPh sb="10" eb="12">
      <t>コウフ</t>
    </rPh>
    <rPh sb="12" eb="14">
      <t>ケンスウ</t>
    </rPh>
    <phoneticPr fontId="3"/>
  </si>
  <si>
    <t>駿河区戸籍住民課</t>
    <rPh sb="0" eb="2">
      <t>スルガ</t>
    </rPh>
    <rPh sb="2" eb="3">
      <t>ク</t>
    </rPh>
    <phoneticPr fontId="3"/>
  </si>
  <si>
    <t>清水区戸籍住民課</t>
    <rPh sb="0" eb="2">
      <t>シミズ</t>
    </rPh>
    <rPh sb="2" eb="3">
      <t>ク</t>
    </rPh>
    <phoneticPr fontId="3"/>
  </si>
  <si>
    <t>（４）月別証明交付件数（サービスコーナーの各区月別集計の入力用）</t>
    <rPh sb="3" eb="4">
      <t>ツキ</t>
    </rPh>
    <rPh sb="4" eb="5">
      <t>ベツ</t>
    </rPh>
    <rPh sb="5" eb="7">
      <t>ショウメイ</t>
    </rPh>
    <rPh sb="7" eb="9">
      <t>コウフ</t>
    </rPh>
    <rPh sb="9" eb="10">
      <t>ケン</t>
    </rPh>
    <rPh sb="10" eb="11">
      <t>スウ</t>
    </rPh>
    <rPh sb="21" eb="22">
      <t>カク</t>
    </rPh>
    <rPh sb="22" eb="23">
      <t>ク</t>
    </rPh>
    <rPh sb="23" eb="25">
      <t>ツキベツ</t>
    </rPh>
    <rPh sb="25" eb="27">
      <t>シュウケイ</t>
    </rPh>
    <rPh sb="28" eb="30">
      <t>ニュウリョク</t>
    </rPh>
    <rPh sb="30" eb="31">
      <t>ヨウ</t>
    </rPh>
    <phoneticPr fontId="2"/>
  </si>
  <si>
    <t>　※　各区戸籍住民課の住民票の写し、印鑑登録証明は自動交付機を含む</t>
    <rPh sb="3" eb="5">
      <t>カクク</t>
    </rPh>
    <rPh sb="5" eb="7">
      <t>コセキ</t>
    </rPh>
    <rPh sb="7" eb="10">
      <t>ジュウミンカ</t>
    </rPh>
    <rPh sb="11" eb="14">
      <t>ジュウミンヒョウ</t>
    </rPh>
    <rPh sb="15" eb="16">
      <t>ウツ</t>
    </rPh>
    <rPh sb="18" eb="20">
      <t>インカン</t>
    </rPh>
    <rPh sb="20" eb="22">
      <t>トウロク</t>
    </rPh>
    <rPh sb="22" eb="24">
      <t>ショウメイ</t>
    </rPh>
    <rPh sb="25" eb="26">
      <t>ジ</t>
    </rPh>
    <rPh sb="26" eb="27">
      <t>ドウ</t>
    </rPh>
    <rPh sb="27" eb="28">
      <t>コウ</t>
    </rPh>
    <rPh sb="28" eb="29">
      <t>フ</t>
    </rPh>
    <rPh sb="29" eb="30">
      <t>キ</t>
    </rPh>
    <rPh sb="31" eb="32">
      <t>フク</t>
    </rPh>
    <phoneticPr fontId="2"/>
  </si>
  <si>
    <t>月別</t>
    <rPh sb="0" eb="1">
      <t>ツキ</t>
    </rPh>
    <rPh sb="1" eb="2">
      <t>ベツ</t>
    </rPh>
    <phoneticPr fontId="3"/>
  </si>
  <si>
    <t>無料通数</t>
    <rPh sb="0" eb="2">
      <t>ムリョウ</t>
    </rPh>
    <rPh sb="2" eb="3">
      <t>ツウ</t>
    </rPh>
    <rPh sb="3" eb="4">
      <t>カズ</t>
    </rPh>
    <phoneticPr fontId="3"/>
  </si>
  <si>
    <t>１　人口移動</t>
    <rPh sb="4" eb="6">
      <t>イドウ</t>
    </rPh>
    <phoneticPr fontId="3"/>
  </si>
  <si>
    <t>廃止申請・亡失届</t>
    <rPh sb="0" eb="2">
      <t>ハイシ</t>
    </rPh>
    <rPh sb="2" eb="4">
      <t>シンセイ</t>
    </rPh>
    <phoneticPr fontId="3"/>
  </si>
  <si>
    <t>修正</t>
    <rPh sb="0" eb="2">
      <t>シュウセイ</t>
    </rPh>
    <phoneticPr fontId="3"/>
  </si>
  <si>
    <t>平成１９年</t>
    <rPh sb="0" eb="2">
      <t>ヘイセイ</t>
    </rPh>
    <rPh sb="4" eb="5">
      <t>ネン</t>
    </rPh>
    <phoneticPr fontId="3"/>
  </si>
  <si>
    <t>項目</t>
    <rPh sb="0" eb="2">
      <t>コウモク</t>
    </rPh>
    <phoneticPr fontId="3"/>
  </si>
  <si>
    <t>区分</t>
    <rPh sb="0" eb="2">
      <t>クブン</t>
    </rPh>
    <phoneticPr fontId="3"/>
  </si>
  <si>
    <t>月別</t>
    <rPh sb="0" eb="2">
      <t>ツキベツ</t>
    </rPh>
    <phoneticPr fontId="3"/>
  </si>
  <si>
    <t>他市区町　　　　　　　　　　　　　　　　　　　　　　　　　　　　　　　　　　　　　　　　　　　　　　　　　　　　　　　　　　　　　　　　　　　　　　　　　　　　　　　　　村からの　　　　　　　　　　　　　　　　　　　　　　　　　　　　　　　　　　　　　　　　　　　　　　　　　　　　　　　　　　　　　　　　　　　　　　　　　　　　　　　　　　　　　　　　　　　　　　　　　　　　　送付分</t>
    <rPh sb="0" eb="1">
      <t>タ</t>
    </rPh>
    <rPh sb="1" eb="3">
      <t>シク</t>
    </rPh>
    <rPh sb="190" eb="192">
      <t>ソウフ</t>
    </rPh>
    <rPh sb="192" eb="193">
      <t>ブン</t>
    </rPh>
    <phoneticPr fontId="3"/>
  </si>
  <si>
    <t>戸籍の附票等処理</t>
    <rPh sb="0" eb="2">
      <t>コセキ</t>
    </rPh>
    <rPh sb="3" eb="4">
      <t>フ</t>
    </rPh>
    <rPh sb="4" eb="5">
      <t>ヒョウ</t>
    </rPh>
    <phoneticPr fontId="3"/>
  </si>
  <si>
    <t>戸籍の附票等処理</t>
    <rPh sb="0" eb="2">
      <t>コセキ</t>
    </rPh>
    <rPh sb="3" eb="4">
      <t>フ</t>
    </rPh>
    <rPh sb="4" eb="5">
      <t>ヒョウ</t>
    </rPh>
    <rPh sb="5" eb="6">
      <t>トウ</t>
    </rPh>
    <rPh sb="6" eb="8">
      <t>ショリ</t>
    </rPh>
    <phoneticPr fontId="3"/>
  </si>
  <si>
    <t>４ 証明等取扱件数　</t>
    <rPh sb="2" eb="4">
      <t>ショウメイ</t>
    </rPh>
    <rPh sb="4" eb="5">
      <t>ナド</t>
    </rPh>
    <rPh sb="5" eb="7">
      <t>トリアツカイ</t>
    </rPh>
    <rPh sb="7" eb="9">
      <t>ケンスウ</t>
    </rPh>
    <phoneticPr fontId="3"/>
  </si>
  <si>
    <t>印鑑証明書</t>
    <rPh sb="0" eb="1">
      <t>イン</t>
    </rPh>
    <rPh sb="1" eb="2">
      <t>カガミ</t>
    </rPh>
    <phoneticPr fontId="3"/>
  </si>
  <si>
    <t>窓口</t>
    <rPh sb="0" eb="2">
      <t>マドグチ</t>
    </rPh>
    <phoneticPr fontId="3"/>
  </si>
  <si>
    <t>（ア）　火 葬 許 可 等</t>
    <rPh sb="4" eb="7">
      <t>カソウ</t>
    </rPh>
    <rPh sb="8" eb="11">
      <t>キョカ</t>
    </rPh>
    <rPh sb="12" eb="13">
      <t>トウ</t>
    </rPh>
    <phoneticPr fontId="3"/>
  </si>
  <si>
    <t>葵区</t>
    <rPh sb="0" eb="2">
      <t>アオイク</t>
    </rPh>
    <phoneticPr fontId="3"/>
  </si>
  <si>
    <t>火葬件数</t>
    <rPh sb="0" eb="2">
      <t>カソウ</t>
    </rPh>
    <rPh sb="2" eb="4">
      <t>ケンスウ</t>
    </rPh>
    <phoneticPr fontId="3"/>
  </si>
  <si>
    <t>清水区</t>
    <rPh sb="0" eb="3">
      <t>シミズク</t>
    </rPh>
    <phoneticPr fontId="3"/>
  </si>
  <si>
    <t>（イ）　自動車臨時運行許可ほか</t>
    <rPh sb="4" eb="7">
      <t>ジドウシャ</t>
    </rPh>
    <rPh sb="7" eb="9">
      <t>リンジ</t>
    </rPh>
    <rPh sb="9" eb="11">
      <t>ウンコウ</t>
    </rPh>
    <rPh sb="11" eb="13">
      <t>キョカ</t>
    </rPh>
    <phoneticPr fontId="3"/>
  </si>
  <si>
    <t>葵区戸籍住民課</t>
    <rPh sb="0" eb="2">
      <t>アオイク</t>
    </rPh>
    <rPh sb="2" eb="4">
      <t>コセキ</t>
    </rPh>
    <rPh sb="4" eb="7">
      <t>ジュウミンカ</t>
    </rPh>
    <phoneticPr fontId="3"/>
  </si>
  <si>
    <t>駿河区戸籍住民課</t>
    <rPh sb="0" eb="3">
      <t>スルガク</t>
    </rPh>
    <rPh sb="3" eb="5">
      <t>コセキ</t>
    </rPh>
    <rPh sb="5" eb="8">
      <t>ジュウミンカ</t>
    </rPh>
    <phoneticPr fontId="3"/>
  </si>
  <si>
    <t>清水区戸籍住民課</t>
    <rPh sb="0" eb="3">
      <t>シミズク</t>
    </rPh>
    <rPh sb="3" eb="5">
      <t>コセキ</t>
    </rPh>
    <rPh sb="5" eb="8">
      <t>ジュウミンカ</t>
    </rPh>
    <phoneticPr fontId="3"/>
  </si>
  <si>
    <t>葵区</t>
    <rPh sb="0" eb="1">
      <t>アオイ</t>
    </rPh>
    <rPh sb="1" eb="2">
      <t>ク</t>
    </rPh>
    <phoneticPr fontId="2"/>
  </si>
  <si>
    <t>駿河区</t>
    <rPh sb="0" eb="2">
      <t>スルガ</t>
    </rPh>
    <rPh sb="2" eb="3">
      <t>ク</t>
    </rPh>
    <phoneticPr fontId="2"/>
  </si>
  <si>
    <t>清水区</t>
    <rPh sb="0" eb="2">
      <t>シミズ</t>
    </rPh>
    <rPh sb="2" eb="3">
      <t>ク</t>
    </rPh>
    <phoneticPr fontId="2"/>
  </si>
  <si>
    <t>支所</t>
    <rPh sb="0" eb="2">
      <t>シショ</t>
    </rPh>
    <phoneticPr fontId="3"/>
  </si>
  <si>
    <t>蒲原</t>
    <rPh sb="0" eb="2">
      <t>カバハラ</t>
    </rPh>
    <phoneticPr fontId="2"/>
  </si>
  <si>
    <t>井川</t>
    <rPh sb="0" eb="1">
      <t>イ</t>
    </rPh>
    <rPh sb="1" eb="2">
      <t>カワ</t>
    </rPh>
    <phoneticPr fontId="2"/>
  </si>
  <si>
    <t>長田</t>
    <rPh sb="0" eb="2">
      <t>オサダ</t>
    </rPh>
    <phoneticPr fontId="2"/>
  </si>
  <si>
    <t>城東</t>
    <rPh sb="0" eb="1">
      <t>シロ</t>
    </rPh>
    <rPh sb="1" eb="2">
      <t>ヒガシ</t>
    </rPh>
    <phoneticPr fontId="2"/>
  </si>
  <si>
    <t>大里</t>
    <rPh sb="0" eb="1">
      <t>ダイ</t>
    </rPh>
    <rPh sb="1" eb="2">
      <t>サト</t>
    </rPh>
    <phoneticPr fontId="2"/>
  </si>
  <si>
    <t>興津</t>
    <rPh sb="0" eb="1">
      <t>キョウ</t>
    </rPh>
    <rPh sb="1" eb="2">
      <t>ツ</t>
    </rPh>
    <phoneticPr fontId="2"/>
  </si>
  <si>
    <t>ｺｰﾅｰ</t>
    <phoneticPr fontId="3"/>
  </si>
  <si>
    <t>住基ネット事務</t>
    <rPh sb="0" eb="1">
      <t>ジュウ</t>
    </rPh>
    <rPh sb="1" eb="2">
      <t>モト</t>
    </rPh>
    <rPh sb="5" eb="6">
      <t>コト</t>
    </rPh>
    <rPh sb="6" eb="7">
      <t>ツトム</t>
    </rPh>
    <phoneticPr fontId="2"/>
  </si>
  <si>
    <t>駿河区戸籍住民課</t>
    <rPh sb="0" eb="2">
      <t>スルガ</t>
    </rPh>
    <rPh sb="2" eb="3">
      <t>ク</t>
    </rPh>
    <rPh sb="3" eb="5">
      <t>コセキ</t>
    </rPh>
    <rPh sb="5" eb="8">
      <t>ジュウミンカ</t>
    </rPh>
    <phoneticPr fontId="2"/>
  </si>
  <si>
    <t>月別</t>
    <rPh sb="0" eb="2">
      <t>ツキベツ</t>
    </rPh>
    <phoneticPr fontId="2"/>
  </si>
  <si>
    <t>項目</t>
    <rPh sb="0" eb="2">
      <t>コウモク</t>
    </rPh>
    <phoneticPr fontId="2"/>
  </si>
  <si>
    <t>住基ネット事務</t>
    <rPh sb="0" eb="1">
      <t>ジュウ</t>
    </rPh>
    <rPh sb="1" eb="2">
      <t>キ</t>
    </rPh>
    <rPh sb="5" eb="7">
      <t>ジム</t>
    </rPh>
    <phoneticPr fontId="2"/>
  </si>
  <si>
    <t>藁科</t>
    <rPh sb="0" eb="2">
      <t>ワラシナ</t>
    </rPh>
    <phoneticPr fontId="2"/>
  </si>
  <si>
    <t>東部</t>
    <rPh sb="0" eb="2">
      <t>トウブ</t>
    </rPh>
    <phoneticPr fontId="2"/>
  </si>
  <si>
    <t>西部</t>
    <rPh sb="0" eb="2">
      <t>セイブ</t>
    </rPh>
    <phoneticPr fontId="2"/>
  </si>
  <si>
    <t>北部</t>
    <rPh sb="0" eb="2">
      <t>ホクブ</t>
    </rPh>
    <phoneticPr fontId="2"/>
  </si>
  <si>
    <t>清沢</t>
    <rPh sb="0" eb="2">
      <t>キヨサワ</t>
    </rPh>
    <phoneticPr fontId="2"/>
  </si>
  <si>
    <t>大川</t>
    <rPh sb="0" eb="2">
      <t>オオカワ</t>
    </rPh>
    <phoneticPr fontId="2"/>
  </si>
  <si>
    <t>玉川</t>
    <rPh sb="0" eb="2">
      <t>タマカワ</t>
    </rPh>
    <phoneticPr fontId="2"/>
  </si>
  <si>
    <t>大里</t>
    <rPh sb="0" eb="2">
      <t>オオザト</t>
    </rPh>
    <phoneticPr fontId="2"/>
  </si>
  <si>
    <t>南部</t>
    <rPh sb="0" eb="2">
      <t>ナンブ</t>
    </rPh>
    <phoneticPr fontId="2"/>
  </si>
  <si>
    <t>小鹿</t>
    <rPh sb="0" eb="2">
      <t>コジカ</t>
    </rPh>
    <phoneticPr fontId="2"/>
  </si>
  <si>
    <t>三保</t>
    <rPh sb="0" eb="2">
      <t>ミホ</t>
    </rPh>
    <phoneticPr fontId="2"/>
  </si>
  <si>
    <t>駒越</t>
    <rPh sb="0" eb="1">
      <t>コマ</t>
    </rPh>
    <rPh sb="1" eb="2">
      <t>ゴ</t>
    </rPh>
    <phoneticPr fontId="2"/>
  </si>
  <si>
    <t>有度</t>
    <rPh sb="0" eb="1">
      <t>ユウ</t>
    </rPh>
    <rPh sb="1" eb="2">
      <t>ド</t>
    </rPh>
    <phoneticPr fontId="2"/>
  </si>
  <si>
    <t>高部</t>
    <rPh sb="0" eb="2">
      <t>タカベ</t>
    </rPh>
    <phoneticPr fontId="2"/>
  </si>
  <si>
    <t>飯田</t>
    <rPh sb="0" eb="2">
      <t>イイダ</t>
    </rPh>
    <phoneticPr fontId="2"/>
  </si>
  <si>
    <t>袖師</t>
    <rPh sb="0" eb="1">
      <t>ソデ</t>
    </rPh>
    <rPh sb="1" eb="2">
      <t>シ</t>
    </rPh>
    <phoneticPr fontId="2"/>
  </si>
  <si>
    <t>庵原</t>
    <rPh sb="0" eb="2">
      <t>イハラ</t>
    </rPh>
    <phoneticPr fontId="2"/>
  </si>
  <si>
    <t>興津</t>
    <rPh sb="0" eb="2">
      <t>オキツ</t>
    </rPh>
    <phoneticPr fontId="2"/>
  </si>
  <si>
    <t>小島</t>
    <rPh sb="0" eb="2">
      <t>コジマ</t>
    </rPh>
    <phoneticPr fontId="2"/>
  </si>
  <si>
    <t>大河内</t>
    <rPh sb="0" eb="1">
      <t>オオカワ</t>
    </rPh>
    <rPh sb="1" eb="3">
      <t>カワチ</t>
    </rPh>
    <phoneticPr fontId="2"/>
  </si>
  <si>
    <t>梅ケ島</t>
    <rPh sb="0" eb="1">
      <t>ウメ</t>
    </rPh>
    <rPh sb="2" eb="3">
      <t>シマ</t>
    </rPh>
    <phoneticPr fontId="2"/>
  </si>
  <si>
    <t>生涯学習センター</t>
    <rPh sb="0" eb="2">
      <t>ショウガイ</t>
    </rPh>
    <rPh sb="2" eb="4">
      <t>ガクシュウ</t>
    </rPh>
    <phoneticPr fontId="2"/>
  </si>
  <si>
    <t>生涯学習交流館</t>
    <rPh sb="0" eb="2">
      <t>ショウガイ</t>
    </rPh>
    <rPh sb="2" eb="4">
      <t>ガクシュウ</t>
    </rPh>
    <rPh sb="4" eb="6">
      <t>コウリュウ</t>
    </rPh>
    <rPh sb="6" eb="7">
      <t>カン</t>
    </rPh>
    <phoneticPr fontId="2"/>
  </si>
  <si>
    <t>葵区　市民サービスコーナー</t>
    <rPh sb="0" eb="1">
      <t>アオイ</t>
    </rPh>
    <rPh sb="1" eb="2">
      <t>ク</t>
    </rPh>
    <rPh sb="3" eb="5">
      <t>シミン</t>
    </rPh>
    <phoneticPr fontId="2"/>
  </si>
  <si>
    <t>駿河区 市民サービスコーナー</t>
    <rPh sb="0" eb="2">
      <t>スルガ</t>
    </rPh>
    <rPh sb="2" eb="3">
      <t>ク</t>
    </rPh>
    <rPh sb="4" eb="6">
      <t>シミン</t>
    </rPh>
    <phoneticPr fontId="2"/>
  </si>
  <si>
    <t>清水区 市民サービスコーナー</t>
    <rPh sb="0" eb="2">
      <t>シミズ</t>
    </rPh>
    <rPh sb="2" eb="3">
      <t>ク</t>
    </rPh>
    <rPh sb="4" eb="6">
      <t>シミン</t>
    </rPh>
    <phoneticPr fontId="2"/>
  </si>
  <si>
    <t>戸籍住民課</t>
    <rPh sb="0" eb="2">
      <t>コセキ</t>
    </rPh>
    <rPh sb="2" eb="4">
      <t>ジュウミン</t>
    </rPh>
    <rPh sb="4" eb="5">
      <t>カ</t>
    </rPh>
    <phoneticPr fontId="2"/>
  </si>
  <si>
    <t>支所</t>
    <rPh sb="0" eb="2">
      <t>シショ</t>
    </rPh>
    <phoneticPr fontId="2"/>
  </si>
  <si>
    <t>井川</t>
    <rPh sb="0" eb="2">
      <t>イカワ</t>
    </rPh>
    <phoneticPr fontId="2"/>
  </si>
  <si>
    <t>蒲原</t>
    <rPh sb="0" eb="2">
      <t>カンバラ</t>
    </rPh>
    <phoneticPr fontId="2"/>
  </si>
  <si>
    <t>ｺｰﾅｰ計</t>
    <rPh sb="4" eb="5">
      <t>ケイ</t>
    </rPh>
    <phoneticPr fontId="2"/>
  </si>
  <si>
    <t>住民票証明</t>
    <rPh sb="0" eb="3">
      <t>ジュウミンヒョウ</t>
    </rPh>
    <rPh sb="3" eb="5">
      <t>ショウメイ</t>
    </rPh>
    <phoneticPr fontId="2"/>
  </si>
  <si>
    <t>総合計</t>
    <rPh sb="0" eb="1">
      <t>ソウ</t>
    </rPh>
    <rPh sb="1" eb="3">
      <t>ゴウケイ</t>
    </rPh>
    <phoneticPr fontId="2"/>
  </si>
  <si>
    <t>戸籍証明　　</t>
    <rPh sb="0" eb="2">
      <t>コセキ</t>
    </rPh>
    <rPh sb="2" eb="4">
      <t>ショウメイ</t>
    </rPh>
    <phoneticPr fontId="2"/>
  </si>
  <si>
    <t>内訳：（１）戸籍証明の有料（戸籍・除籍事項証明等、戸籍・除籍記載事項証明、届出受理証明、令５但書受理証明、身分証明）　</t>
    <phoneticPr fontId="3"/>
  </si>
  <si>
    <t>内訳：（２）住民票証明の有料（住民票の写し、住民票記載事項証明、戸籍の附票、不在証明、その他行政証明、閲覧）</t>
    <rPh sb="6" eb="9">
      <t>ジュウミンヒョウ</t>
    </rPh>
    <rPh sb="9" eb="11">
      <t>ショウメイ</t>
    </rPh>
    <rPh sb="12" eb="14">
      <t>ユウリョウ</t>
    </rPh>
    <phoneticPr fontId="3"/>
  </si>
  <si>
    <r>
      <t>有料証明計</t>
    </r>
    <r>
      <rPr>
        <sz val="12"/>
        <rFont val="ＭＳ 明朝"/>
        <family val="1"/>
        <charset val="128"/>
      </rPr>
      <t>　</t>
    </r>
    <rPh sb="0" eb="2">
      <t>ユウリョウ</t>
    </rPh>
    <rPh sb="2" eb="4">
      <t>ショウメイ</t>
    </rPh>
    <rPh sb="4" eb="5">
      <t>ケイ</t>
    </rPh>
    <phoneticPr fontId="2"/>
  </si>
  <si>
    <t>内訳：戸籍証明、住民票証明、広域交付、印鑑証明、外録証明</t>
    <phoneticPr fontId="3"/>
  </si>
  <si>
    <t>無料証明　</t>
    <rPh sb="0" eb="2">
      <t>ムリョウ</t>
    </rPh>
    <rPh sb="2" eb="4">
      <t>ショウメイ</t>
    </rPh>
    <phoneticPr fontId="2"/>
  </si>
  <si>
    <t>内訳：（１）戸籍証明の無料（公用）（戸籍・除籍事項証明等、戸籍記載事項他、労基法証明、身分証明、閲覧）</t>
    <rPh sb="11" eb="13">
      <t>ムリョウ</t>
    </rPh>
    <rPh sb="14" eb="16">
      <t>コウヨウ</t>
    </rPh>
    <phoneticPr fontId="3"/>
  </si>
  <si>
    <r>
      <rPr>
        <sz val="11"/>
        <color indexed="9"/>
        <rFont val="ＭＳ Ｐ明朝"/>
        <family val="1"/>
        <charset val="128"/>
      </rPr>
      <t>内訳：</t>
    </r>
    <r>
      <rPr>
        <sz val="11"/>
        <rFont val="ＭＳ Ｐ明朝"/>
        <family val="1"/>
        <charset val="128"/>
      </rPr>
      <t>（２）住民票証明の無料（公用）（住民票の写し、戸籍の附票、不在証明、年金現況証明、閲覧）</t>
    </r>
    <rPh sb="0" eb="2">
      <t>ウチワケ</t>
    </rPh>
    <rPh sb="6" eb="9">
      <t>ジュウミンヒョウ</t>
    </rPh>
    <rPh sb="9" eb="11">
      <t>ショウメイ</t>
    </rPh>
    <rPh sb="12" eb="14">
      <t>ムリョウ</t>
    </rPh>
    <rPh sb="15" eb="17">
      <t>コウヨウ</t>
    </rPh>
    <rPh sb="19" eb="22">
      <t>ジュウミンヒョウ</t>
    </rPh>
    <rPh sb="23" eb="24">
      <t>ウツ</t>
    </rPh>
    <rPh sb="29" eb="30">
      <t>フ</t>
    </rPh>
    <rPh sb="30" eb="31">
      <t>ヒョウ</t>
    </rPh>
    <rPh sb="32" eb="34">
      <t>フザイ</t>
    </rPh>
    <rPh sb="34" eb="36">
      <t>ショウメイ</t>
    </rPh>
    <rPh sb="37" eb="39">
      <t>ネンキン</t>
    </rPh>
    <rPh sb="39" eb="41">
      <t>ゲンキョウ</t>
    </rPh>
    <rPh sb="41" eb="43">
      <t>ショウメイ</t>
    </rPh>
    <phoneticPr fontId="3"/>
  </si>
  <si>
    <r>
      <rPr>
        <sz val="11"/>
        <color indexed="9"/>
        <rFont val="ＭＳ Ｐ明朝"/>
        <family val="1"/>
        <charset val="128"/>
      </rPr>
      <t>内訳：</t>
    </r>
    <r>
      <rPr>
        <sz val="11"/>
        <rFont val="ＭＳ Ｐ明朝"/>
        <family val="1"/>
        <charset val="128"/>
      </rPr>
      <t>（３）印鑑証明の無料</t>
    </r>
    <rPh sb="6" eb="8">
      <t>インカン</t>
    </rPh>
    <rPh sb="8" eb="10">
      <t>ショウメイ</t>
    </rPh>
    <rPh sb="11" eb="13">
      <t>ムリョウ</t>
    </rPh>
    <phoneticPr fontId="3"/>
  </si>
  <si>
    <r>
      <rPr>
        <sz val="11"/>
        <color indexed="9"/>
        <rFont val="ＭＳ Ｐ明朝"/>
        <family val="1"/>
        <charset val="128"/>
      </rPr>
      <t>内訳：</t>
    </r>
    <r>
      <rPr>
        <sz val="11"/>
        <rFont val="ＭＳ Ｐ明朝"/>
        <family val="1"/>
        <charset val="128"/>
      </rPr>
      <t>（４）外国人登録証明の公用</t>
    </r>
    <rPh sb="6" eb="8">
      <t>ガイコク</t>
    </rPh>
    <rPh sb="8" eb="9">
      <t>ジン</t>
    </rPh>
    <rPh sb="9" eb="11">
      <t>トウロク</t>
    </rPh>
    <rPh sb="11" eb="13">
      <t>ショウメイ</t>
    </rPh>
    <rPh sb="14" eb="16">
      <t>コウヨウ</t>
    </rPh>
    <phoneticPr fontId="3"/>
  </si>
  <si>
    <t>内訳：有料証明計、無料証明</t>
    <rPh sb="3" eb="5">
      <t>ユウリョウ</t>
    </rPh>
    <rPh sb="5" eb="7">
      <t>ショウメイ</t>
    </rPh>
    <rPh sb="7" eb="8">
      <t>ケイ</t>
    </rPh>
    <rPh sb="9" eb="11">
      <t>ムリョウ</t>
    </rPh>
    <rPh sb="11" eb="13">
      <t>ショウメイ</t>
    </rPh>
    <phoneticPr fontId="3"/>
  </si>
  <si>
    <t>長田</t>
    <rPh sb="0" eb="2">
      <t>オサダ</t>
    </rPh>
    <phoneticPr fontId="3"/>
  </si>
  <si>
    <t>蒲原</t>
    <rPh sb="0" eb="2">
      <t>カンバラ</t>
    </rPh>
    <phoneticPr fontId="3"/>
  </si>
  <si>
    <t>戸籍住民課</t>
    <rPh sb="0" eb="2">
      <t>コセキ</t>
    </rPh>
    <rPh sb="2" eb="5">
      <t>ジュウミンカ</t>
    </rPh>
    <phoneticPr fontId="2"/>
  </si>
  <si>
    <t>市民ｻｰﾋﾞｽ</t>
    <rPh sb="0" eb="2">
      <t>シミン</t>
    </rPh>
    <phoneticPr fontId="2"/>
  </si>
  <si>
    <t>藁科</t>
    <rPh sb="0" eb="2">
      <t>ワラシナ</t>
    </rPh>
    <phoneticPr fontId="3"/>
  </si>
  <si>
    <t>城東</t>
    <rPh sb="0" eb="2">
      <t>ジョウトウ</t>
    </rPh>
    <phoneticPr fontId="3"/>
  </si>
  <si>
    <t>大里</t>
    <rPh sb="0" eb="2">
      <t>オオザト</t>
    </rPh>
    <phoneticPr fontId="3"/>
  </si>
  <si>
    <t>東豊田</t>
    <rPh sb="0" eb="3">
      <t>ヒガシトヨダ</t>
    </rPh>
    <phoneticPr fontId="2"/>
  </si>
  <si>
    <t>西部</t>
    <rPh sb="0" eb="1">
      <t>ニシ</t>
    </rPh>
    <phoneticPr fontId="2"/>
  </si>
  <si>
    <t>北部</t>
    <rPh sb="0" eb="1">
      <t>キタ</t>
    </rPh>
    <phoneticPr fontId="2"/>
  </si>
  <si>
    <t>生涯学習交流館</t>
    <rPh sb="0" eb="2">
      <t>ショウガイ</t>
    </rPh>
    <rPh sb="2" eb="4">
      <t>ガクシュウ</t>
    </rPh>
    <rPh sb="4" eb="6">
      <t>コウリュウ</t>
    </rPh>
    <rPh sb="6" eb="7">
      <t>カン</t>
    </rPh>
    <phoneticPr fontId="3"/>
  </si>
  <si>
    <t>井川</t>
    <rPh sb="0" eb="2">
      <t>イカワ</t>
    </rPh>
    <phoneticPr fontId="3"/>
  </si>
  <si>
    <t>清沢</t>
    <rPh sb="0" eb="1">
      <t>キヨシ</t>
    </rPh>
    <rPh sb="1" eb="2">
      <t>サワ</t>
    </rPh>
    <phoneticPr fontId="2"/>
  </si>
  <si>
    <t>大川</t>
    <rPh sb="0" eb="1">
      <t>ダイ</t>
    </rPh>
    <rPh sb="1" eb="2">
      <t>カワ</t>
    </rPh>
    <phoneticPr fontId="2"/>
  </si>
  <si>
    <t>サービス</t>
    <phoneticPr fontId="3"/>
  </si>
  <si>
    <t>コーナー計</t>
    <rPh sb="4" eb="5">
      <t>ケイ</t>
    </rPh>
    <phoneticPr fontId="3"/>
  </si>
  <si>
    <t>玉川</t>
    <rPh sb="0" eb="1">
      <t>タマ</t>
    </rPh>
    <phoneticPr fontId="2"/>
  </si>
  <si>
    <t>梅ヶ島</t>
    <rPh sb="0" eb="3">
      <t>ウメガシマ</t>
    </rPh>
    <phoneticPr fontId="2"/>
  </si>
  <si>
    <t>南部</t>
    <rPh sb="0" eb="1">
      <t>ミナミ</t>
    </rPh>
    <rPh sb="1" eb="2">
      <t>ブ</t>
    </rPh>
    <phoneticPr fontId="2"/>
  </si>
  <si>
    <t>小鹿</t>
    <rPh sb="0" eb="1">
      <t>ショウ</t>
    </rPh>
    <rPh sb="1" eb="2">
      <t>シカ</t>
    </rPh>
    <phoneticPr fontId="2"/>
  </si>
  <si>
    <t>三保</t>
    <rPh sb="0" eb="1">
      <t>サン</t>
    </rPh>
    <rPh sb="1" eb="2">
      <t>セイゾウ</t>
    </rPh>
    <phoneticPr fontId="2"/>
  </si>
  <si>
    <t>駒越</t>
    <rPh sb="0" eb="1">
      <t>コマ</t>
    </rPh>
    <rPh sb="1" eb="2">
      <t>コ</t>
    </rPh>
    <phoneticPr fontId="2"/>
  </si>
  <si>
    <t>有度</t>
    <rPh sb="0" eb="1">
      <t>ウ</t>
    </rPh>
    <rPh sb="1" eb="2">
      <t>ド</t>
    </rPh>
    <phoneticPr fontId="2"/>
  </si>
  <si>
    <t>両河内</t>
    <rPh sb="0" eb="1">
      <t>リョウ</t>
    </rPh>
    <rPh sb="1" eb="3">
      <t>コウチ</t>
    </rPh>
    <phoneticPr fontId="2"/>
  </si>
  <si>
    <t>霊柩自動車の使用許可</t>
    <rPh sb="0" eb="1">
      <t>レイ</t>
    </rPh>
    <rPh sb="1" eb="2">
      <t>ヒツギ</t>
    </rPh>
    <rPh sb="2" eb="5">
      <t>ジドウシャ</t>
    </rPh>
    <rPh sb="6" eb="8">
      <t>シヨウ</t>
    </rPh>
    <rPh sb="8" eb="10">
      <t>キョカ</t>
    </rPh>
    <phoneticPr fontId="3"/>
  </si>
  <si>
    <t>市民</t>
    <rPh sb="0" eb="1">
      <t>シ</t>
    </rPh>
    <rPh sb="1" eb="2">
      <t>ミン</t>
    </rPh>
    <phoneticPr fontId="3"/>
  </si>
  <si>
    <t xml:space="preserve"> 各区戸籍住民課と各区サービス</t>
    <rPh sb="1" eb="2">
      <t>カク</t>
    </rPh>
    <rPh sb="2" eb="3">
      <t>ク</t>
    </rPh>
    <rPh sb="3" eb="5">
      <t>コセキ</t>
    </rPh>
    <rPh sb="5" eb="7">
      <t>ジュウミン</t>
    </rPh>
    <rPh sb="7" eb="8">
      <t>カ</t>
    </rPh>
    <rPh sb="9" eb="10">
      <t>カク</t>
    </rPh>
    <rPh sb="10" eb="11">
      <t>ク</t>
    </rPh>
    <phoneticPr fontId="2"/>
  </si>
  <si>
    <t xml:space="preserve"> コーナーとの合算</t>
    <rPh sb="7" eb="9">
      <t>ガッサン</t>
    </rPh>
    <phoneticPr fontId="2"/>
  </si>
  <si>
    <t>戸籍謄抄本</t>
    <rPh sb="0" eb="2">
      <t>コセキ</t>
    </rPh>
    <rPh sb="2" eb="3">
      <t>トウ</t>
    </rPh>
    <rPh sb="3" eb="5">
      <t>ショウホン</t>
    </rPh>
    <phoneticPr fontId="2"/>
  </si>
  <si>
    <t>除籍謄抄本</t>
    <rPh sb="0" eb="2">
      <t>ジョセキ</t>
    </rPh>
    <rPh sb="2" eb="3">
      <t>トウ</t>
    </rPh>
    <rPh sb="3" eb="5">
      <t>ショウホン</t>
    </rPh>
    <phoneticPr fontId="2"/>
  </si>
  <si>
    <t>除籍記載事項証明</t>
    <rPh sb="0" eb="2">
      <t>ジョセキ</t>
    </rPh>
    <rPh sb="2" eb="4">
      <t>キサイ</t>
    </rPh>
    <rPh sb="4" eb="6">
      <t>ジコウ</t>
    </rPh>
    <rPh sb="6" eb="8">
      <t>ショウメイ</t>
    </rPh>
    <phoneticPr fontId="2"/>
  </si>
  <si>
    <t>住民票の閲覧</t>
    <rPh sb="0" eb="3">
      <t>ジュウミンヒョウ</t>
    </rPh>
    <rPh sb="4" eb="6">
      <t>エツラン</t>
    </rPh>
    <phoneticPr fontId="2"/>
  </si>
  <si>
    <t>届出受理証明</t>
    <rPh sb="0" eb="2">
      <t>トドケデ</t>
    </rPh>
    <rPh sb="2" eb="4">
      <t>ジュリ</t>
    </rPh>
    <rPh sb="4" eb="6">
      <t>ショウメイ</t>
    </rPh>
    <phoneticPr fontId="2"/>
  </si>
  <si>
    <t>婚姻届出等受理証明</t>
    <rPh sb="0" eb="2">
      <t>コンイン</t>
    </rPh>
    <rPh sb="2" eb="3">
      <t>トドケ</t>
    </rPh>
    <rPh sb="3" eb="4">
      <t>デ</t>
    </rPh>
    <rPh sb="4" eb="5">
      <t>トウ</t>
    </rPh>
    <rPh sb="5" eb="7">
      <t>ジュリ</t>
    </rPh>
    <rPh sb="7" eb="9">
      <t>ショウメイ</t>
    </rPh>
    <phoneticPr fontId="2"/>
  </si>
  <si>
    <t>住民票の写し</t>
    <rPh sb="0" eb="3">
      <t>ジュウミンヒョウ</t>
    </rPh>
    <rPh sb="4" eb="5">
      <t>ウツ</t>
    </rPh>
    <phoneticPr fontId="2"/>
  </si>
  <si>
    <t>住民票記載事項証明</t>
    <rPh sb="0" eb="3">
      <t>ジュウミンヒョウ</t>
    </rPh>
    <rPh sb="3" eb="5">
      <t>キサイ</t>
    </rPh>
    <rPh sb="5" eb="7">
      <t>ジコウ</t>
    </rPh>
    <rPh sb="7" eb="9">
      <t>ショウメイ</t>
    </rPh>
    <phoneticPr fontId="2"/>
  </si>
  <si>
    <t>戸籍の附票</t>
    <rPh sb="0" eb="2">
      <t>コセキ</t>
    </rPh>
    <rPh sb="3" eb="4">
      <t>フ</t>
    </rPh>
    <rPh sb="4" eb="5">
      <t>ヒョウ</t>
    </rPh>
    <phoneticPr fontId="2"/>
  </si>
  <si>
    <t>印鑑登録</t>
    <rPh sb="0" eb="2">
      <t>インカン</t>
    </rPh>
    <rPh sb="2" eb="4">
      <t>トウロク</t>
    </rPh>
    <phoneticPr fontId="2"/>
  </si>
  <si>
    <t>印鑑登録証明</t>
    <rPh sb="0" eb="2">
      <t>インカン</t>
    </rPh>
    <rPh sb="2" eb="4">
      <t>トウロク</t>
    </rPh>
    <rPh sb="4" eb="6">
      <t>ショウメイ</t>
    </rPh>
    <phoneticPr fontId="2"/>
  </si>
  <si>
    <t>身分証明</t>
    <rPh sb="0" eb="2">
      <t>ミブン</t>
    </rPh>
    <rPh sb="2" eb="4">
      <t>ショウメイ</t>
    </rPh>
    <phoneticPr fontId="2"/>
  </si>
  <si>
    <t>不在住・不在籍</t>
    <rPh sb="0" eb="2">
      <t>フザイ</t>
    </rPh>
    <rPh sb="2" eb="3">
      <t>ジュウ</t>
    </rPh>
    <rPh sb="4" eb="6">
      <t>フザイ</t>
    </rPh>
    <rPh sb="6" eb="7">
      <t>セキ</t>
    </rPh>
    <phoneticPr fontId="2"/>
  </si>
  <si>
    <t>住民基本台帳カード</t>
    <rPh sb="0" eb="2">
      <t>ジュウミン</t>
    </rPh>
    <rPh sb="2" eb="4">
      <t>キホン</t>
    </rPh>
    <rPh sb="4" eb="6">
      <t>ダイチョウ</t>
    </rPh>
    <phoneticPr fontId="2"/>
  </si>
  <si>
    <t xml:space="preserve"> 各区戸籍住民課と、各区サービス</t>
    <rPh sb="1" eb="2">
      <t>カク</t>
    </rPh>
    <rPh sb="2" eb="3">
      <t>ク</t>
    </rPh>
    <rPh sb="3" eb="5">
      <t>コセキ</t>
    </rPh>
    <rPh sb="5" eb="7">
      <t>ジュウミン</t>
    </rPh>
    <rPh sb="7" eb="8">
      <t>カ</t>
    </rPh>
    <rPh sb="10" eb="11">
      <t>カク</t>
    </rPh>
    <rPh sb="11" eb="12">
      <t>ク</t>
    </rPh>
    <phoneticPr fontId="2"/>
  </si>
  <si>
    <t>決算資料との確認用</t>
    <phoneticPr fontId="2"/>
  </si>
  <si>
    <t>他の資料との、確認用数字一覧があります。</t>
    <rPh sb="0" eb="1">
      <t>タ</t>
    </rPh>
    <rPh sb="2" eb="4">
      <t>シリョウ</t>
    </rPh>
    <rPh sb="7" eb="10">
      <t>カクニンヨウ</t>
    </rPh>
    <rPh sb="10" eb="12">
      <t>スウジ</t>
    </rPh>
    <rPh sb="12" eb="14">
      <t>イチラン</t>
    </rPh>
    <phoneticPr fontId="2"/>
  </si>
  <si>
    <t>静岡市</t>
    <phoneticPr fontId="3"/>
  </si>
  <si>
    <t>証明書等　（清水区　市民サービスコーナー）</t>
    <rPh sb="0" eb="3">
      <t>ショウメイショ</t>
    </rPh>
    <rPh sb="3" eb="4">
      <t>トウ</t>
    </rPh>
    <rPh sb="6" eb="8">
      <t>シミズ</t>
    </rPh>
    <rPh sb="8" eb="9">
      <t>ク</t>
    </rPh>
    <rPh sb="10" eb="12">
      <t>シミン</t>
    </rPh>
    <phoneticPr fontId="2"/>
  </si>
  <si>
    <t>証明書等　（駿河区　市民サービスコーナー）</t>
    <rPh sb="0" eb="3">
      <t>ショウメイショ</t>
    </rPh>
    <rPh sb="3" eb="4">
      <t>トウ</t>
    </rPh>
    <rPh sb="6" eb="8">
      <t>スルガ</t>
    </rPh>
    <rPh sb="8" eb="9">
      <t>ク</t>
    </rPh>
    <rPh sb="10" eb="12">
      <t>シミン</t>
    </rPh>
    <phoneticPr fontId="2"/>
  </si>
  <si>
    <t>証明書等　（葵区　市民サービスコーナー）</t>
    <rPh sb="0" eb="3">
      <t>ショウメイショ</t>
    </rPh>
    <rPh sb="3" eb="4">
      <t>トウ</t>
    </rPh>
    <rPh sb="6" eb="7">
      <t>アオイ</t>
    </rPh>
    <rPh sb="7" eb="8">
      <t>ク</t>
    </rPh>
    <rPh sb="9" eb="11">
      <t>シミン</t>
    </rPh>
    <phoneticPr fontId="2"/>
  </si>
  <si>
    <t>各統計資料の表右上余白に表示されます。</t>
    <rPh sb="0" eb="1">
      <t>カク</t>
    </rPh>
    <rPh sb="1" eb="3">
      <t>トウケイ</t>
    </rPh>
    <rPh sb="3" eb="5">
      <t>シリョウ</t>
    </rPh>
    <rPh sb="6" eb="7">
      <t>ヒョウ</t>
    </rPh>
    <rPh sb="7" eb="9">
      <t>ミギウエ</t>
    </rPh>
    <rPh sb="9" eb="11">
      <t>ヨハク</t>
    </rPh>
    <rPh sb="12" eb="14">
      <t>ヒョウジ</t>
    </rPh>
    <phoneticPr fontId="3"/>
  </si>
  <si>
    <t>※このページは印刷しません。</t>
    <rPh sb="7" eb="9">
      <t>インサツ</t>
    </rPh>
    <phoneticPr fontId="3"/>
  </si>
  <si>
    <t>※　窓口の件数は、自動交付機が設置されている箇所の窓口取扱件数を掲載。（サービスコーナー等は除く。）</t>
    <rPh sb="2" eb="4">
      <t>マドグチ</t>
    </rPh>
    <rPh sb="5" eb="7">
      <t>ケンスウ</t>
    </rPh>
    <rPh sb="9" eb="11">
      <t>ジドウ</t>
    </rPh>
    <rPh sb="11" eb="13">
      <t>コウフ</t>
    </rPh>
    <rPh sb="13" eb="14">
      <t>キ</t>
    </rPh>
    <rPh sb="15" eb="17">
      <t>セッチ</t>
    </rPh>
    <rPh sb="22" eb="24">
      <t>カショ</t>
    </rPh>
    <rPh sb="25" eb="27">
      <t>マドグチ</t>
    </rPh>
    <rPh sb="27" eb="29">
      <t>トリアツカイ</t>
    </rPh>
    <rPh sb="29" eb="31">
      <t>ケンスウ</t>
    </rPh>
    <rPh sb="32" eb="34">
      <t>ケイサイ</t>
    </rPh>
    <rPh sb="44" eb="45">
      <t>トウ</t>
    </rPh>
    <rPh sb="46" eb="47">
      <t>ノゾ</t>
    </rPh>
    <phoneticPr fontId="3"/>
  </si>
  <si>
    <t xml:space="preserve"> ※ 平成１５年４月１日、旧静岡市と旧清水市が合併し静岡市となる。このため、Ｈ１５年度とＨ１６年度は静岡市として一本で集計。</t>
    <rPh sb="41" eb="43">
      <t>ネンド</t>
    </rPh>
    <rPh sb="47" eb="49">
      <t>ネンド</t>
    </rPh>
    <phoneticPr fontId="3"/>
  </si>
  <si>
    <t xml:space="preserve"> ※ 平成１７年４月１日、政令指定都市に移行し、「葵区」、「駿河区」、「清水区」の各行政区を設置。このため平成１７年度以降は各区ごと集計。</t>
    <phoneticPr fontId="3"/>
  </si>
  <si>
    <t>静岡市（１/２） 自然動態欄</t>
    <rPh sb="0" eb="3">
      <t>シズオカシ</t>
    </rPh>
    <rPh sb="9" eb="11">
      <t>シゼン</t>
    </rPh>
    <rPh sb="11" eb="13">
      <t>ドウタイ</t>
    </rPh>
    <rPh sb="13" eb="14">
      <t>ラン</t>
    </rPh>
    <phoneticPr fontId="3"/>
  </si>
  <si>
    <t>静岡市（2/2）　社会動態・人口動態欄</t>
    <rPh sb="0" eb="3">
      <t>シズオカシ</t>
    </rPh>
    <rPh sb="9" eb="11">
      <t>シャカイ</t>
    </rPh>
    <rPh sb="11" eb="13">
      <t>ドウタイ</t>
    </rPh>
    <rPh sb="14" eb="16">
      <t>ジンコウ</t>
    </rPh>
    <rPh sb="16" eb="18">
      <t>ドウタイ</t>
    </rPh>
    <rPh sb="18" eb="19">
      <t>ラン</t>
    </rPh>
    <phoneticPr fontId="3"/>
  </si>
  <si>
    <t xml:space="preserve"> ※ 次ページへ続く</t>
    <rPh sb="3" eb="4">
      <t>ジ</t>
    </rPh>
    <rPh sb="8" eb="9">
      <t>ツヅ</t>
    </rPh>
    <phoneticPr fontId="3"/>
  </si>
  <si>
    <t>Ｈ１９年度</t>
  </si>
  <si>
    <t>平成２０年</t>
    <rPh sb="0" eb="2">
      <t>ヘイセイ</t>
    </rPh>
    <rPh sb="4" eb="5">
      <t>ネン</t>
    </rPh>
    <phoneticPr fontId="3"/>
  </si>
  <si>
    <t>≪≪</t>
    <phoneticPr fontId="2"/>
  </si>
  <si>
    <t>葵・駿河・清水区
市民サービス
コーナー計</t>
    <rPh sb="0" eb="1">
      <t>アオイ</t>
    </rPh>
    <rPh sb="2" eb="4">
      <t>スルガ</t>
    </rPh>
    <rPh sb="5" eb="8">
      <t>シミズク</t>
    </rPh>
    <phoneticPr fontId="2"/>
  </si>
  <si>
    <r>
      <t>（３）　証明交付件数</t>
    </r>
    <r>
      <rPr>
        <b/>
        <sz val="10"/>
        <rFont val="ＭＳ Ｐ明朝"/>
        <family val="1"/>
        <charset val="128"/>
      </rPr>
      <t>（総数、各区戸籍住民課、各支所、各区市民サービスコーナー計）</t>
    </r>
    <rPh sb="4" eb="6">
      <t>ショウメイ</t>
    </rPh>
    <rPh sb="6" eb="8">
      <t>コウフ</t>
    </rPh>
    <rPh sb="8" eb="10">
      <t>ケンスウ</t>
    </rPh>
    <rPh sb="11" eb="13">
      <t>ソウスウ</t>
    </rPh>
    <rPh sb="14" eb="16">
      <t>カクク</t>
    </rPh>
    <rPh sb="16" eb="18">
      <t>コセキ</t>
    </rPh>
    <rPh sb="18" eb="21">
      <t>ジュウミンカ</t>
    </rPh>
    <rPh sb="22" eb="23">
      <t>カク</t>
    </rPh>
    <rPh sb="23" eb="25">
      <t>シショ</t>
    </rPh>
    <rPh sb="26" eb="28">
      <t>カクク</t>
    </rPh>
    <rPh sb="28" eb="30">
      <t>シミン</t>
    </rPh>
    <rPh sb="38" eb="39">
      <t>ケイ</t>
    </rPh>
    <phoneticPr fontId="2"/>
  </si>
  <si>
    <r>
      <t>（３）　証明交付件数</t>
    </r>
    <r>
      <rPr>
        <b/>
        <sz val="10"/>
        <rFont val="ＭＳ Ｐ明朝"/>
        <family val="1"/>
        <charset val="128"/>
      </rPr>
      <t>（葵区市民サービスコーナー）</t>
    </r>
    <rPh sb="4" eb="6">
      <t>ショウメイ</t>
    </rPh>
    <rPh sb="6" eb="8">
      <t>コウフ</t>
    </rPh>
    <rPh sb="8" eb="10">
      <t>ケンスウ</t>
    </rPh>
    <rPh sb="11" eb="12">
      <t>アオイ</t>
    </rPh>
    <phoneticPr fontId="2"/>
  </si>
  <si>
    <r>
      <t>（３）　証明交付件数</t>
    </r>
    <r>
      <rPr>
        <b/>
        <sz val="10"/>
        <rFont val="ＭＳ Ｐ明朝"/>
        <family val="1"/>
        <charset val="128"/>
      </rPr>
      <t>（駿河区市民サービスコーナー）</t>
    </r>
    <rPh sb="4" eb="6">
      <t>ショウメイ</t>
    </rPh>
    <rPh sb="6" eb="8">
      <t>コウフ</t>
    </rPh>
    <rPh sb="8" eb="10">
      <t>ケンスウ</t>
    </rPh>
    <rPh sb="11" eb="13">
      <t>スルガ</t>
    </rPh>
    <rPh sb="13" eb="14">
      <t>ク</t>
    </rPh>
    <phoneticPr fontId="2"/>
  </si>
  <si>
    <r>
      <t>（３）　証明交付件数</t>
    </r>
    <r>
      <rPr>
        <b/>
        <sz val="10"/>
        <rFont val="ＭＳ Ｐ明朝"/>
        <family val="1"/>
        <charset val="128"/>
      </rPr>
      <t>（清水区市民サービスコーナー）</t>
    </r>
    <rPh sb="4" eb="6">
      <t>ショウメイ</t>
    </rPh>
    <rPh sb="6" eb="8">
      <t>コウフ</t>
    </rPh>
    <rPh sb="8" eb="10">
      <t>ケンスウ</t>
    </rPh>
    <rPh sb="11" eb="13">
      <t>シミズ</t>
    </rPh>
    <rPh sb="13" eb="14">
      <t>ク</t>
    </rPh>
    <phoneticPr fontId="2"/>
  </si>
  <si>
    <t>麻機</t>
    <rPh sb="0" eb="1">
      <t>アサ</t>
    </rPh>
    <rPh sb="1" eb="2">
      <t>ハタ</t>
    </rPh>
    <phoneticPr fontId="2"/>
  </si>
  <si>
    <t>複合施設</t>
    <rPh sb="0" eb="2">
      <t>フクゴウ</t>
    </rPh>
    <rPh sb="2" eb="4">
      <t>シセツ</t>
    </rPh>
    <phoneticPr fontId="2"/>
  </si>
  <si>
    <t>由比</t>
    <rPh sb="0" eb="2">
      <t>ユイ</t>
    </rPh>
    <phoneticPr fontId="2"/>
  </si>
  <si>
    <t>由比支所</t>
    <rPh sb="0" eb="2">
      <t>ユイ</t>
    </rPh>
    <rPh sb="2" eb="4">
      <t>シショ</t>
    </rPh>
    <phoneticPr fontId="2"/>
  </si>
  <si>
    <t>Ｈ15年度</t>
    <phoneticPr fontId="3"/>
  </si>
  <si>
    <t>Ｈ元年度</t>
    <phoneticPr fontId="3"/>
  </si>
  <si>
    <t>Ｈ５年度</t>
    <phoneticPr fontId="3"/>
  </si>
  <si>
    <t>Ｈ10年度</t>
    <phoneticPr fontId="3"/>
  </si>
  <si>
    <t>Ｈ12年度</t>
    <phoneticPr fontId="3"/>
  </si>
  <si>
    <t>Ｈ13年度</t>
    <phoneticPr fontId="3"/>
  </si>
  <si>
    <t>Ｈ14年度</t>
    <rPh sb="4" eb="5">
      <t>ド</t>
    </rPh>
    <phoneticPr fontId="3"/>
  </si>
  <si>
    <t>比率(％)</t>
    <rPh sb="0" eb="2">
      <t>ヒリツ</t>
    </rPh>
    <phoneticPr fontId="2"/>
  </si>
  <si>
    <t>複合施設</t>
    <rPh sb="0" eb="2">
      <t>フクゴウ</t>
    </rPh>
    <rPh sb="2" eb="4">
      <t>シセツ</t>
    </rPh>
    <phoneticPr fontId="3"/>
  </si>
  <si>
    <t>麻機</t>
    <rPh sb="0" eb="1">
      <t>アサ</t>
    </rPh>
    <rPh sb="1" eb="2">
      <t>ハタ</t>
    </rPh>
    <phoneticPr fontId="3"/>
  </si>
  <si>
    <t>身分証明</t>
    <phoneticPr fontId="2"/>
  </si>
  <si>
    <t>無料証明</t>
    <phoneticPr fontId="2"/>
  </si>
  <si>
    <t>３月</t>
    <phoneticPr fontId="3"/>
  </si>
  <si>
    <t>５月</t>
    <phoneticPr fontId="3"/>
  </si>
  <si>
    <t>６月</t>
    <phoneticPr fontId="3"/>
  </si>
  <si>
    <t>７月</t>
    <phoneticPr fontId="3"/>
  </si>
  <si>
    <t>８月</t>
    <phoneticPr fontId="3"/>
  </si>
  <si>
    <t>９月</t>
    <phoneticPr fontId="3"/>
  </si>
  <si>
    <t>１０月</t>
    <phoneticPr fontId="3"/>
  </si>
  <si>
    <t>１１月</t>
    <phoneticPr fontId="3"/>
  </si>
  <si>
    <t>１２月</t>
    <phoneticPr fontId="3"/>
  </si>
  <si>
    <t>２月</t>
    <phoneticPr fontId="3"/>
  </si>
  <si>
    <t>年   度</t>
    <phoneticPr fontId="3"/>
  </si>
  <si>
    <t>自然動態</t>
    <phoneticPr fontId="3"/>
  </si>
  <si>
    <t>社会動態</t>
    <phoneticPr fontId="3"/>
  </si>
  <si>
    <t>出生</t>
    <phoneticPr fontId="3"/>
  </si>
  <si>
    <t>自然増減</t>
    <phoneticPr fontId="3"/>
  </si>
  <si>
    <t>転入その他の増</t>
    <phoneticPr fontId="3"/>
  </si>
  <si>
    <t>転出その他の減　</t>
    <phoneticPr fontId="3"/>
  </si>
  <si>
    <t>社会増減　　</t>
    <phoneticPr fontId="3"/>
  </si>
  <si>
    <t>男</t>
    <phoneticPr fontId="3"/>
  </si>
  <si>
    <t>女</t>
    <phoneticPr fontId="3"/>
  </si>
  <si>
    <t>Ｈ２０年度</t>
  </si>
  <si>
    <t>平成２１年</t>
    <rPh sb="0" eb="2">
      <t>ヘイセイ</t>
    </rPh>
    <rPh sb="4" eb="5">
      <t>ネン</t>
    </rPh>
    <phoneticPr fontId="3"/>
  </si>
  <si>
    <t>美和</t>
    <rPh sb="0" eb="2">
      <t>ミワ</t>
    </rPh>
    <phoneticPr fontId="2"/>
  </si>
  <si>
    <t>入力項目１</t>
    <rPh sb="0" eb="2">
      <t>ニュウリョク</t>
    </rPh>
    <rPh sb="2" eb="4">
      <t>コウモク</t>
    </rPh>
    <phoneticPr fontId="3"/>
  </si>
  <si>
    <t>年度</t>
    <phoneticPr fontId="3"/>
  </si>
  <si>
    <t>下の枠内に、戸籍住民課のあらましに使用する統計資料の、該当年度数字を入力してください。</t>
    <rPh sb="0" eb="1">
      <t>シタ</t>
    </rPh>
    <rPh sb="2" eb="4">
      <t>ワクナイ</t>
    </rPh>
    <rPh sb="6" eb="8">
      <t>コセキ</t>
    </rPh>
    <rPh sb="8" eb="10">
      <t>ジュウミン</t>
    </rPh>
    <rPh sb="10" eb="11">
      <t>カ</t>
    </rPh>
    <rPh sb="17" eb="19">
      <t>シヨウ</t>
    </rPh>
    <rPh sb="31" eb="33">
      <t>スウジ</t>
    </rPh>
    <phoneticPr fontId="3"/>
  </si>
  <si>
    <r>
      <t>4</t>
    </r>
    <r>
      <rPr>
        <sz val="10"/>
        <rFont val="ＭＳ Ｐゴシック"/>
        <family val="3"/>
        <charset val="128"/>
      </rPr>
      <t>月</t>
    </r>
    <rPh sb="1" eb="2">
      <t>ガツ</t>
    </rPh>
    <phoneticPr fontId="3"/>
  </si>
  <si>
    <r>
      <t>5</t>
    </r>
    <r>
      <rPr>
        <sz val="10"/>
        <rFont val="ＭＳ Ｐゴシック"/>
        <family val="3"/>
        <charset val="128"/>
      </rPr>
      <t>月</t>
    </r>
    <rPh sb="1" eb="2">
      <t>ガツ</t>
    </rPh>
    <phoneticPr fontId="3"/>
  </si>
  <si>
    <r>
      <t>6</t>
    </r>
    <r>
      <rPr>
        <sz val="10"/>
        <rFont val="ＭＳ Ｐゴシック"/>
        <family val="3"/>
        <charset val="128"/>
      </rPr>
      <t>月</t>
    </r>
    <r>
      <rPr>
        <sz val="11"/>
        <rFont val="ＭＳ Ｐ明朝"/>
        <family val="1"/>
        <charset val="128"/>
      </rPr>
      <t/>
    </r>
  </si>
  <si>
    <r>
      <t>7</t>
    </r>
    <r>
      <rPr>
        <sz val="10"/>
        <rFont val="ＭＳ Ｐゴシック"/>
        <family val="3"/>
        <charset val="128"/>
      </rPr>
      <t>月</t>
    </r>
    <r>
      <rPr>
        <sz val="11"/>
        <rFont val="ＭＳ Ｐ明朝"/>
        <family val="1"/>
        <charset val="128"/>
      </rPr>
      <t/>
    </r>
  </si>
  <si>
    <r>
      <t>10</t>
    </r>
    <r>
      <rPr>
        <sz val="10"/>
        <rFont val="ＭＳ Ｐゴシック"/>
        <family val="3"/>
        <charset val="128"/>
      </rPr>
      <t>月</t>
    </r>
    <r>
      <rPr>
        <sz val="11"/>
        <rFont val="ＭＳ Ｐ明朝"/>
        <family val="1"/>
        <charset val="128"/>
      </rPr>
      <t/>
    </r>
  </si>
  <si>
    <r>
      <t>11</t>
    </r>
    <r>
      <rPr>
        <sz val="10"/>
        <rFont val="ＭＳ Ｐゴシック"/>
        <family val="3"/>
        <charset val="128"/>
      </rPr>
      <t>月</t>
    </r>
    <r>
      <rPr>
        <sz val="11"/>
        <rFont val="ＭＳ Ｐ明朝"/>
        <family val="1"/>
        <charset val="128"/>
      </rPr>
      <t/>
    </r>
  </si>
  <si>
    <r>
      <t>12</t>
    </r>
    <r>
      <rPr>
        <sz val="10"/>
        <rFont val="ＭＳ Ｐゴシック"/>
        <family val="3"/>
        <charset val="128"/>
      </rPr>
      <t>月</t>
    </r>
    <r>
      <rPr>
        <sz val="11"/>
        <rFont val="ＭＳ Ｐ明朝"/>
        <family val="1"/>
        <charset val="128"/>
      </rPr>
      <t/>
    </r>
  </si>
  <si>
    <r>
      <t>1</t>
    </r>
    <r>
      <rPr>
        <sz val="10"/>
        <rFont val="ＭＳ Ｐゴシック"/>
        <family val="3"/>
        <charset val="128"/>
      </rPr>
      <t>月</t>
    </r>
    <r>
      <rPr>
        <sz val="11"/>
        <rFont val="ＭＳ Ｐ明朝"/>
        <family val="1"/>
        <charset val="128"/>
      </rPr>
      <t/>
    </r>
  </si>
  <si>
    <r>
      <t>2</t>
    </r>
    <r>
      <rPr>
        <sz val="10"/>
        <rFont val="ＭＳ Ｐゴシック"/>
        <family val="3"/>
        <charset val="128"/>
      </rPr>
      <t>月</t>
    </r>
    <r>
      <rPr>
        <sz val="11"/>
        <rFont val="ＭＳ Ｐ明朝"/>
        <family val="1"/>
        <charset val="128"/>
      </rPr>
      <t/>
    </r>
  </si>
  <si>
    <r>
      <t>3</t>
    </r>
    <r>
      <rPr>
        <sz val="10"/>
        <rFont val="ＭＳ Ｐゴシック"/>
        <family val="3"/>
        <charset val="128"/>
      </rPr>
      <t>月</t>
    </r>
    <r>
      <rPr>
        <sz val="11"/>
        <rFont val="ＭＳ Ｐ明朝"/>
        <family val="1"/>
        <charset val="128"/>
      </rPr>
      <t/>
    </r>
  </si>
  <si>
    <r>
      <t>8</t>
    </r>
    <r>
      <rPr>
        <sz val="10"/>
        <rFont val="ＭＳ Ｐゴシック"/>
        <family val="3"/>
        <charset val="128"/>
      </rPr>
      <t>月</t>
    </r>
    <r>
      <rPr>
        <sz val="11"/>
        <rFont val="ＭＳ Ｐ明朝"/>
        <family val="1"/>
        <charset val="128"/>
      </rPr>
      <t/>
    </r>
    <phoneticPr fontId="3"/>
  </si>
  <si>
    <r>
      <t>9</t>
    </r>
    <r>
      <rPr>
        <sz val="10"/>
        <rFont val="ＭＳ Ｐゴシック"/>
        <family val="3"/>
        <charset val="128"/>
      </rPr>
      <t>月</t>
    </r>
    <r>
      <rPr>
        <sz val="11"/>
        <rFont val="ＭＳ Ｐ明朝"/>
        <family val="1"/>
        <charset val="128"/>
      </rPr>
      <t/>
    </r>
    <phoneticPr fontId="3"/>
  </si>
  <si>
    <t>（ア）印鑑登録事務件数</t>
    <rPh sb="3" eb="5">
      <t>インカン</t>
    </rPh>
    <rPh sb="5" eb="7">
      <t>トウロク</t>
    </rPh>
    <rPh sb="7" eb="9">
      <t>ジム</t>
    </rPh>
    <rPh sb="9" eb="11">
      <t>ケンスウ</t>
    </rPh>
    <phoneticPr fontId="3"/>
  </si>
  <si>
    <r>
      <t xml:space="preserve">登録の抹消
</t>
    </r>
    <r>
      <rPr>
        <sz val="8"/>
        <rFont val="ＭＳ Ｐ明朝"/>
        <family val="1"/>
        <charset val="128"/>
      </rPr>
      <t>（但亡失届・廃止申請を除く）</t>
    </r>
    <rPh sb="0" eb="2">
      <t>トウロク</t>
    </rPh>
    <rPh sb="3" eb="5">
      <t>マッショウ</t>
    </rPh>
    <rPh sb="7" eb="8">
      <t>タダ</t>
    </rPh>
    <rPh sb="8" eb="10">
      <t>ボウシツ</t>
    </rPh>
    <rPh sb="10" eb="11">
      <t>トドケ</t>
    </rPh>
    <rPh sb="12" eb="14">
      <t>ハイシ</t>
    </rPh>
    <rPh sb="14" eb="16">
      <t>シンセイ</t>
    </rPh>
    <rPh sb="17" eb="18">
      <t>ノゾ</t>
    </rPh>
    <phoneticPr fontId="3"/>
  </si>
  <si>
    <r>
      <t>登録の抹消　　　　　　　　　　　　　　　　　　　　　　　　　　　　　　　　　　　　　　　　　　　　　　　　　　　　　　　　　　　　　　　　　　　　　　　　　　　　　　　　　　</t>
    </r>
    <r>
      <rPr>
        <sz val="8"/>
        <rFont val="ＭＳ Ｐ明朝"/>
        <family val="1"/>
        <charset val="128"/>
      </rPr>
      <t>　（但亡失届・廃止申請を除く）</t>
    </r>
    <rPh sb="0" eb="2">
      <t>トウロク</t>
    </rPh>
    <rPh sb="3" eb="5">
      <t>マッショウ</t>
    </rPh>
    <rPh sb="89" eb="90">
      <t>タダ</t>
    </rPh>
    <rPh sb="90" eb="92">
      <t>ボウシツ</t>
    </rPh>
    <rPh sb="92" eb="93">
      <t>トドケ</t>
    </rPh>
    <rPh sb="94" eb="96">
      <t>ハイシ</t>
    </rPh>
    <rPh sb="96" eb="98">
      <t>シンセイ</t>
    </rPh>
    <rPh sb="99" eb="100">
      <t>ノゾ</t>
    </rPh>
    <phoneticPr fontId="3"/>
  </si>
  <si>
    <t>（１）　戸籍証明関係</t>
    <rPh sb="4" eb="6">
      <t>コセキ</t>
    </rPh>
    <rPh sb="6" eb="8">
      <t>ショウメイ</t>
    </rPh>
    <rPh sb="8" eb="10">
      <t>カンケイ</t>
    </rPh>
    <phoneticPr fontId="3"/>
  </si>
  <si>
    <t>（ア）　戸籍証明件数－有料　</t>
    <rPh sb="4" eb="6">
      <t>コセキ</t>
    </rPh>
    <rPh sb="6" eb="8">
      <t>ショウメイ</t>
    </rPh>
    <rPh sb="8" eb="10">
      <t>ケンスウ</t>
    </rPh>
    <rPh sb="11" eb="13">
      <t>ユウリョウ</t>
    </rPh>
    <phoneticPr fontId="3"/>
  </si>
  <si>
    <t>（イ）　戸籍証明件数－無料（公用）　</t>
    <rPh sb="11" eb="13">
      <t>ムリョウ</t>
    </rPh>
    <rPh sb="14" eb="16">
      <t>コウヨウ</t>
    </rPh>
    <phoneticPr fontId="3"/>
  </si>
  <si>
    <t>※　「届出等受理証明」は、届出受理証明と届書の写しの合算である</t>
    <phoneticPr fontId="3"/>
  </si>
  <si>
    <t>（ア）　住民票証明件数－有料　</t>
    <rPh sb="4" eb="7">
      <t>ジュウミンヒョウ</t>
    </rPh>
    <rPh sb="7" eb="9">
      <t>ショウメイ</t>
    </rPh>
    <rPh sb="9" eb="11">
      <t>ケンスウ</t>
    </rPh>
    <rPh sb="12" eb="14">
      <t>ユウリョウ</t>
    </rPh>
    <phoneticPr fontId="3"/>
  </si>
  <si>
    <t>（イ）　住民票証明件数－無料（公用）　</t>
    <rPh sb="4" eb="7">
      <t>ジュウミンヒョウ</t>
    </rPh>
    <rPh sb="7" eb="9">
      <t>ショウメイ</t>
    </rPh>
    <rPh sb="9" eb="11">
      <t>ケンスウ</t>
    </rPh>
    <rPh sb="12" eb="14">
      <t>ムリョウ</t>
    </rPh>
    <rPh sb="15" eb="17">
      <t>コウヨウ</t>
    </rPh>
    <phoneticPr fontId="3"/>
  </si>
  <si>
    <t>（ア）　パスポート（旅券）事務取扱件数</t>
    <rPh sb="10" eb="12">
      <t>リョケン</t>
    </rPh>
    <rPh sb="13" eb="15">
      <t>ジム</t>
    </rPh>
    <rPh sb="15" eb="17">
      <t>トリアツカ</t>
    </rPh>
    <rPh sb="17" eb="19">
      <t>ケンスウ</t>
    </rPh>
    <phoneticPr fontId="3"/>
  </si>
  <si>
    <t>一般旅券発給申請書</t>
    <rPh sb="0" eb="2">
      <t>イッパン</t>
    </rPh>
    <rPh sb="2" eb="4">
      <t>リョケン</t>
    </rPh>
    <rPh sb="4" eb="6">
      <t>ハッキュウ</t>
    </rPh>
    <rPh sb="6" eb="9">
      <t>シンセイショ</t>
    </rPh>
    <phoneticPr fontId="3"/>
  </si>
  <si>
    <t>一般旅券査証欄増補申請書</t>
    <rPh sb="0" eb="2">
      <t>イッパン</t>
    </rPh>
    <rPh sb="2" eb="4">
      <t>リョケン</t>
    </rPh>
    <rPh sb="4" eb="6">
      <t>サショウ</t>
    </rPh>
    <rPh sb="6" eb="7">
      <t>ラン</t>
    </rPh>
    <rPh sb="7" eb="9">
      <t>ゾウホ</t>
    </rPh>
    <rPh sb="9" eb="12">
      <t>シンセイショ</t>
    </rPh>
    <phoneticPr fontId="3"/>
  </si>
  <si>
    <t>紛失一般旅券等届出書</t>
    <rPh sb="0" eb="2">
      <t>フンシツ</t>
    </rPh>
    <rPh sb="2" eb="4">
      <t>イッパン</t>
    </rPh>
    <rPh sb="4" eb="7">
      <t>リョケントウ</t>
    </rPh>
    <rPh sb="7" eb="10">
      <t>トドケデショ</t>
    </rPh>
    <phoneticPr fontId="3"/>
  </si>
  <si>
    <t>申請等件数計</t>
    <rPh sb="0" eb="3">
      <t>シンセイトウ</t>
    </rPh>
    <rPh sb="3" eb="5">
      <t>ケンスウ</t>
    </rPh>
    <rPh sb="5" eb="6">
      <t>ケイ</t>
    </rPh>
    <phoneticPr fontId="3"/>
  </si>
  <si>
    <t>パスポート（旅券）交付件数</t>
    <rPh sb="6" eb="8">
      <t>リョケン</t>
    </rPh>
    <rPh sb="9" eb="11">
      <t>コウフ</t>
    </rPh>
    <rPh sb="11" eb="13">
      <t>ケンスウ</t>
    </rPh>
    <phoneticPr fontId="3"/>
  </si>
  <si>
    <t>申請等及び交付件数計</t>
    <rPh sb="0" eb="3">
      <t>シンセイトウ</t>
    </rPh>
    <rPh sb="3" eb="4">
      <t>オヨ</t>
    </rPh>
    <rPh sb="5" eb="7">
      <t>コウフ</t>
    </rPh>
    <rPh sb="7" eb="9">
      <t>ケンスウ</t>
    </rPh>
    <rPh sb="9" eb="10">
      <t>ケイ</t>
    </rPh>
    <phoneticPr fontId="3"/>
  </si>
  <si>
    <t>両河内</t>
    <rPh sb="0" eb="1">
      <t>リョウ</t>
    </rPh>
    <rPh sb="1" eb="2">
      <t>カワ</t>
    </rPh>
    <rPh sb="2" eb="3">
      <t>ウチ</t>
    </rPh>
    <phoneticPr fontId="2"/>
  </si>
  <si>
    <t>由比</t>
    <rPh sb="0" eb="2">
      <t>ユイ</t>
    </rPh>
    <phoneticPr fontId="3"/>
  </si>
  <si>
    <t>Ｈ２１年度</t>
  </si>
  <si>
    <t>Ｈ２２年度</t>
    <phoneticPr fontId="3"/>
  </si>
  <si>
    <t>Ｈ２３年度</t>
    <phoneticPr fontId="3"/>
  </si>
  <si>
    <t>Ｈ２１年度</t>
    <phoneticPr fontId="3"/>
  </si>
  <si>
    <t>Ｈ２２年度</t>
    <phoneticPr fontId="3"/>
  </si>
  <si>
    <t>平成２２年</t>
    <rPh sb="0" eb="2">
      <t>ヘイセイ</t>
    </rPh>
    <rPh sb="4" eb="5">
      <t>ネン</t>
    </rPh>
    <phoneticPr fontId="3"/>
  </si>
  <si>
    <t>平成２３年</t>
    <rPh sb="0" eb="2">
      <t>ヘイセイ</t>
    </rPh>
    <rPh sb="4" eb="5">
      <t>ネン</t>
    </rPh>
    <phoneticPr fontId="3"/>
  </si>
  <si>
    <t>興津</t>
  </si>
  <si>
    <t>６　手数料年度別比較表</t>
    <rPh sb="2" eb="5">
      <t>テスウリョウ</t>
    </rPh>
    <rPh sb="5" eb="7">
      <t>ネンド</t>
    </rPh>
    <rPh sb="7" eb="8">
      <t>ベツ</t>
    </rPh>
    <rPh sb="8" eb="10">
      <t>ヒカク</t>
    </rPh>
    <rPh sb="10" eb="11">
      <t>ヒョウ</t>
    </rPh>
    <phoneticPr fontId="3"/>
  </si>
  <si>
    <t>年度</t>
    <rPh sb="0" eb="2">
      <t>ネンド</t>
    </rPh>
    <phoneticPr fontId="3"/>
  </si>
  <si>
    <t>平成１5年度</t>
    <rPh sb="0" eb="2">
      <t>ヘイセイ</t>
    </rPh>
    <rPh sb="4" eb="6">
      <t>ネンド</t>
    </rPh>
    <phoneticPr fontId="3"/>
  </si>
  <si>
    <t>平成１6年度</t>
    <rPh sb="0" eb="2">
      <t>ヘイセイ</t>
    </rPh>
    <rPh sb="4" eb="6">
      <t>ネンド</t>
    </rPh>
    <phoneticPr fontId="3"/>
  </si>
  <si>
    <t>平成１7年度</t>
    <rPh sb="0" eb="2">
      <t>ヘイセイ</t>
    </rPh>
    <rPh sb="4" eb="6">
      <t>ネンド</t>
    </rPh>
    <phoneticPr fontId="3"/>
  </si>
  <si>
    <t>平成18年度</t>
    <rPh sb="0" eb="2">
      <t>ヘイセイ</t>
    </rPh>
    <rPh sb="4" eb="6">
      <t>ネンド</t>
    </rPh>
    <phoneticPr fontId="3"/>
  </si>
  <si>
    <t>平成19年度</t>
    <rPh sb="0" eb="2">
      <t>ヘイセイ</t>
    </rPh>
    <rPh sb="4" eb="6">
      <t>ネンド</t>
    </rPh>
    <phoneticPr fontId="3"/>
  </si>
  <si>
    <t>件数</t>
    <rPh sb="0" eb="2">
      <t>ケンスウ</t>
    </rPh>
    <phoneticPr fontId="3"/>
  </si>
  <si>
    <t>金額</t>
    <rPh sb="0" eb="2">
      <t>キンガク</t>
    </rPh>
    <phoneticPr fontId="3"/>
  </si>
  <si>
    <t>戸籍事項証明</t>
    <rPh sb="0" eb="2">
      <t>コセキ</t>
    </rPh>
    <rPh sb="2" eb="4">
      <t>ジコウ</t>
    </rPh>
    <rPh sb="4" eb="6">
      <t>ショウメイ</t>
    </rPh>
    <phoneticPr fontId="3"/>
  </si>
  <si>
    <t>除籍事項証明</t>
    <rPh sb="0" eb="2">
      <t>ジョセキ</t>
    </rPh>
    <rPh sb="2" eb="4">
      <t>ジコウ</t>
    </rPh>
    <rPh sb="4" eb="6">
      <t>ショウメイ</t>
    </rPh>
    <phoneticPr fontId="3"/>
  </si>
  <si>
    <t>届出等受理証明</t>
    <rPh sb="0" eb="2">
      <t>トドケデ</t>
    </rPh>
    <rPh sb="2" eb="3">
      <t>トウ</t>
    </rPh>
    <rPh sb="3" eb="5">
      <t>ジュリ</t>
    </rPh>
    <rPh sb="5" eb="7">
      <t>ショウメイ</t>
    </rPh>
    <phoneticPr fontId="3"/>
  </si>
  <si>
    <t>（令５但書受理証明）</t>
    <rPh sb="1" eb="2">
      <t>レイ</t>
    </rPh>
    <rPh sb="3" eb="4">
      <t>タダ</t>
    </rPh>
    <rPh sb="4" eb="5">
      <t>カ</t>
    </rPh>
    <rPh sb="5" eb="7">
      <t>ジュリ</t>
    </rPh>
    <rPh sb="7" eb="9">
      <t>ショウメイ</t>
    </rPh>
    <phoneticPr fontId="3"/>
  </si>
  <si>
    <t>小計</t>
    <rPh sb="0" eb="2">
      <t>ショウケイ</t>
    </rPh>
    <phoneticPr fontId="3"/>
  </si>
  <si>
    <t>戸籍附票</t>
    <rPh sb="0" eb="2">
      <t>コセキ</t>
    </rPh>
    <rPh sb="2" eb="3">
      <t>フ</t>
    </rPh>
    <rPh sb="3" eb="4">
      <t>ヒョウ</t>
    </rPh>
    <phoneticPr fontId="3"/>
  </si>
  <si>
    <t>広域交付住民票</t>
    <rPh sb="0" eb="2">
      <t>コウイキ</t>
    </rPh>
    <rPh sb="2" eb="4">
      <t>コウフ</t>
    </rPh>
    <rPh sb="4" eb="7">
      <t>ジュウミンヒョウ</t>
    </rPh>
    <phoneticPr fontId="3"/>
  </si>
  <si>
    <t>住民記録リスト閲覧</t>
    <rPh sb="0" eb="2">
      <t>ジュウミン</t>
    </rPh>
    <rPh sb="2" eb="4">
      <t>キロク</t>
    </rPh>
    <rPh sb="7" eb="9">
      <t>エツラン</t>
    </rPh>
    <phoneticPr fontId="3"/>
  </si>
  <si>
    <t>住基カード</t>
    <rPh sb="0" eb="1">
      <t>ジュウ</t>
    </rPh>
    <rPh sb="1" eb="2">
      <t>モト</t>
    </rPh>
    <phoneticPr fontId="3"/>
  </si>
  <si>
    <t>外国人登録証明</t>
    <rPh sb="0" eb="2">
      <t>ガイコク</t>
    </rPh>
    <rPh sb="2" eb="3">
      <t>ジン</t>
    </rPh>
    <rPh sb="3" eb="5">
      <t>トウロク</t>
    </rPh>
    <rPh sb="5" eb="7">
      <t>ショウメイ</t>
    </rPh>
    <phoneticPr fontId="3"/>
  </si>
  <si>
    <t>火（埋）葬許可証明</t>
    <rPh sb="0" eb="1">
      <t>ヒ</t>
    </rPh>
    <rPh sb="2" eb="3">
      <t>ウ</t>
    </rPh>
    <rPh sb="4" eb="5">
      <t>ソウ</t>
    </rPh>
    <rPh sb="5" eb="7">
      <t>キョカ</t>
    </rPh>
    <rPh sb="7" eb="9">
      <t>ショウメイ</t>
    </rPh>
    <phoneticPr fontId="3"/>
  </si>
  <si>
    <t>その他行政証明欄へ合算</t>
    <rPh sb="2" eb="3">
      <t>タ</t>
    </rPh>
    <rPh sb="3" eb="5">
      <t>ギョウセイ</t>
    </rPh>
    <rPh sb="5" eb="7">
      <t>ショウメイ</t>
    </rPh>
    <rPh sb="7" eb="8">
      <t>ラン</t>
    </rPh>
    <rPh sb="9" eb="11">
      <t>ガッサン</t>
    </rPh>
    <phoneticPr fontId="3"/>
  </si>
  <si>
    <t>臨時運行</t>
    <rPh sb="0" eb="2">
      <t>リンジ</t>
    </rPh>
    <rPh sb="2" eb="4">
      <t>ウンコウ</t>
    </rPh>
    <phoneticPr fontId="3"/>
  </si>
  <si>
    <t>※14年度までは旧市の合算（参考）</t>
    <rPh sb="3" eb="5">
      <t>ネンド</t>
    </rPh>
    <rPh sb="8" eb="10">
      <t>キュウシ</t>
    </rPh>
    <rPh sb="11" eb="13">
      <t>ガッサン</t>
    </rPh>
    <rPh sb="14" eb="16">
      <t>サンコウ</t>
    </rPh>
    <phoneticPr fontId="3"/>
  </si>
  <si>
    <t>※14年度までは旧静岡市</t>
    <rPh sb="3" eb="5">
      <t>ネンド</t>
    </rPh>
    <rPh sb="8" eb="9">
      <t>キュウ</t>
    </rPh>
    <rPh sb="9" eb="11">
      <t>シズオカ</t>
    </rPh>
    <rPh sb="11" eb="12">
      <t>シ</t>
    </rPh>
    <phoneticPr fontId="3"/>
  </si>
  <si>
    <t>※15・16年度は旧静岡戸籍住民課</t>
    <rPh sb="6" eb="8">
      <t>ネンド</t>
    </rPh>
    <rPh sb="9" eb="10">
      <t>キュウ</t>
    </rPh>
    <rPh sb="10" eb="12">
      <t>シズオカ</t>
    </rPh>
    <rPh sb="12" eb="14">
      <t>コセキ</t>
    </rPh>
    <rPh sb="14" eb="16">
      <t>ジュウミン</t>
    </rPh>
    <rPh sb="16" eb="17">
      <t>カ</t>
    </rPh>
    <phoneticPr fontId="3"/>
  </si>
  <si>
    <t>※17年度から葵区</t>
    <rPh sb="3" eb="5">
      <t>ネンド</t>
    </rPh>
    <rPh sb="7" eb="8">
      <t>アオイ</t>
    </rPh>
    <rPh sb="8" eb="9">
      <t>ク</t>
    </rPh>
    <phoneticPr fontId="3"/>
  </si>
  <si>
    <t>平成１８年度</t>
    <rPh sb="0" eb="2">
      <t>ヘイセイ</t>
    </rPh>
    <rPh sb="4" eb="6">
      <t>ネンド</t>
    </rPh>
    <phoneticPr fontId="3"/>
  </si>
  <si>
    <t>平成１９年度</t>
    <rPh sb="0" eb="2">
      <t>ヘイセイ</t>
    </rPh>
    <rPh sb="4" eb="6">
      <t>ネンド</t>
    </rPh>
    <phoneticPr fontId="3"/>
  </si>
  <si>
    <t>※井川支所を含む</t>
    <rPh sb="1" eb="3">
      <t>イガワ</t>
    </rPh>
    <rPh sb="3" eb="5">
      <t>シショ</t>
    </rPh>
    <rPh sb="6" eb="7">
      <t>フク</t>
    </rPh>
    <phoneticPr fontId="3"/>
  </si>
  <si>
    <t>※17年度から政令市移行に伴い駿河区戸籍住民課が新設</t>
    <rPh sb="3" eb="5">
      <t>ネンド</t>
    </rPh>
    <rPh sb="7" eb="10">
      <t>セイレイシ</t>
    </rPh>
    <rPh sb="10" eb="12">
      <t>イコウ</t>
    </rPh>
    <rPh sb="13" eb="14">
      <t>トモナ</t>
    </rPh>
    <rPh sb="15" eb="17">
      <t>スルガ</t>
    </rPh>
    <rPh sb="17" eb="18">
      <t>ク</t>
    </rPh>
    <rPh sb="18" eb="20">
      <t>コセキ</t>
    </rPh>
    <rPh sb="20" eb="22">
      <t>ジュウミン</t>
    </rPh>
    <rPh sb="22" eb="23">
      <t>カ</t>
    </rPh>
    <rPh sb="24" eb="26">
      <t>シンセツ</t>
    </rPh>
    <phoneticPr fontId="3"/>
  </si>
  <si>
    <t>※長田支所を含む</t>
    <rPh sb="1" eb="3">
      <t>オサダ</t>
    </rPh>
    <rPh sb="3" eb="5">
      <t>シショ</t>
    </rPh>
    <rPh sb="6" eb="7">
      <t>フク</t>
    </rPh>
    <phoneticPr fontId="3"/>
  </si>
  <si>
    <t>※14年度は旧清水市</t>
    <rPh sb="3" eb="5">
      <t>ネンド</t>
    </rPh>
    <rPh sb="6" eb="7">
      <t>キュウ</t>
    </rPh>
    <rPh sb="7" eb="9">
      <t>シミズ</t>
    </rPh>
    <rPh sb="9" eb="10">
      <t>シ</t>
    </rPh>
    <phoneticPr fontId="3"/>
  </si>
  <si>
    <t>※15・16年度は旧清水戸籍住民課</t>
    <rPh sb="6" eb="8">
      <t>ネンド</t>
    </rPh>
    <rPh sb="9" eb="10">
      <t>キュウ</t>
    </rPh>
    <rPh sb="10" eb="12">
      <t>シミズ</t>
    </rPh>
    <rPh sb="12" eb="14">
      <t>コセキ</t>
    </rPh>
    <rPh sb="14" eb="16">
      <t>ジュウミン</t>
    </rPh>
    <rPh sb="16" eb="17">
      <t>カ</t>
    </rPh>
    <phoneticPr fontId="3"/>
  </si>
  <si>
    <t>※17年度から清水区戸籍住民課</t>
    <rPh sb="3" eb="5">
      <t>ネンド</t>
    </rPh>
    <rPh sb="7" eb="9">
      <t>シミズ</t>
    </rPh>
    <rPh sb="9" eb="10">
      <t>ク</t>
    </rPh>
    <rPh sb="10" eb="12">
      <t>コセキ</t>
    </rPh>
    <rPh sb="12" eb="14">
      <t>ジュウミン</t>
    </rPh>
    <rPh sb="14" eb="15">
      <t>カ</t>
    </rPh>
    <phoneticPr fontId="3"/>
  </si>
  <si>
    <t>※Ｈ16は旧蒲原町を含む（令５但書受理証明は1500円）</t>
    <rPh sb="5" eb="6">
      <t>キュウ</t>
    </rPh>
    <rPh sb="6" eb="8">
      <t>カンバラ</t>
    </rPh>
    <rPh sb="8" eb="9">
      <t>チョウ</t>
    </rPh>
    <rPh sb="10" eb="11">
      <t>フク</t>
    </rPh>
    <rPh sb="26" eb="27">
      <t>エン</t>
    </rPh>
    <phoneticPr fontId="3"/>
  </si>
  <si>
    <t>平成20年度</t>
    <rPh sb="0" eb="2">
      <t>ヘイセイ</t>
    </rPh>
    <rPh sb="4" eb="6">
      <t>ネンド</t>
    </rPh>
    <phoneticPr fontId="3"/>
  </si>
  <si>
    <t>平成21年度</t>
    <rPh sb="0" eb="2">
      <t>ヘイセイ</t>
    </rPh>
    <rPh sb="4" eb="6">
      <t>ネンド</t>
    </rPh>
    <phoneticPr fontId="3"/>
  </si>
  <si>
    <t>平成22年度</t>
    <rPh sb="0" eb="2">
      <t>ヘイセイ</t>
    </rPh>
    <rPh sb="4" eb="6">
      <t>ネンド</t>
    </rPh>
    <phoneticPr fontId="3"/>
  </si>
  <si>
    <t>平成23年度</t>
    <rPh sb="0" eb="2">
      <t>ヘイセイ</t>
    </rPh>
    <rPh sb="4" eb="6">
      <t>ネンド</t>
    </rPh>
    <phoneticPr fontId="3"/>
  </si>
  <si>
    <t>その他行政証明欄へ合算</t>
    <phoneticPr fontId="3"/>
  </si>
  <si>
    <t>項目</t>
    <rPh sb="0" eb="2">
      <t>コウモク</t>
    </rPh>
    <phoneticPr fontId="3"/>
  </si>
  <si>
    <t>年度</t>
    <rPh sb="0" eb="2">
      <t>ネンド</t>
    </rPh>
    <phoneticPr fontId="3"/>
  </si>
  <si>
    <t>その他行政証明欄へ合算</t>
  </si>
  <si>
    <t>平成１4年度</t>
    <phoneticPr fontId="3"/>
  </si>
  <si>
    <t>件数</t>
    <rPh sb="0" eb="2">
      <t>ケンスウ</t>
    </rPh>
    <phoneticPr fontId="3"/>
  </si>
  <si>
    <t>金額</t>
    <rPh sb="0" eb="2">
      <t>キンガク</t>
    </rPh>
    <phoneticPr fontId="3"/>
  </si>
  <si>
    <t>合　計</t>
    <rPh sb="0" eb="1">
      <t>ゴウ</t>
    </rPh>
    <rPh sb="2" eb="3">
      <t>ケイ</t>
    </rPh>
    <phoneticPr fontId="3"/>
  </si>
  <si>
    <t>年度　手数料集計表（支所を除く）</t>
    <phoneticPr fontId="3"/>
  </si>
  <si>
    <t>Ｈ２４年度</t>
    <rPh sb="3" eb="5">
      <t>ネンド</t>
    </rPh>
    <phoneticPr fontId="3"/>
  </si>
  <si>
    <t>平成24年度</t>
    <rPh sb="0" eb="2">
      <t>ヘイセイ</t>
    </rPh>
    <rPh sb="4" eb="6">
      <t>ネンド</t>
    </rPh>
    <phoneticPr fontId="3"/>
  </si>
  <si>
    <t>区分</t>
    <rPh sb="0" eb="2">
      <t>クブン</t>
    </rPh>
    <phoneticPr fontId="86"/>
  </si>
  <si>
    <t>№</t>
    <phoneticPr fontId="86"/>
  </si>
  <si>
    <t>取扱種別</t>
    <rPh sb="0" eb="2">
      <t>トリアツカイ</t>
    </rPh>
    <rPh sb="2" eb="4">
      <t>シュベツ</t>
    </rPh>
    <phoneticPr fontId="86"/>
  </si>
  <si>
    <t>取扱件数</t>
    <rPh sb="0" eb="2">
      <t>トリアツカイ</t>
    </rPh>
    <rPh sb="2" eb="4">
      <t>ケンスウ</t>
    </rPh>
    <phoneticPr fontId="86"/>
  </si>
  <si>
    <t>住居地の届出等</t>
    <rPh sb="0" eb="3">
      <t>ジュウキョチ</t>
    </rPh>
    <rPh sb="4" eb="6">
      <t>トドケデ</t>
    </rPh>
    <rPh sb="6" eb="7">
      <t>トウ</t>
    </rPh>
    <phoneticPr fontId="86"/>
  </si>
  <si>
    <t>中長期在留者の新規上陸後の住居地届出
（入管法19条の７）</t>
    <rPh sb="0" eb="3">
      <t>チュウチョウキ</t>
    </rPh>
    <rPh sb="3" eb="5">
      <t>ザイリュウ</t>
    </rPh>
    <rPh sb="5" eb="6">
      <t>シャ</t>
    </rPh>
    <rPh sb="7" eb="9">
      <t>シンキ</t>
    </rPh>
    <rPh sb="9" eb="11">
      <t>ジョウリク</t>
    </rPh>
    <rPh sb="11" eb="12">
      <t>アト</t>
    </rPh>
    <rPh sb="13" eb="16">
      <t>ジュウキョチ</t>
    </rPh>
    <rPh sb="16" eb="18">
      <t>トドケデ</t>
    </rPh>
    <rPh sb="20" eb="23">
      <t>ニュウカンホウ</t>
    </rPh>
    <rPh sb="25" eb="26">
      <t>ジョウ</t>
    </rPh>
    <phoneticPr fontId="86"/>
  </si>
  <si>
    <t>在留カード後日交付者の新規上陸後の住居地届出
（附則第７条第２項の規定による入管法第19条の７）</t>
    <rPh sb="0" eb="2">
      <t>ザイリュウ</t>
    </rPh>
    <rPh sb="5" eb="7">
      <t>ゴジツ</t>
    </rPh>
    <rPh sb="7" eb="9">
      <t>コウフ</t>
    </rPh>
    <rPh sb="9" eb="10">
      <t>シャ</t>
    </rPh>
    <rPh sb="11" eb="13">
      <t>シンキ</t>
    </rPh>
    <rPh sb="13" eb="15">
      <t>ジョウリク</t>
    </rPh>
    <rPh sb="15" eb="16">
      <t>ゴ</t>
    </rPh>
    <rPh sb="17" eb="20">
      <t>ジュウキョチ</t>
    </rPh>
    <rPh sb="20" eb="22">
      <t>トドケデ</t>
    </rPh>
    <rPh sb="24" eb="26">
      <t>フソク</t>
    </rPh>
    <rPh sb="26" eb="27">
      <t>ダイ</t>
    </rPh>
    <rPh sb="28" eb="29">
      <t>ジョウ</t>
    </rPh>
    <rPh sb="29" eb="30">
      <t>ダイ</t>
    </rPh>
    <rPh sb="31" eb="32">
      <t>コウ</t>
    </rPh>
    <rPh sb="33" eb="35">
      <t>キテイ</t>
    </rPh>
    <rPh sb="38" eb="41">
      <t>ニュウカンホウ</t>
    </rPh>
    <rPh sb="41" eb="42">
      <t>ダイ</t>
    </rPh>
    <rPh sb="44" eb="45">
      <t>ジョウ</t>
    </rPh>
    <phoneticPr fontId="86"/>
  </si>
  <si>
    <t>中長期在留者への在留資格変更等に伴う住居地届出
（入管法第19条の８）</t>
    <rPh sb="0" eb="3">
      <t>チュウチョウキ</t>
    </rPh>
    <rPh sb="3" eb="5">
      <t>ザイリュウ</t>
    </rPh>
    <rPh sb="5" eb="6">
      <t>シャ</t>
    </rPh>
    <rPh sb="8" eb="10">
      <t>ザイリュウ</t>
    </rPh>
    <rPh sb="10" eb="12">
      <t>シカク</t>
    </rPh>
    <rPh sb="12" eb="14">
      <t>ヘンコウ</t>
    </rPh>
    <rPh sb="14" eb="15">
      <t>トウ</t>
    </rPh>
    <rPh sb="16" eb="17">
      <t>トモナ</t>
    </rPh>
    <rPh sb="18" eb="21">
      <t>ジュウキョチ</t>
    </rPh>
    <rPh sb="21" eb="23">
      <t>トドケデ</t>
    </rPh>
    <rPh sb="25" eb="28">
      <t>ニュウカンホウ</t>
    </rPh>
    <rPh sb="28" eb="29">
      <t>ダイ</t>
    </rPh>
    <rPh sb="31" eb="32">
      <t>ジョウ</t>
    </rPh>
    <phoneticPr fontId="86"/>
  </si>
  <si>
    <t>中長期在留者の住居地の変更届出（転入）
（入管法19条の９）</t>
    <rPh sb="0" eb="3">
      <t>チュウチョウキ</t>
    </rPh>
    <rPh sb="3" eb="5">
      <t>ザイリュウ</t>
    </rPh>
    <rPh sb="5" eb="6">
      <t>シャ</t>
    </rPh>
    <rPh sb="7" eb="10">
      <t>ジュウキョチ</t>
    </rPh>
    <rPh sb="11" eb="13">
      <t>ヘンコウ</t>
    </rPh>
    <rPh sb="13" eb="15">
      <t>トドケデ</t>
    </rPh>
    <rPh sb="16" eb="18">
      <t>テンニュウ</t>
    </rPh>
    <rPh sb="21" eb="24">
      <t>ニュウカンホウ</t>
    </rPh>
    <rPh sb="26" eb="27">
      <t>ジョウ</t>
    </rPh>
    <phoneticPr fontId="86"/>
  </si>
  <si>
    <t>中長期在留者の住居地の変更届出（転居）
（入管法19条の９）</t>
    <rPh sb="0" eb="3">
      <t>チュウチョウキ</t>
    </rPh>
    <rPh sb="3" eb="5">
      <t>ザイリュウ</t>
    </rPh>
    <rPh sb="5" eb="6">
      <t>シャ</t>
    </rPh>
    <rPh sb="7" eb="10">
      <t>ジュウキョチ</t>
    </rPh>
    <rPh sb="11" eb="13">
      <t>ヘンコウ</t>
    </rPh>
    <rPh sb="13" eb="15">
      <t>トドケデ</t>
    </rPh>
    <rPh sb="16" eb="18">
      <t>テンキョ</t>
    </rPh>
    <rPh sb="21" eb="24">
      <t>ニュウカンホウ</t>
    </rPh>
    <rPh sb="26" eb="27">
      <t>ジョウ</t>
    </rPh>
    <phoneticPr fontId="86"/>
  </si>
  <si>
    <t>特別永住者の住居地の変更届出（転入）
（特例法第10条（第２項））</t>
    <rPh sb="0" eb="2">
      <t>トクベツ</t>
    </rPh>
    <rPh sb="2" eb="5">
      <t>エイジュウシャ</t>
    </rPh>
    <rPh sb="6" eb="9">
      <t>ジュウキョチ</t>
    </rPh>
    <rPh sb="10" eb="12">
      <t>ヘンコウ</t>
    </rPh>
    <rPh sb="12" eb="14">
      <t>トドケデ</t>
    </rPh>
    <rPh sb="15" eb="17">
      <t>テンニュウ</t>
    </rPh>
    <rPh sb="20" eb="23">
      <t>トクレイホウ</t>
    </rPh>
    <rPh sb="23" eb="24">
      <t>ダイ</t>
    </rPh>
    <rPh sb="26" eb="27">
      <t>ジョウ</t>
    </rPh>
    <rPh sb="28" eb="29">
      <t>ダイ</t>
    </rPh>
    <rPh sb="30" eb="31">
      <t>コウ</t>
    </rPh>
    <phoneticPr fontId="86"/>
  </si>
  <si>
    <t>特別永住者の住居地の変更届出（転居）
（特例法第10条（第２項））</t>
    <rPh sb="0" eb="2">
      <t>トクベツ</t>
    </rPh>
    <rPh sb="2" eb="5">
      <t>エイジュウシャ</t>
    </rPh>
    <rPh sb="6" eb="9">
      <t>ジュウキョチ</t>
    </rPh>
    <rPh sb="10" eb="12">
      <t>ヘンコウ</t>
    </rPh>
    <rPh sb="12" eb="14">
      <t>トドケデ</t>
    </rPh>
    <rPh sb="15" eb="17">
      <t>テンキョ</t>
    </rPh>
    <rPh sb="20" eb="23">
      <t>トクレイホウ</t>
    </rPh>
    <rPh sb="23" eb="24">
      <t>ダイ</t>
    </rPh>
    <rPh sb="26" eb="27">
      <t>ジョウ</t>
    </rPh>
    <rPh sb="28" eb="29">
      <t>ダイ</t>
    </rPh>
    <rPh sb="30" eb="31">
      <t>コウ</t>
    </rPh>
    <phoneticPr fontId="86"/>
  </si>
  <si>
    <t>特別永住者証書の交付等</t>
    <rPh sb="0" eb="2">
      <t>トクベツ</t>
    </rPh>
    <rPh sb="2" eb="5">
      <t>エイジュウシャ</t>
    </rPh>
    <rPh sb="5" eb="7">
      <t>ショウショ</t>
    </rPh>
    <rPh sb="8" eb="10">
      <t>コウフ</t>
    </rPh>
    <rPh sb="10" eb="11">
      <t>トウ</t>
    </rPh>
    <phoneticPr fontId="86"/>
  </si>
  <si>
    <t>住居地以外の記載事項の変更届出
（特例法第11条）</t>
    <rPh sb="0" eb="3">
      <t>ジュウキョチ</t>
    </rPh>
    <rPh sb="3" eb="5">
      <t>イガイ</t>
    </rPh>
    <rPh sb="6" eb="8">
      <t>キサイ</t>
    </rPh>
    <rPh sb="8" eb="10">
      <t>ジコウ</t>
    </rPh>
    <rPh sb="11" eb="13">
      <t>ヘンコウ</t>
    </rPh>
    <rPh sb="13" eb="15">
      <t>トドケデ</t>
    </rPh>
    <rPh sb="17" eb="20">
      <t>トクレイホウ</t>
    </rPh>
    <rPh sb="20" eb="21">
      <t>ダイ</t>
    </rPh>
    <rPh sb="23" eb="24">
      <t>ジョウ</t>
    </rPh>
    <phoneticPr fontId="86"/>
  </si>
  <si>
    <t>特別永住者証明書の有効期間の更新
（特例法第12条（第１項））</t>
    <rPh sb="0" eb="2">
      <t>トクベツ</t>
    </rPh>
    <rPh sb="2" eb="5">
      <t>エイジュウシャ</t>
    </rPh>
    <rPh sb="5" eb="8">
      <t>ショウメイショ</t>
    </rPh>
    <rPh sb="9" eb="11">
      <t>ユウコウ</t>
    </rPh>
    <rPh sb="11" eb="13">
      <t>キカン</t>
    </rPh>
    <rPh sb="14" eb="16">
      <t>コウシン</t>
    </rPh>
    <rPh sb="18" eb="21">
      <t>トクレイホウ</t>
    </rPh>
    <rPh sb="21" eb="22">
      <t>ダイ</t>
    </rPh>
    <rPh sb="24" eb="25">
      <t>ジョウ</t>
    </rPh>
    <rPh sb="26" eb="27">
      <t>ダイ</t>
    </rPh>
    <rPh sb="28" eb="29">
      <t>コウ</t>
    </rPh>
    <phoneticPr fontId="86"/>
  </si>
  <si>
    <t>紛失等による特別永住者証明書の再交付
（特例法第13条）</t>
    <rPh sb="0" eb="2">
      <t>フンシツ</t>
    </rPh>
    <rPh sb="2" eb="3">
      <t>トウ</t>
    </rPh>
    <rPh sb="6" eb="8">
      <t>トクベツ</t>
    </rPh>
    <rPh sb="8" eb="11">
      <t>エイジュウシャ</t>
    </rPh>
    <rPh sb="11" eb="14">
      <t>ショウメイショ</t>
    </rPh>
    <rPh sb="15" eb="18">
      <t>サイコウフ</t>
    </rPh>
    <rPh sb="20" eb="22">
      <t>トクレイ</t>
    </rPh>
    <rPh sb="22" eb="23">
      <t>ホウ</t>
    </rPh>
    <rPh sb="23" eb="24">
      <t>ダイ</t>
    </rPh>
    <rPh sb="26" eb="27">
      <t>ジョウ</t>
    </rPh>
    <phoneticPr fontId="86"/>
  </si>
  <si>
    <t>汚損等による特別永住者証明書の再交付
（特例法第14条（第１項（前段）））</t>
    <rPh sb="0" eb="2">
      <t>オソン</t>
    </rPh>
    <rPh sb="2" eb="3">
      <t>トウ</t>
    </rPh>
    <rPh sb="6" eb="8">
      <t>トクベツ</t>
    </rPh>
    <rPh sb="8" eb="11">
      <t>エイジュウシャ</t>
    </rPh>
    <rPh sb="11" eb="14">
      <t>ショウメイショ</t>
    </rPh>
    <rPh sb="15" eb="18">
      <t>サイコウフ</t>
    </rPh>
    <rPh sb="20" eb="23">
      <t>トクレイホウ</t>
    </rPh>
    <rPh sb="23" eb="24">
      <t>ダイ</t>
    </rPh>
    <rPh sb="26" eb="27">
      <t>ジョウ</t>
    </rPh>
    <rPh sb="28" eb="29">
      <t>ダイ</t>
    </rPh>
    <rPh sb="30" eb="31">
      <t>コウ</t>
    </rPh>
    <rPh sb="32" eb="34">
      <t>ゼンダン</t>
    </rPh>
    <phoneticPr fontId="86"/>
  </si>
  <si>
    <t>再交付申請命令による特別永住者証明書の再交付
（特例法第14条（第３項））</t>
    <rPh sb="0" eb="3">
      <t>サイコウフ</t>
    </rPh>
    <rPh sb="3" eb="5">
      <t>シンセイ</t>
    </rPh>
    <rPh sb="5" eb="7">
      <t>メイレイ</t>
    </rPh>
    <rPh sb="10" eb="12">
      <t>トクベツ</t>
    </rPh>
    <rPh sb="12" eb="15">
      <t>エイジュウシャ</t>
    </rPh>
    <rPh sb="15" eb="18">
      <t>ショウメイショ</t>
    </rPh>
    <rPh sb="19" eb="22">
      <t>サイコウフ</t>
    </rPh>
    <rPh sb="24" eb="27">
      <t>トクレイホウ</t>
    </rPh>
    <rPh sb="27" eb="28">
      <t>ダイ</t>
    </rPh>
    <rPh sb="30" eb="31">
      <t>ジョウ</t>
    </rPh>
    <rPh sb="32" eb="33">
      <t>ダイ</t>
    </rPh>
    <rPh sb="34" eb="35">
      <t>コウ</t>
    </rPh>
    <phoneticPr fontId="86"/>
  </si>
  <si>
    <t>交換希望による特別永住者証明書の再交付
（特例法第14条（第１項（後段）））</t>
    <rPh sb="0" eb="2">
      <t>コウカン</t>
    </rPh>
    <rPh sb="2" eb="4">
      <t>キボウ</t>
    </rPh>
    <rPh sb="7" eb="9">
      <t>トクベツ</t>
    </rPh>
    <rPh sb="9" eb="12">
      <t>エイジュウシャ</t>
    </rPh>
    <rPh sb="12" eb="15">
      <t>ショウメイショ</t>
    </rPh>
    <rPh sb="16" eb="19">
      <t>サイコウフ</t>
    </rPh>
    <rPh sb="21" eb="24">
      <t>トクレイホウ</t>
    </rPh>
    <rPh sb="24" eb="25">
      <t>ダイ</t>
    </rPh>
    <rPh sb="27" eb="28">
      <t>ジョウ</t>
    </rPh>
    <rPh sb="29" eb="30">
      <t>ダイ</t>
    </rPh>
    <rPh sb="31" eb="32">
      <t>コウ</t>
    </rPh>
    <rPh sb="33" eb="35">
      <t>コウダン</t>
    </rPh>
    <phoneticPr fontId="86"/>
  </si>
  <si>
    <t>特別永住者証明書の返納
（特例法第16条（第３項））</t>
    <rPh sb="0" eb="2">
      <t>トクベツ</t>
    </rPh>
    <rPh sb="2" eb="5">
      <t>エイジュウシャ</t>
    </rPh>
    <rPh sb="5" eb="8">
      <t>ショウメイショ</t>
    </rPh>
    <rPh sb="9" eb="11">
      <t>ヘンノウ</t>
    </rPh>
    <rPh sb="13" eb="16">
      <t>トクレイホウ</t>
    </rPh>
    <rPh sb="16" eb="17">
      <t>ダイ</t>
    </rPh>
    <rPh sb="19" eb="20">
      <t>ジョウ</t>
    </rPh>
    <rPh sb="21" eb="22">
      <t>ダイ</t>
    </rPh>
    <rPh sb="23" eb="24">
      <t>コウ</t>
    </rPh>
    <phoneticPr fontId="86"/>
  </si>
  <si>
    <t>（ア）中長期在留者住居地届出等事務件数</t>
    <rPh sb="3" eb="6">
      <t>チュウチョウキ</t>
    </rPh>
    <rPh sb="6" eb="8">
      <t>ザイリュウ</t>
    </rPh>
    <rPh sb="8" eb="9">
      <t>シャ</t>
    </rPh>
    <rPh sb="9" eb="12">
      <t>ジュウキョチ</t>
    </rPh>
    <rPh sb="12" eb="14">
      <t>トドケデ</t>
    </rPh>
    <rPh sb="14" eb="15">
      <t>トウ</t>
    </rPh>
    <rPh sb="15" eb="17">
      <t>ジム</t>
    </rPh>
    <rPh sb="17" eb="19">
      <t>ケンスウ</t>
    </rPh>
    <phoneticPr fontId="3"/>
  </si>
  <si>
    <t>　葵区</t>
    <rPh sb="1" eb="3">
      <t>アオイク</t>
    </rPh>
    <phoneticPr fontId="3"/>
  </si>
  <si>
    <t>　静岡市</t>
    <rPh sb="1" eb="4">
      <t>シズオカシ</t>
    </rPh>
    <phoneticPr fontId="3"/>
  </si>
  <si>
    <t>　駿河区</t>
    <rPh sb="1" eb="3">
      <t>スルガ</t>
    </rPh>
    <rPh sb="3" eb="4">
      <t>ク</t>
    </rPh>
    <phoneticPr fontId="3"/>
  </si>
  <si>
    <t>　清水区</t>
    <rPh sb="1" eb="3">
      <t>シミズ</t>
    </rPh>
    <rPh sb="3" eb="4">
      <t>ク</t>
    </rPh>
    <phoneticPr fontId="3"/>
  </si>
  <si>
    <t>平成26年３月31日　現在</t>
    <rPh sb="0" eb="2">
      <t>ヘイセイ</t>
    </rPh>
    <rPh sb="4" eb="5">
      <t>ネン</t>
    </rPh>
    <rPh sb="6" eb="7">
      <t>ガツ</t>
    </rPh>
    <rPh sb="9" eb="10">
      <t>ニチ</t>
    </rPh>
    <rPh sb="11" eb="13">
      <t>ゲンザイ</t>
    </rPh>
    <phoneticPr fontId="3"/>
  </si>
  <si>
    <t>H２５年度</t>
    <rPh sb="3" eb="5">
      <t>ネンド</t>
    </rPh>
    <phoneticPr fontId="3"/>
  </si>
  <si>
    <t>Ｈ２４年度</t>
    <rPh sb="3" eb="5">
      <t>ネンド</t>
    </rPh>
    <phoneticPr fontId="3"/>
  </si>
  <si>
    <t>Ｈ２５年度</t>
    <rPh sb="3" eb="5">
      <t>ネンド</t>
    </rPh>
    <phoneticPr fontId="3"/>
  </si>
  <si>
    <t>平成25年度</t>
    <rPh sb="0" eb="2">
      <t>ヘイセイ</t>
    </rPh>
    <rPh sb="4" eb="6">
      <t>ネンド</t>
    </rPh>
    <phoneticPr fontId="3"/>
  </si>
  <si>
    <t>シートの色</t>
    <rPh sb="4" eb="5">
      <t>イロ</t>
    </rPh>
    <phoneticPr fontId="3"/>
  </si>
  <si>
    <t>印刷範囲外に入力するシート</t>
    <rPh sb="0" eb="2">
      <t>インサツ</t>
    </rPh>
    <rPh sb="2" eb="4">
      <t>ハンイ</t>
    </rPh>
    <rPh sb="4" eb="5">
      <t>ガイ</t>
    </rPh>
    <rPh sb="6" eb="8">
      <t>ニュウリョク</t>
    </rPh>
    <phoneticPr fontId="3"/>
  </si>
  <si>
    <t>オレンジ</t>
    <phoneticPr fontId="3"/>
  </si>
  <si>
    <t>色のついた枠内に入力するシート</t>
    <rPh sb="0" eb="1">
      <t>イロ</t>
    </rPh>
    <rPh sb="5" eb="7">
      <t>ワクナイ</t>
    </rPh>
    <rPh sb="8" eb="10">
      <t>ニュウリョク</t>
    </rPh>
    <phoneticPr fontId="3"/>
  </si>
  <si>
    <t>黒</t>
    <rPh sb="0" eb="1">
      <t>クロ</t>
    </rPh>
    <phoneticPr fontId="3"/>
  </si>
  <si>
    <t>青</t>
    <rPh sb="0" eb="1">
      <t>アオ</t>
    </rPh>
    <phoneticPr fontId="3"/>
  </si>
  <si>
    <t>入力する必要のないシート（別シートの結果を反映する計算式が入っている）</t>
    <rPh sb="0" eb="2">
      <t>ニュウリョク</t>
    </rPh>
    <rPh sb="4" eb="6">
      <t>ヒツヨウ</t>
    </rPh>
    <rPh sb="13" eb="14">
      <t>ベツ</t>
    </rPh>
    <rPh sb="18" eb="20">
      <t>ケッカ</t>
    </rPh>
    <rPh sb="21" eb="23">
      <t>ハンエイ</t>
    </rPh>
    <rPh sb="25" eb="27">
      <t>ケイサン</t>
    </rPh>
    <rPh sb="27" eb="28">
      <t>シキ</t>
    </rPh>
    <rPh sb="29" eb="30">
      <t>ハイ</t>
    </rPh>
    <phoneticPr fontId="3"/>
  </si>
  <si>
    <t>オレンジシート内</t>
    <rPh sb="7" eb="8">
      <t>ナイ</t>
    </rPh>
    <phoneticPr fontId="3"/>
  </si>
  <si>
    <t>緑</t>
    <rPh sb="0" eb="1">
      <t>ミドリ</t>
    </rPh>
    <phoneticPr fontId="3"/>
  </si>
  <si>
    <t>赤</t>
    <rPh sb="0" eb="1">
      <t>アカ</t>
    </rPh>
    <phoneticPr fontId="3"/>
  </si>
  <si>
    <t>葵区が入力する部分</t>
    <rPh sb="0" eb="2">
      <t>アオイク</t>
    </rPh>
    <rPh sb="3" eb="5">
      <t>ニュウリョク</t>
    </rPh>
    <rPh sb="7" eb="9">
      <t>ブブン</t>
    </rPh>
    <phoneticPr fontId="3"/>
  </si>
  <si>
    <t>駿河区が入力する部分</t>
    <rPh sb="0" eb="3">
      <t>スルガク</t>
    </rPh>
    <rPh sb="4" eb="6">
      <t>ニュウリョク</t>
    </rPh>
    <rPh sb="8" eb="10">
      <t>ブブン</t>
    </rPh>
    <phoneticPr fontId="3"/>
  </si>
  <si>
    <t>清水区が入力する部分</t>
    <rPh sb="0" eb="3">
      <t>シミズク</t>
    </rPh>
    <rPh sb="4" eb="6">
      <t>ニュウリョク</t>
    </rPh>
    <rPh sb="8" eb="10">
      <t>ブブン</t>
    </rPh>
    <phoneticPr fontId="3"/>
  </si>
  <si>
    <t>（ア）　住民基本台帳カード―有料</t>
    <rPh sb="4" eb="6">
      <t>ジュウミン</t>
    </rPh>
    <rPh sb="6" eb="8">
      <t>キホン</t>
    </rPh>
    <rPh sb="8" eb="10">
      <t>ダイチョウ</t>
    </rPh>
    <rPh sb="14" eb="16">
      <t>ユウリョウ</t>
    </rPh>
    <phoneticPr fontId="3"/>
  </si>
  <si>
    <t>交付・再交付（日本人）</t>
    <rPh sb="0" eb="2">
      <t>コウフ</t>
    </rPh>
    <rPh sb="3" eb="6">
      <t>サイコウフ</t>
    </rPh>
    <rPh sb="7" eb="10">
      <t>ニホンジン</t>
    </rPh>
    <phoneticPr fontId="3"/>
  </si>
  <si>
    <t>交付・再交付（外国人）</t>
    <rPh sb="0" eb="2">
      <t>コウフ</t>
    </rPh>
    <rPh sb="3" eb="6">
      <t>サイコウフ</t>
    </rPh>
    <rPh sb="7" eb="9">
      <t>ガイコク</t>
    </rPh>
    <rPh sb="9" eb="10">
      <t>ジン</t>
    </rPh>
    <phoneticPr fontId="3"/>
  </si>
  <si>
    <t>交付・再交付（日本人）</t>
    <rPh sb="0" eb="2">
      <t>コウフ</t>
    </rPh>
    <rPh sb="3" eb="6">
      <t>サイコウフ</t>
    </rPh>
    <rPh sb="7" eb="9">
      <t>ニホン</t>
    </rPh>
    <rPh sb="9" eb="10">
      <t>ジン</t>
    </rPh>
    <phoneticPr fontId="3"/>
  </si>
  <si>
    <t>（イ）　住民基本台帳カード―無料</t>
    <rPh sb="4" eb="6">
      <t>ジュウミン</t>
    </rPh>
    <rPh sb="6" eb="8">
      <t>キホン</t>
    </rPh>
    <rPh sb="8" eb="10">
      <t>ダイチョウ</t>
    </rPh>
    <rPh sb="14" eb="16">
      <t>ムリョウ</t>
    </rPh>
    <phoneticPr fontId="3"/>
  </si>
  <si>
    <t>（ウ）　広域交付住民票</t>
    <rPh sb="4" eb="6">
      <t>コウイキ</t>
    </rPh>
    <rPh sb="6" eb="8">
      <t>コウフ</t>
    </rPh>
    <rPh sb="8" eb="11">
      <t>ジュウミンヒョウ</t>
    </rPh>
    <phoneticPr fontId="3"/>
  </si>
  <si>
    <t>窓口受付分　
（他市町村住民の請求分）</t>
    <rPh sb="0" eb="2">
      <t>マドグチ</t>
    </rPh>
    <rPh sb="2" eb="4">
      <t>ウケツケ</t>
    </rPh>
    <rPh sb="4" eb="5">
      <t>ブン</t>
    </rPh>
    <phoneticPr fontId="3"/>
  </si>
  <si>
    <t>窓口受付分
（他市町村住民の請求分）</t>
    <rPh sb="0" eb="2">
      <t>マドグチ</t>
    </rPh>
    <rPh sb="2" eb="4">
      <t>ウケツケ</t>
    </rPh>
    <rPh sb="4" eb="5">
      <t>ブン</t>
    </rPh>
    <phoneticPr fontId="3"/>
  </si>
  <si>
    <t>転入届特例件数</t>
    <rPh sb="0" eb="3">
      <t>テンニュウトドケ</t>
    </rPh>
    <rPh sb="3" eb="5">
      <t>トクレイ</t>
    </rPh>
    <rPh sb="5" eb="7">
      <t>ケンスウ</t>
    </rPh>
    <phoneticPr fontId="3"/>
  </si>
  <si>
    <t>転入届
特例件数</t>
    <rPh sb="0" eb="3">
      <t>テンニュウトドケ</t>
    </rPh>
    <rPh sb="4" eb="6">
      <t>トクレイ</t>
    </rPh>
    <rPh sb="6" eb="8">
      <t>ケンスウ</t>
    </rPh>
    <phoneticPr fontId="3"/>
  </si>
  <si>
    <t>注意事項</t>
    <rPh sb="0" eb="2">
      <t>チュウイ</t>
    </rPh>
    <rPh sb="2" eb="4">
      <t>ジコウ</t>
    </rPh>
    <phoneticPr fontId="3"/>
  </si>
  <si>
    <t>・シートの削除や、他区分の入力欄の削除を行わないでください。</t>
    <rPh sb="5" eb="7">
      <t>サクジョ</t>
    </rPh>
    <rPh sb="9" eb="10">
      <t>ホカ</t>
    </rPh>
    <rPh sb="10" eb="11">
      <t>ク</t>
    </rPh>
    <rPh sb="11" eb="12">
      <t>ブン</t>
    </rPh>
    <rPh sb="13" eb="15">
      <t>ニュウリョク</t>
    </rPh>
    <rPh sb="15" eb="16">
      <t>ラン</t>
    </rPh>
    <rPh sb="17" eb="19">
      <t>サクジョ</t>
    </rPh>
    <rPh sb="20" eb="21">
      <t>オコナ</t>
    </rPh>
    <phoneticPr fontId="3"/>
  </si>
  <si>
    <t>・決算内容と合致するか確認をしてください。</t>
    <rPh sb="1" eb="3">
      <t>ケッサン</t>
    </rPh>
    <rPh sb="3" eb="5">
      <t>ナイヨウ</t>
    </rPh>
    <rPh sb="6" eb="8">
      <t>ガッチ</t>
    </rPh>
    <rPh sb="11" eb="13">
      <t>カクニン</t>
    </rPh>
    <phoneticPr fontId="3"/>
  </si>
  <si>
    <t>・必ず複数人で内容の確認を行ってください。</t>
    <rPh sb="1" eb="2">
      <t>カナラ</t>
    </rPh>
    <rPh sb="3" eb="5">
      <t>フクスウ</t>
    </rPh>
    <rPh sb="5" eb="6">
      <t>ニン</t>
    </rPh>
    <rPh sb="7" eb="9">
      <t>ナイヨウ</t>
    </rPh>
    <rPh sb="10" eb="12">
      <t>カクニン</t>
    </rPh>
    <rPh sb="13" eb="14">
      <t>オコナ</t>
    </rPh>
    <phoneticPr fontId="3"/>
  </si>
  <si>
    <t>（課内決裁時に自区分のみ印刷するために削除を行うのは構いませんが、印刷用として別ファイルにして行ってください。）</t>
    <rPh sb="1" eb="3">
      <t>カナイ</t>
    </rPh>
    <rPh sb="3" eb="5">
      <t>ケッサイ</t>
    </rPh>
    <rPh sb="5" eb="6">
      <t>ジ</t>
    </rPh>
    <rPh sb="7" eb="8">
      <t>ジ</t>
    </rPh>
    <rPh sb="8" eb="9">
      <t>ク</t>
    </rPh>
    <rPh sb="9" eb="10">
      <t>ブン</t>
    </rPh>
    <rPh sb="12" eb="14">
      <t>インサツ</t>
    </rPh>
    <rPh sb="19" eb="21">
      <t>サクジョ</t>
    </rPh>
    <rPh sb="22" eb="23">
      <t>オコナ</t>
    </rPh>
    <rPh sb="26" eb="27">
      <t>カマ</t>
    </rPh>
    <rPh sb="33" eb="36">
      <t>インサツヨウ</t>
    </rPh>
    <rPh sb="39" eb="40">
      <t>ベツ</t>
    </rPh>
    <rPh sb="47" eb="48">
      <t>オコナ</t>
    </rPh>
    <phoneticPr fontId="3"/>
  </si>
  <si>
    <t>・住基カード発行管理簿、パスポート交付申請管理簿等、関係書類と件数が合致しているか確認をしてください。</t>
    <rPh sb="1" eb="3">
      <t>ジュウキ</t>
    </rPh>
    <rPh sb="6" eb="8">
      <t>ハッコウ</t>
    </rPh>
    <rPh sb="8" eb="10">
      <t>カンリ</t>
    </rPh>
    <rPh sb="10" eb="11">
      <t>ボ</t>
    </rPh>
    <rPh sb="17" eb="19">
      <t>コウフ</t>
    </rPh>
    <rPh sb="19" eb="21">
      <t>シンセイ</t>
    </rPh>
    <rPh sb="21" eb="23">
      <t>カンリ</t>
    </rPh>
    <rPh sb="23" eb="24">
      <t>ボ</t>
    </rPh>
    <rPh sb="24" eb="25">
      <t>トウ</t>
    </rPh>
    <rPh sb="26" eb="28">
      <t>カンケイ</t>
    </rPh>
    <rPh sb="28" eb="30">
      <t>ショルイ</t>
    </rPh>
    <rPh sb="31" eb="33">
      <t>ケンスウ</t>
    </rPh>
    <rPh sb="34" eb="36">
      <t>ガッチ</t>
    </rPh>
    <rPh sb="41" eb="43">
      <t>カクニン</t>
    </rPh>
    <phoneticPr fontId="3"/>
  </si>
  <si>
    <t>特別永住者証明書の交付等</t>
    <rPh sb="0" eb="2">
      <t>トクベツ</t>
    </rPh>
    <rPh sb="2" eb="5">
      <t>エイジュウシャ</t>
    </rPh>
    <rPh sb="5" eb="8">
      <t>ショウメイショ</t>
    </rPh>
    <rPh sb="9" eb="11">
      <t>コウフ</t>
    </rPh>
    <rPh sb="11" eb="12">
      <t>トウ</t>
    </rPh>
    <phoneticPr fontId="86"/>
  </si>
  <si>
    <t>特別永住許可申請並びに特別永住許可書及び特別永住者証明書の交付
（特例法第４条並びに第６条及び第７条）</t>
    <rPh sb="0" eb="2">
      <t>トクベツ</t>
    </rPh>
    <rPh sb="2" eb="4">
      <t>エイジュウ</t>
    </rPh>
    <rPh sb="4" eb="6">
      <t>キョカ</t>
    </rPh>
    <rPh sb="6" eb="8">
      <t>シンセイ</t>
    </rPh>
    <rPh sb="8" eb="9">
      <t>ナラ</t>
    </rPh>
    <rPh sb="11" eb="13">
      <t>トクベツ</t>
    </rPh>
    <rPh sb="13" eb="15">
      <t>エイジュウ</t>
    </rPh>
    <rPh sb="15" eb="18">
      <t>キョカショ</t>
    </rPh>
    <rPh sb="18" eb="19">
      <t>オヨ</t>
    </rPh>
    <rPh sb="20" eb="22">
      <t>トクベツ</t>
    </rPh>
    <rPh sb="22" eb="25">
      <t>エイジュウシャ</t>
    </rPh>
    <rPh sb="25" eb="28">
      <t>ショウメイショ</t>
    </rPh>
    <rPh sb="29" eb="31">
      <t>コウフ</t>
    </rPh>
    <rPh sb="33" eb="36">
      <t>トクレイホウ</t>
    </rPh>
    <rPh sb="36" eb="37">
      <t>ダイ</t>
    </rPh>
    <rPh sb="38" eb="39">
      <t>ジョウ</t>
    </rPh>
    <rPh sb="39" eb="40">
      <t>ナラ</t>
    </rPh>
    <rPh sb="42" eb="43">
      <t>ダイ</t>
    </rPh>
    <rPh sb="44" eb="45">
      <t>ジョウ</t>
    </rPh>
    <rPh sb="45" eb="46">
      <t>オヨ</t>
    </rPh>
    <rPh sb="47" eb="48">
      <t>ダイ</t>
    </rPh>
    <rPh sb="49" eb="50">
      <t>ジョウ</t>
    </rPh>
    <phoneticPr fontId="86"/>
  </si>
  <si>
    <t>（５）　中長期在留者住居地届出関係</t>
    <rPh sb="4" eb="7">
      <t>チュウチョウキ</t>
    </rPh>
    <rPh sb="7" eb="9">
      <t>ザイリュウ</t>
    </rPh>
    <rPh sb="9" eb="10">
      <t>シャ</t>
    </rPh>
    <rPh sb="10" eb="13">
      <t>ジュウキョチ</t>
    </rPh>
    <rPh sb="13" eb="15">
      <t>トドケデ</t>
    </rPh>
    <rPh sb="15" eb="17">
      <t>カンケイ</t>
    </rPh>
    <phoneticPr fontId="3"/>
  </si>
  <si>
    <t>（６）　パスポート（旅券）関係</t>
    <rPh sb="10" eb="12">
      <t>リョケン</t>
    </rPh>
    <rPh sb="13" eb="15">
      <t>カンケイ</t>
    </rPh>
    <phoneticPr fontId="3"/>
  </si>
  <si>
    <t>(４) 自動交付機取扱件数</t>
    <rPh sb="4" eb="6">
      <t>ジドウ</t>
    </rPh>
    <rPh sb="6" eb="8">
      <t>コウフ</t>
    </rPh>
    <rPh sb="8" eb="9">
      <t>キ</t>
    </rPh>
    <rPh sb="9" eb="11">
      <t>トリアツカイ</t>
    </rPh>
    <rPh sb="11" eb="13">
      <t>ケンスウ</t>
    </rPh>
    <phoneticPr fontId="3"/>
  </si>
  <si>
    <t>（５）　その他</t>
    <rPh sb="4" eb="7">
      <t>ソノタ</t>
    </rPh>
    <phoneticPr fontId="3"/>
  </si>
  <si>
    <t>一般旅券発給申請書（記載事項変更用）</t>
    <rPh sb="0" eb="2">
      <t>イッパン</t>
    </rPh>
    <rPh sb="2" eb="4">
      <t>リョケン</t>
    </rPh>
    <rPh sb="4" eb="6">
      <t>ハッキュウ</t>
    </rPh>
    <rPh sb="6" eb="9">
      <t>シンセイショ</t>
    </rPh>
    <rPh sb="10" eb="12">
      <t>キサイ</t>
    </rPh>
    <rPh sb="12" eb="14">
      <t>ジコウ</t>
    </rPh>
    <rPh sb="14" eb="17">
      <t>ヘンコウヨウ</t>
    </rPh>
    <phoneticPr fontId="3"/>
  </si>
  <si>
    <r>
      <t>9</t>
    </r>
    <r>
      <rPr>
        <sz val="10"/>
        <rFont val="ＭＳ Ｐゴシック"/>
        <family val="3"/>
        <charset val="128"/>
      </rPr>
      <t>月</t>
    </r>
    <r>
      <rPr>
        <sz val="11"/>
        <rFont val="ＭＳ Ｐ明朝"/>
        <family val="1"/>
        <charset val="128"/>
      </rPr>
      <t/>
    </r>
    <phoneticPr fontId="3"/>
  </si>
  <si>
    <r>
      <t>8</t>
    </r>
    <r>
      <rPr>
        <sz val="10"/>
        <rFont val="ＭＳ Ｐゴシック"/>
        <family val="3"/>
        <charset val="128"/>
      </rPr>
      <t>月</t>
    </r>
    <r>
      <rPr>
        <sz val="11"/>
        <rFont val="ＭＳ Ｐ明朝"/>
        <family val="1"/>
        <charset val="128"/>
      </rPr>
      <t/>
    </r>
    <phoneticPr fontId="3"/>
  </si>
  <si>
    <r>
      <t>9</t>
    </r>
    <r>
      <rPr>
        <sz val="10"/>
        <rFont val="ＭＳ Ｐゴシック"/>
        <family val="3"/>
        <charset val="128"/>
      </rPr>
      <t>月</t>
    </r>
    <r>
      <rPr>
        <sz val="11"/>
        <rFont val="ＭＳ Ｐ明朝"/>
        <family val="1"/>
        <charset val="128"/>
      </rPr>
      <t/>
    </r>
    <phoneticPr fontId="3"/>
  </si>
  <si>
    <r>
      <t>8</t>
    </r>
    <r>
      <rPr>
        <sz val="10"/>
        <rFont val="ＭＳ Ｐゴシック"/>
        <family val="3"/>
        <charset val="128"/>
      </rPr>
      <t>月</t>
    </r>
    <r>
      <rPr>
        <sz val="11"/>
        <rFont val="ＭＳ Ｐ明朝"/>
        <family val="1"/>
        <charset val="128"/>
      </rPr>
      <t/>
    </r>
    <phoneticPr fontId="3"/>
  </si>
  <si>
    <r>
      <t>9</t>
    </r>
    <r>
      <rPr>
        <sz val="10"/>
        <rFont val="ＭＳ Ｐゴシック"/>
        <family val="3"/>
        <charset val="128"/>
      </rPr>
      <t>月</t>
    </r>
    <r>
      <rPr>
        <sz val="11"/>
        <rFont val="ＭＳ Ｐ明朝"/>
        <family val="1"/>
        <charset val="128"/>
      </rPr>
      <t/>
    </r>
    <phoneticPr fontId="3"/>
  </si>
  <si>
    <r>
      <t>8</t>
    </r>
    <r>
      <rPr>
        <sz val="10"/>
        <rFont val="ＭＳ Ｐゴシック"/>
        <family val="3"/>
        <charset val="128"/>
      </rPr>
      <t>月</t>
    </r>
    <r>
      <rPr>
        <sz val="11"/>
        <rFont val="ＭＳ Ｐ明朝"/>
        <family val="1"/>
        <charset val="128"/>
      </rPr>
      <t/>
    </r>
    <phoneticPr fontId="3"/>
  </si>
  <si>
    <t>↓</t>
    <phoneticPr fontId="3"/>
  </si>
  <si>
    <t xml:space="preserve"> ※ 平成15年４月１日、旧静岡市と旧清水市が合併し静岡市となる。</t>
    <phoneticPr fontId="3"/>
  </si>
  <si>
    <r>
      <t>２　人口推移</t>
    </r>
    <r>
      <rPr>
        <b/>
        <sz val="16"/>
        <color indexed="8"/>
        <rFont val="ＭＳ 明朝"/>
        <family val="1"/>
        <charset val="128"/>
      </rPr>
      <t/>
    </r>
    <phoneticPr fontId="3"/>
  </si>
  <si>
    <t>外国人</t>
    <rPh sb="0" eb="1">
      <t>ガイコク</t>
    </rPh>
    <rPh sb="1" eb="2">
      <t>ジン</t>
    </rPh>
    <phoneticPr fontId="3"/>
  </si>
  <si>
    <t>日本人</t>
    <rPh sb="0" eb="2">
      <t>ニホンジン</t>
    </rPh>
    <phoneticPr fontId="3"/>
  </si>
  <si>
    <t>平成25年</t>
    <rPh sb="0" eb="1">
      <t>ヘイセイ</t>
    </rPh>
    <phoneticPr fontId="3"/>
  </si>
  <si>
    <t>平成24年</t>
    <rPh sb="0" eb="1">
      <t>ヘイセイ</t>
    </rPh>
    <rPh sb="3" eb="4">
      <t>ネン</t>
    </rPh>
    <phoneticPr fontId="3"/>
  </si>
  <si>
    <t>人口</t>
    <rPh sb="0" eb="2">
      <t>ジンコウ</t>
    </rPh>
    <phoneticPr fontId="3"/>
  </si>
  <si>
    <t xml:space="preserve"> ※ 平成24年７月９日、外国人登録法廃止に伴い外国人住民を住民票に記載。</t>
    <rPh sb="13" eb="15">
      <t>ガイコク</t>
    </rPh>
    <rPh sb="15" eb="16">
      <t>ジン</t>
    </rPh>
    <rPh sb="16" eb="19">
      <t>トウロクホウ</t>
    </rPh>
    <rPh sb="19" eb="21">
      <t>ハイシ</t>
    </rPh>
    <rPh sb="22" eb="23">
      <t>トモナ</t>
    </rPh>
    <rPh sb="24" eb="26">
      <t>ガイコク</t>
    </rPh>
    <rPh sb="26" eb="27">
      <t>ジン</t>
    </rPh>
    <rPh sb="27" eb="29">
      <t>ジュウミン</t>
    </rPh>
    <rPh sb="30" eb="33">
      <t>ジュウミンヒョウ</t>
    </rPh>
    <rPh sb="34" eb="36">
      <t>キサイ</t>
    </rPh>
    <phoneticPr fontId="3"/>
  </si>
  <si>
    <t>４月１日</t>
    <rPh sb="0" eb="1">
      <t>ガツ</t>
    </rPh>
    <rPh sb="2" eb="3">
      <t>ニチ</t>
    </rPh>
    <phoneticPr fontId="3"/>
  </si>
  <si>
    <t>H26</t>
    <phoneticPr fontId="3"/>
  </si>
  <si>
    <t>12月31日</t>
    <phoneticPr fontId="3"/>
  </si>
  <si>
    <t>昭和50年</t>
    <rPh sb="0" eb="2">
      <t>ショウワ</t>
    </rPh>
    <rPh sb="4" eb="5">
      <t>ネン</t>
    </rPh>
    <phoneticPr fontId="3"/>
  </si>
  <si>
    <t>昭和55年</t>
    <rPh sb="0" eb="2">
      <t>ショウワ</t>
    </rPh>
    <rPh sb="4" eb="5">
      <t>ネン</t>
    </rPh>
    <phoneticPr fontId="3"/>
  </si>
  <si>
    <t>昭和60年</t>
    <rPh sb="0" eb="2">
      <t>ショウワ</t>
    </rPh>
    <rPh sb="4" eb="5">
      <t>ネン</t>
    </rPh>
    <phoneticPr fontId="3"/>
  </si>
  <si>
    <t>平成元年</t>
    <rPh sb="0" eb="2">
      <t>ヘイセイ</t>
    </rPh>
    <rPh sb="2" eb="3">
      <t>モト</t>
    </rPh>
    <rPh sb="3" eb="4">
      <t>ネン</t>
    </rPh>
    <phoneticPr fontId="3"/>
  </si>
  <si>
    <t>平成５年</t>
    <rPh sb="0" eb="2">
      <t>ヘイセイ</t>
    </rPh>
    <rPh sb="3" eb="4">
      <t>ネン</t>
    </rPh>
    <phoneticPr fontId="3"/>
  </si>
  <si>
    <t>平成６年</t>
    <rPh sb="0" eb="2">
      <t>ヘイセイ</t>
    </rPh>
    <rPh sb="3" eb="4">
      <t>ネン</t>
    </rPh>
    <phoneticPr fontId="3"/>
  </si>
  <si>
    <t>平成７年</t>
    <rPh sb="0" eb="2">
      <t>ヘイセイ</t>
    </rPh>
    <rPh sb="3" eb="4">
      <t>ネン</t>
    </rPh>
    <phoneticPr fontId="3"/>
  </si>
  <si>
    <t>平成８年</t>
    <rPh sb="0" eb="2">
      <t>ヘイセイ</t>
    </rPh>
    <rPh sb="3" eb="4">
      <t>ネン</t>
    </rPh>
    <phoneticPr fontId="3"/>
  </si>
  <si>
    <t>平成９年</t>
    <rPh sb="0" eb="2">
      <t>ヘイセイ</t>
    </rPh>
    <rPh sb="3" eb="4">
      <t>ネン</t>
    </rPh>
    <phoneticPr fontId="3"/>
  </si>
  <si>
    <t>平成10年</t>
    <rPh sb="0" eb="2">
      <t>ヘイセイ</t>
    </rPh>
    <rPh sb="4" eb="5">
      <t>ネン</t>
    </rPh>
    <phoneticPr fontId="3"/>
  </si>
  <si>
    <t>平成11年</t>
    <rPh sb="0" eb="2">
      <t>ヘイセイ</t>
    </rPh>
    <rPh sb="4" eb="5">
      <t>ネン</t>
    </rPh>
    <phoneticPr fontId="3"/>
  </si>
  <si>
    <t>平成12年</t>
    <rPh sb="0" eb="2">
      <t>ヘイセイ</t>
    </rPh>
    <rPh sb="4" eb="5">
      <t>ネン</t>
    </rPh>
    <phoneticPr fontId="3"/>
  </si>
  <si>
    <t>平成13年</t>
    <rPh sb="0" eb="2">
      <t>ヘイセイ</t>
    </rPh>
    <rPh sb="4" eb="5">
      <t>ネン</t>
    </rPh>
    <phoneticPr fontId="3"/>
  </si>
  <si>
    <t>平成14年</t>
    <rPh sb="0" eb="2">
      <t>ヘイセイ</t>
    </rPh>
    <rPh sb="4" eb="5">
      <t>ネン</t>
    </rPh>
    <phoneticPr fontId="3"/>
  </si>
  <si>
    <t>平成15年</t>
    <rPh sb="0" eb="2">
      <t>ヘイセイ</t>
    </rPh>
    <rPh sb="4" eb="5">
      <t>ネン</t>
    </rPh>
    <phoneticPr fontId="3"/>
  </si>
  <si>
    <t>平成16年</t>
    <rPh sb="0" eb="2">
      <t>ヘイセイ</t>
    </rPh>
    <rPh sb="4" eb="5">
      <t>ネン</t>
    </rPh>
    <phoneticPr fontId="3"/>
  </si>
  <si>
    <t>人口</t>
    <rPh sb="0" eb="2">
      <t>ジンコウ</t>
    </rPh>
    <phoneticPr fontId="3"/>
  </si>
  <si>
    <t>【住民登録人口】</t>
    <rPh sb="1" eb="3">
      <t>ジュウミン</t>
    </rPh>
    <rPh sb="3" eb="5">
      <t>トウロク</t>
    </rPh>
    <rPh sb="5" eb="7">
      <t>ジンコウ</t>
    </rPh>
    <phoneticPr fontId="3"/>
  </si>
  <si>
    <t>【各年12月31日時点】</t>
    <rPh sb="1" eb="3">
      <t>カクネン</t>
    </rPh>
    <rPh sb="5" eb="6">
      <t>ガツ</t>
    </rPh>
    <rPh sb="8" eb="9">
      <t>ニチ</t>
    </rPh>
    <rPh sb="9" eb="11">
      <t>ジテン</t>
    </rPh>
    <phoneticPr fontId="3"/>
  </si>
  <si>
    <t>清水区</t>
    <phoneticPr fontId="3"/>
  </si>
  <si>
    <t>【外国人登録人口】</t>
    <rPh sb="1" eb="3">
      <t>ガイコク</t>
    </rPh>
    <rPh sb="3" eb="4">
      <t>ジン</t>
    </rPh>
    <rPh sb="4" eb="6">
      <t>トウロク</t>
    </rPh>
    <rPh sb="6" eb="8">
      <t>ジンコウ</t>
    </rPh>
    <phoneticPr fontId="3"/>
  </si>
  <si>
    <t>平成2年</t>
    <rPh sb="0" eb="2">
      <t>ヘイセイ</t>
    </rPh>
    <rPh sb="3" eb="4">
      <t>ネン</t>
    </rPh>
    <phoneticPr fontId="3"/>
  </si>
  <si>
    <t>平成22年</t>
    <rPh sb="0" eb="2">
      <t>ヘイセイ</t>
    </rPh>
    <rPh sb="4" eb="5">
      <t>ネン</t>
    </rPh>
    <phoneticPr fontId="3"/>
  </si>
  <si>
    <t>平成21年</t>
    <rPh sb="0" eb="2">
      <t>ヘイセイ</t>
    </rPh>
    <rPh sb="4" eb="5">
      <t>ネン</t>
    </rPh>
    <phoneticPr fontId="3"/>
  </si>
  <si>
    <t>平成20年</t>
    <rPh sb="0" eb="2">
      <t>ヘイセイ</t>
    </rPh>
    <rPh sb="4" eb="5">
      <t>ネン</t>
    </rPh>
    <phoneticPr fontId="3"/>
  </si>
  <si>
    <t>平成19年</t>
    <rPh sb="0" eb="2">
      <t>ヘイセイ</t>
    </rPh>
    <rPh sb="4" eb="5">
      <t>ネン</t>
    </rPh>
    <phoneticPr fontId="3"/>
  </si>
  <si>
    <t>平成18年</t>
    <rPh sb="0" eb="2">
      <t>ヘイセイ</t>
    </rPh>
    <rPh sb="4" eb="5">
      <t>ネン</t>
    </rPh>
    <phoneticPr fontId="3"/>
  </si>
  <si>
    <t>平成17年</t>
    <rPh sb="0" eb="2">
      <t>ヘイセイ</t>
    </rPh>
    <rPh sb="4" eb="5">
      <t>ネン</t>
    </rPh>
    <phoneticPr fontId="3"/>
  </si>
  <si>
    <t xml:space="preserve"> ※ 平成17年４月１日、政令指定都市に移行し、「葵区」、「駿河区」、「清水区」の各行政区を設置。</t>
    <phoneticPr fontId="3"/>
  </si>
  <si>
    <t>↓</t>
    <phoneticPr fontId="3"/>
  </si>
  <si>
    <t>↓</t>
    <phoneticPr fontId="3"/>
  </si>
  <si>
    <t xml:space="preserve">項目  </t>
    <rPh sb="0" eb="2">
      <t>コウモク</t>
    </rPh>
    <phoneticPr fontId="3"/>
  </si>
  <si>
    <t>（イ）　戸籍証明件数－無料（公用等）　</t>
    <rPh sb="11" eb="13">
      <t>ムリョウ</t>
    </rPh>
    <rPh sb="14" eb="16">
      <t>コウヨウ</t>
    </rPh>
    <rPh sb="16" eb="17">
      <t>トウ</t>
    </rPh>
    <phoneticPr fontId="3"/>
  </si>
  <si>
    <t>合計</t>
    <rPh sb="0" eb="2">
      <t>ゴウケイ</t>
    </rPh>
    <phoneticPr fontId="3"/>
  </si>
  <si>
    <t>項目　　</t>
    <rPh sb="0" eb="2">
      <t>コウモク</t>
    </rPh>
    <phoneticPr fontId="3"/>
  </si>
  <si>
    <t>公用</t>
    <rPh sb="0" eb="2">
      <t>コウヨウ</t>
    </rPh>
    <phoneticPr fontId="3"/>
  </si>
  <si>
    <r>
      <t>8</t>
    </r>
    <r>
      <rPr>
        <sz val="10"/>
        <rFont val="ＭＳ Ｐゴシック"/>
        <family val="3"/>
        <charset val="128"/>
      </rPr>
      <t>月</t>
    </r>
    <r>
      <rPr>
        <sz val="11"/>
        <rFont val="ＭＳ Ｐ明朝"/>
        <family val="1"/>
        <charset val="128"/>
      </rPr>
      <t/>
    </r>
    <phoneticPr fontId="3"/>
  </si>
  <si>
    <r>
      <t>9</t>
    </r>
    <r>
      <rPr>
        <sz val="10"/>
        <rFont val="ＭＳ Ｐゴシック"/>
        <family val="3"/>
        <charset val="128"/>
      </rPr>
      <t>月</t>
    </r>
    <r>
      <rPr>
        <sz val="11"/>
        <rFont val="ＭＳ Ｐ明朝"/>
        <family val="1"/>
        <charset val="128"/>
      </rPr>
      <t/>
    </r>
    <phoneticPr fontId="3"/>
  </si>
  <si>
    <t>（イ）　住民票証明件数－無料（公用等・閲覧）　</t>
    <rPh sb="4" eb="7">
      <t>ジュウミンヒョウ</t>
    </rPh>
    <rPh sb="7" eb="9">
      <t>ショウメイ</t>
    </rPh>
    <rPh sb="9" eb="11">
      <t>ケンスウ</t>
    </rPh>
    <rPh sb="12" eb="14">
      <t>ムリョウ</t>
    </rPh>
    <rPh sb="15" eb="17">
      <t>コウヨウ</t>
    </rPh>
    <rPh sb="17" eb="18">
      <t>トウ</t>
    </rPh>
    <rPh sb="19" eb="21">
      <t>エツラン</t>
    </rPh>
    <phoneticPr fontId="3"/>
  </si>
  <si>
    <t>公用等</t>
    <rPh sb="0" eb="2">
      <t>コウヨウ</t>
    </rPh>
    <rPh sb="2" eb="3">
      <t>トウ</t>
    </rPh>
    <phoneticPr fontId="3"/>
  </si>
  <si>
    <t>住民票の写し　</t>
    <rPh sb="0" eb="3">
      <t>ジュウミンヒョウ</t>
    </rPh>
    <rPh sb="4" eb="5">
      <t>ウツ</t>
    </rPh>
    <phoneticPr fontId="3"/>
  </si>
  <si>
    <t>戸籍の附票　</t>
    <rPh sb="0" eb="2">
      <t>コセキ</t>
    </rPh>
    <rPh sb="3" eb="4">
      <t>フ</t>
    </rPh>
    <rPh sb="4" eb="5">
      <t>ヒョウ</t>
    </rPh>
    <phoneticPr fontId="3"/>
  </si>
  <si>
    <t>不在証明　</t>
    <rPh sb="0" eb="2">
      <t>フザイ</t>
    </rPh>
    <rPh sb="2" eb="4">
      <t>ショウメイ</t>
    </rPh>
    <phoneticPr fontId="3"/>
  </si>
  <si>
    <t>年金現況証明　</t>
    <rPh sb="0" eb="2">
      <t>ネンキン</t>
    </rPh>
    <rPh sb="2" eb="4">
      <t>ゲンキョウ</t>
    </rPh>
    <rPh sb="4" eb="6">
      <t>ショウメイ</t>
    </rPh>
    <phoneticPr fontId="3"/>
  </si>
  <si>
    <t>計　</t>
    <rPh sb="0" eb="1">
      <t>ケイ</t>
    </rPh>
    <phoneticPr fontId="3"/>
  </si>
  <si>
    <t>計</t>
    <rPh sb="0" eb="1">
      <t>ケイ</t>
    </rPh>
    <phoneticPr fontId="3"/>
  </si>
  <si>
    <t>閲覧</t>
    <rPh sb="0" eb="2">
      <t>エツラン</t>
    </rPh>
    <phoneticPr fontId="3"/>
  </si>
  <si>
    <t>公用等</t>
    <rPh sb="0" eb="2">
      <t>コウヨウ</t>
    </rPh>
    <rPh sb="2" eb="3">
      <t>トウ</t>
    </rPh>
    <phoneticPr fontId="3"/>
  </si>
  <si>
    <t>（イ）　戸籍証明件数－無料（公用等・閲覧）　</t>
    <rPh sb="11" eb="13">
      <t>ムリョウ</t>
    </rPh>
    <rPh sb="14" eb="16">
      <t>コウヨウ</t>
    </rPh>
    <rPh sb="16" eb="17">
      <t>トウ</t>
    </rPh>
    <rPh sb="18" eb="20">
      <t>エツラン</t>
    </rPh>
    <phoneticPr fontId="3"/>
  </si>
  <si>
    <t>閲覧</t>
    <rPh sb="0" eb="2">
      <t>エツラン</t>
    </rPh>
    <phoneticPr fontId="3"/>
  </si>
  <si>
    <t>計</t>
    <rPh sb="0" eb="1">
      <t>ケイ</t>
    </rPh>
    <phoneticPr fontId="3"/>
  </si>
  <si>
    <t>閲覧</t>
    <rPh sb="0" eb="2">
      <t>エツラン</t>
    </rPh>
    <phoneticPr fontId="3"/>
  </si>
  <si>
    <t>計</t>
    <rPh sb="0" eb="1">
      <t>ケイ</t>
    </rPh>
    <phoneticPr fontId="3"/>
  </si>
  <si>
    <t>戸籍住民課(サービスコーナー含む）</t>
    <rPh sb="0" eb="2">
      <t>コセキ</t>
    </rPh>
    <rPh sb="2" eb="4">
      <t>ジュウミン</t>
    </rPh>
    <rPh sb="4" eb="5">
      <t>カ</t>
    </rPh>
    <rPh sb="14" eb="15">
      <t>フク</t>
    </rPh>
    <phoneticPr fontId="3"/>
  </si>
  <si>
    <t>戸籍住民課
（サービスコーナー含む）</t>
    <rPh sb="0" eb="2">
      <t>コセキ</t>
    </rPh>
    <rPh sb="2" eb="4">
      <t>ジュウミン</t>
    </rPh>
    <rPh sb="4" eb="5">
      <t>カ</t>
    </rPh>
    <rPh sb="15" eb="16">
      <t>フク</t>
    </rPh>
    <phoneticPr fontId="3"/>
  </si>
  <si>
    <t>　戸籍住民課
　（サービスコーナー含む）</t>
    <rPh sb="1" eb="3">
      <t>コセキ</t>
    </rPh>
    <rPh sb="3" eb="5">
      <t>ジュウミン</t>
    </rPh>
    <rPh sb="5" eb="6">
      <t>カ</t>
    </rPh>
    <rPh sb="17" eb="18">
      <t>フク</t>
    </rPh>
    <phoneticPr fontId="3"/>
  </si>
  <si>
    <t>戸籍住民課（サービスコーナー含む）</t>
    <rPh sb="0" eb="2">
      <t>コセキ</t>
    </rPh>
    <rPh sb="2" eb="4">
      <t>ジュウミン</t>
    </rPh>
    <rPh sb="4" eb="5">
      <t>カ</t>
    </rPh>
    <rPh sb="14" eb="15">
      <t>フク</t>
    </rPh>
    <phoneticPr fontId="3"/>
  </si>
  <si>
    <t>戸籍住民課（サービスコーナー含む）</t>
    <rPh sb="0" eb="2">
      <t>コセキ</t>
    </rPh>
    <rPh sb="2" eb="5">
      <t>ジュウミンカ</t>
    </rPh>
    <rPh sb="14" eb="15">
      <t>フク</t>
    </rPh>
    <phoneticPr fontId="3"/>
  </si>
  <si>
    <t>戸籍住民課※</t>
    <rPh sb="0" eb="2">
      <t>コセキ</t>
    </rPh>
    <rPh sb="2" eb="5">
      <t>ジュウミンカ</t>
    </rPh>
    <phoneticPr fontId="3"/>
  </si>
  <si>
    <t>※サービスコーナー含む</t>
    <rPh sb="9" eb="10">
      <t>フク</t>
    </rPh>
    <phoneticPr fontId="3"/>
  </si>
  <si>
    <t>戸籍住民課※</t>
    <rPh sb="0" eb="5">
      <t>コセキジュウミンカ</t>
    </rPh>
    <phoneticPr fontId="3"/>
  </si>
  <si>
    <t>平成26年度</t>
    <rPh sb="0" eb="2">
      <t>ヘイセイ</t>
    </rPh>
    <rPh sb="4" eb="5">
      <t>ネン</t>
    </rPh>
    <rPh sb="5" eb="6">
      <t>ド</t>
    </rPh>
    <phoneticPr fontId="3"/>
  </si>
  <si>
    <t>H２６年度</t>
    <rPh sb="3" eb="5">
      <t>ネンド</t>
    </rPh>
    <phoneticPr fontId="3"/>
  </si>
  <si>
    <t>Ｈ２６年度</t>
    <rPh sb="3" eb="5">
      <t>ネンド</t>
    </rPh>
    <phoneticPr fontId="3"/>
  </si>
  <si>
    <t>H26年度</t>
    <rPh sb="3" eb="5">
      <t>ネンド</t>
    </rPh>
    <phoneticPr fontId="3"/>
  </si>
  <si>
    <t>Ｈ26年４月</t>
    <phoneticPr fontId="3"/>
  </si>
  <si>
    <t>Ｈ27年１月</t>
    <rPh sb="3" eb="4">
      <t>ネン</t>
    </rPh>
    <phoneticPr fontId="3"/>
  </si>
  <si>
    <t>H27</t>
    <phoneticPr fontId="3"/>
  </si>
  <si>
    <t>平成26年</t>
    <rPh sb="0" eb="1">
      <t>ヘイセイ</t>
    </rPh>
    <phoneticPr fontId="3"/>
  </si>
  <si>
    <t>【各年12月31日時点】</t>
    <rPh sb="1" eb="3">
      <t>カクネン</t>
    </rPh>
    <rPh sb="5" eb="6">
      <t>ガツ</t>
    </rPh>
    <rPh sb="8" eb="9">
      <t>ニチ</t>
    </rPh>
    <rPh sb="9" eb="11">
      <t>ジテン</t>
    </rPh>
    <phoneticPr fontId="3"/>
  </si>
  <si>
    <t>青</t>
    <rPh sb="0" eb="1">
      <t>アオ</t>
    </rPh>
    <phoneticPr fontId="3"/>
  </si>
  <si>
    <t>様式を変更したシートで色のついた枠内に入力するシート</t>
    <rPh sb="0" eb="2">
      <t>ヨウシキ</t>
    </rPh>
    <rPh sb="3" eb="5">
      <t>ヘンコウ</t>
    </rPh>
    <rPh sb="11" eb="12">
      <t>イロ</t>
    </rPh>
    <rPh sb="16" eb="18">
      <t>ワクナイ</t>
    </rPh>
    <rPh sb="19" eb="21">
      <t>ニュウリョク</t>
    </rPh>
    <phoneticPr fontId="3"/>
  </si>
  <si>
    <t>・3-6旅券　「一般旅券訂正申請書」欄を削除</t>
    <rPh sb="4" eb="6">
      <t>リョケン</t>
    </rPh>
    <rPh sb="8" eb="10">
      <t>イッパン</t>
    </rPh>
    <rPh sb="10" eb="12">
      <t>リョケン</t>
    </rPh>
    <rPh sb="12" eb="14">
      <t>テイセイ</t>
    </rPh>
    <rPh sb="14" eb="17">
      <t>シンセイショ</t>
    </rPh>
    <rPh sb="18" eb="19">
      <t>ラン</t>
    </rPh>
    <rPh sb="20" eb="22">
      <t>サクジョ</t>
    </rPh>
    <phoneticPr fontId="3"/>
  </si>
  <si>
    <t>・4-1戸籍証明　無料証明に「その他」欄を新設　（「その他」には、「戸籍事項証明等」、「除籍事項証明等」、「戸籍記載事項他」、「労基法証明」、「身分証明」に含まれない無料証明件数を入力してください。）</t>
    <rPh sb="4" eb="6">
      <t>コセキ</t>
    </rPh>
    <rPh sb="6" eb="8">
      <t>ショウメイ</t>
    </rPh>
    <rPh sb="9" eb="11">
      <t>ムリョウ</t>
    </rPh>
    <rPh sb="11" eb="13">
      <t>ショウメイ</t>
    </rPh>
    <rPh sb="17" eb="18">
      <t>タ</t>
    </rPh>
    <rPh sb="19" eb="20">
      <t>ラン</t>
    </rPh>
    <rPh sb="21" eb="23">
      <t>シンセツ</t>
    </rPh>
    <rPh sb="28" eb="29">
      <t>タ</t>
    </rPh>
    <rPh sb="34" eb="36">
      <t>コセキ</t>
    </rPh>
    <rPh sb="36" eb="38">
      <t>ジコウ</t>
    </rPh>
    <rPh sb="38" eb="41">
      <t>ショウメイトウ</t>
    </rPh>
    <rPh sb="44" eb="46">
      <t>ジョセキ</t>
    </rPh>
    <rPh sb="46" eb="48">
      <t>ジコウ</t>
    </rPh>
    <rPh sb="48" eb="51">
      <t>ショウメイトウ</t>
    </rPh>
    <rPh sb="54" eb="56">
      <t>コセキ</t>
    </rPh>
    <rPh sb="56" eb="58">
      <t>キサイ</t>
    </rPh>
    <rPh sb="58" eb="60">
      <t>ジコウ</t>
    </rPh>
    <rPh sb="60" eb="61">
      <t>ホカ</t>
    </rPh>
    <rPh sb="64" eb="67">
      <t>ロウキホウ</t>
    </rPh>
    <rPh sb="67" eb="69">
      <t>ショウメイ</t>
    </rPh>
    <rPh sb="72" eb="74">
      <t>ミブン</t>
    </rPh>
    <rPh sb="74" eb="76">
      <t>ショウメイ</t>
    </rPh>
    <rPh sb="78" eb="79">
      <t>フク</t>
    </rPh>
    <rPh sb="83" eb="85">
      <t>ムリョウ</t>
    </rPh>
    <rPh sb="85" eb="87">
      <t>ショウメイ</t>
    </rPh>
    <rPh sb="87" eb="89">
      <t>ケンスウ</t>
    </rPh>
    <rPh sb="90" eb="92">
      <t>ニュウリョク</t>
    </rPh>
    <phoneticPr fontId="3"/>
  </si>
  <si>
    <t>※平成27年度作成（平成26年度分）からの変更点は次のとおり</t>
    <rPh sb="1" eb="3">
      <t>ヘイセイ</t>
    </rPh>
    <rPh sb="5" eb="7">
      <t>ネンド</t>
    </rPh>
    <rPh sb="7" eb="9">
      <t>サクセイ</t>
    </rPh>
    <rPh sb="10" eb="12">
      <t>ヘイセイ</t>
    </rPh>
    <rPh sb="14" eb="17">
      <t>ネンドブン</t>
    </rPh>
    <rPh sb="21" eb="23">
      <t>ヘンコウ</t>
    </rPh>
    <rPh sb="23" eb="24">
      <t>テン</t>
    </rPh>
    <rPh sb="25" eb="26">
      <t>ツギ</t>
    </rPh>
    <phoneticPr fontId="3"/>
  </si>
  <si>
    <t>・4-2住民票証明　無料証明に「その他」欄を新設　（「その他」には、「住民票の写し」、「戸籍の附票」、「不在証明」、「年金現況証明」に含まれない無料証明件数を入力してください。）</t>
    <rPh sb="4" eb="7">
      <t>ジュウミンヒョウ</t>
    </rPh>
    <rPh sb="7" eb="9">
      <t>ショウメイ</t>
    </rPh>
    <rPh sb="10" eb="12">
      <t>ムリョウ</t>
    </rPh>
    <rPh sb="12" eb="14">
      <t>ショウメイ</t>
    </rPh>
    <rPh sb="18" eb="19">
      <t>タ</t>
    </rPh>
    <rPh sb="20" eb="21">
      <t>ラン</t>
    </rPh>
    <rPh sb="22" eb="24">
      <t>シンセツ</t>
    </rPh>
    <rPh sb="29" eb="30">
      <t>タ</t>
    </rPh>
    <rPh sb="35" eb="38">
      <t>ジュウミンヒョウ</t>
    </rPh>
    <rPh sb="39" eb="40">
      <t>ウツ</t>
    </rPh>
    <rPh sb="44" eb="46">
      <t>コセキ</t>
    </rPh>
    <rPh sb="47" eb="48">
      <t>フ</t>
    </rPh>
    <rPh sb="48" eb="49">
      <t>ヒョウ</t>
    </rPh>
    <rPh sb="52" eb="54">
      <t>フザイ</t>
    </rPh>
    <rPh sb="54" eb="56">
      <t>ショウメイ</t>
    </rPh>
    <rPh sb="59" eb="61">
      <t>ネンキン</t>
    </rPh>
    <rPh sb="61" eb="63">
      <t>ゲンキョウ</t>
    </rPh>
    <rPh sb="63" eb="65">
      <t>ショウメイ</t>
    </rPh>
    <rPh sb="67" eb="68">
      <t>フク</t>
    </rPh>
    <rPh sb="72" eb="74">
      <t>ムリョウ</t>
    </rPh>
    <rPh sb="74" eb="76">
      <t>ショウメイ</t>
    </rPh>
    <rPh sb="76" eb="78">
      <t>ケンスウ</t>
    </rPh>
    <rPh sb="79" eb="81">
      <t>ニュウリョク</t>
    </rPh>
    <phoneticPr fontId="3"/>
  </si>
  <si>
    <t>この変更により、無料証明件数を全て把握したいと思います。</t>
    <rPh sb="2" eb="4">
      <t>ヘンコウ</t>
    </rPh>
    <rPh sb="8" eb="10">
      <t>ムリョウ</t>
    </rPh>
    <rPh sb="10" eb="12">
      <t>ショウメイ</t>
    </rPh>
    <rPh sb="12" eb="14">
      <t>ケンスウ</t>
    </rPh>
    <rPh sb="15" eb="16">
      <t>スベ</t>
    </rPh>
    <rPh sb="17" eb="19">
      <t>ハアク</t>
    </rPh>
    <rPh sb="23" eb="24">
      <t>オモ</t>
    </rPh>
    <phoneticPr fontId="3"/>
  </si>
  <si>
    <t>・平成27年度は、決算時に併せてあらましの作成もお願いする予定です。過年度よりも早く作成をしていただくことになりますので、早めにご準備をお願いします。</t>
    <rPh sb="1" eb="3">
      <t>ヘイセイ</t>
    </rPh>
    <rPh sb="5" eb="7">
      <t>ネンド</t>
    </rPh>
    <rPh sb="9" eb="11">
      <t>ケッサン</t>
    </rPh>
    <rPh sb="11" eb="12">
      <t>ジ</t>
    </rPh>
    <rPh sb="13" eb="14">
      <t>アワ</t>
    </rPh>
    <rPh sb="21" eb="23">
      <t>サクセイ</t>
    </rPh>
    <rPh sb="25" eb="26">
      <t>ネガ</t>
    </rPh>
    <rPh sb="29" eb="31">
      <t>ヨテイ</t>
    </rPh>
    <rPh sb="34" eb="37">
      <t>カネンド</t>
    </rPh>
    <rPh sb="40" eb="41">
      <t>ハヤ</t>
    </rPh>
    <rPh sb="42" eb="44">
      <t>サクセイ</t>
    </rPh>
    <rPh sb="61" eb="62">
      <t>ハヤ</t>
    </rPh>
    <rPh sb="65" eb="67">
      <t>ジュンビ</t>
    </rPh>
    <rPh sb="69" eb="70">
      <t>ネガ</t>
    </rPh>
    <phoneticPr fontId="3"/>
  </si>
  <si>
    <t>・住民基本台帳年報にて報告した件数と整合性をとるようお願いします。</t>
    <rPh sb="1" eb="3">
      <t>ジュウミン</t>
    </rPh>
    <rPh sb="3" eb="5">
      <t>キホン</t>
    </rPh>
    <rPh sb="5" eb="7">
      <t>ダイチョウ</t>
    </rPh>
    <rPh sb="7" eb="9">
      <t>ネンポウ</t>
    </rPh>
    <rPh sb="11" eb="13">
      <t>ホウコク</t>
    </rPh>
    <rPh sb="15" eb="17">
      <t>ケンスウ</t>
    </rPh>
    <rPh sb="18" eb="21">
      <t>セイゴウセイ</t>
    </rPh>
    <rPh sb="27" eb="28">
      <t>ネガ</t>
    </rPh>
    <phoneticPr fontId="3"/>
  </si>
  <si>
    <t>新設＞</t>
    <rPh sb="0" eb="2">
      <t>シンセツ</t>
    </rPh>
    <phoneticPr fontId="3"/>
  </si>
  <si>
    <t>（平成26年4月～平成27年3月分）</t>
    <rPh sb="1" eb="3">
      <t>ヘイセイ</t>
    </rPh>
    <rPh sb="5" eb="6">
      <t>ネン</t>
    </rPh>
    <rPh sb="7" eb="8">
      <t>ガツ</t>
    </rPh>
    <rPh sb="9" eb="11">
      <t>ヘイセイ</t>
    </rPh>
    <rPh sb="13" eb="14">
      <t>ネン</t>
    </rPh>
    <rPh sb="15" eb="17">
      <t>ガツブン</t>
    </rPh>
    <phoneticPr fontId="3"/>
  </si>
  <si>
    <t>※蒲原支所、由比支所を含む</t>
    <rPh sb="1" eb="3">
      <t>カンバラ</t>
    </rPh>
    <rPh sb="3" eb="5">
      <t>シショ</t>
    </rPh>
    <rPh sb="6" eb="8">
      <t>ユイ</t>
    </rPh>
    <rPh sb="8" eb="10">
      <t>シショ</t>
    </rPh>
    <rPh sb="11" eb="12">
      <t>フク</t>
    </rPh>
    <phoneticPr fontId="3"/>
  </si>
  <si>
    <t>※H22.4由比市民SC開設</t>
    <rPh sb="6" eb="8">
      <t>ユイ</t>
    </rPh>
    <rPh sb="8" eb="10">
      <t>シミン</t>
    </rPh>
    <rPh sb="12" eb="14">
      <t>カイセツ</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</si>
</sst>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0_ "/>
    <numFmt numFmtId="177" formatCode="#,##0_);[Red]\(#,##0\)"/>
    <numFmt numFmtId="178" formatCode="#,##0.00_);[Red]\(#,##0.00\)"/>
    <numFmt numFmtId="179" formatCode="#,##0_ ;[Red]\-#,##0\ "/>
    <numFmt numFmtId="180" formatCode="#,##0.0_);[Red]\(#,##0.0\)"/>
    <numFmt numFmtId="181" formatCode="\(&quot;平&quot;&quot;成&quot;\=\l\50\ &quot;年&quot;&quot;度&quot;&quot;統&quot;&quot;計&quot;&quot;資&quot;&quot;料&quot;\)"/>
    <numFmt numFmtId="182" formatCode="&quot;平&quot;&quot;成&quot;##&quot;年&quot;"/>
    <numFmt numFmtId="183" formatCode="\(&quot;平&quot;&quot;成&quot;##&quot;年&quot;&quot;度&quot;&quot;統&quot;&quot;計&quot;&quot;資&quot;&quot;料&quot;\)"/>
    <numFmt numFmtId="184" formatCode="&quot;平&quot;&quot;成&quot;\ ##\ &quot;年&quot;"/>
    <numFmt numFmtId="185" formatCode="0_);[Red]\(0\)"/>
  </numFmts>
  <fonts count="102" x14ac:knownFonts="1">
    <font>
      <sz val="11"/>
      <name val="ＭＳ Ｐゴシック"/>
      <family val="3"/>
      <charset val="128"/>
    </font>
    <font>
      <sz val="11"/>
      <name val="ＭＳ Ｐゴシック"/>
      <family val="3"/>
      <charset val="128"/>
    </font>
    <font>
      <sz val="11"/>
      <name val="ＭＳ ゴシック"/>
      <family val="3"/>
      <charset val="128"/>
    </font>
    <font>
      <sz val="6"/>
      <name val="ＭＳ Ｐゴシック"/>
      <family val="3"/>
      <charset val="128"/>
    </font>
    <font>
      <b/>
      <sz val="16"/>
      <color indexed="8"/>
      <name val="ＭＳ 明朝"/>
      <family val="1"/>
      <charset val="128"/>
    </font>
    <font>
      <sz val="11"/>
      <name val="ＭＳ Ｐ明朝"/>
      <family val="1"/>
      <charset val="128"/>
    </font>
    <font>
      <sz val="11"/>
      <name val="ＭＳ Ｐゴシック"/>
      <family val="3"/>
      <charset val="128"/>
    </font>
    <font>
      <sz val="11"/>
      <color indexed="8"/>
      <name val="ＭＳ Ｐ明朝"/>
      <family val="1"/>
      <charset val="128"/>
    </font>
    <font>
      <sz val="9"/>
      <color indexed="8"/>
      <name val="ＭＳ Ｐ明朝"/>
      <family val="1"/>
      <charset val="128"/>
    </font>
    <font>
      <sz val="8"/>
      <color indexed="8"/>
      <name val="ＭＳ Ｐ明朝"/>
      <family val="1"/>
      <charset val="128"/>
    </font>
    <font>
      <sz val="8"/>
      <name val="ＭＳ Ｐ明朝"/>
      <family val="1"/>
      <charset val="128"/>
    </font>
    <font>
      <b/>
      <sz val="12"/>
      <name val="ＭＳ Ｐ明朝"/>
      <family val="1"/>
      <charset val="128"/>
    </font>
    <font>
      <sz val="12"/>
      <name val="ＭＳ Ｐ明朝"/>
      <family val="1"/>
      <charset val="128"/>
    </font>
    <font>
      <b/>
      <sz val="11"/>
      <name val="ＭＳ Ｐ明朝"/>
      <family val="1"/>
      <charset val="128"/>
    </font>
    <font>
      <sz val="9"/>
      <name val="ＭＳ Ｐ明朝"/>
      <family val="1"/>
      <charset val="128"/>
    </font>
    <font>
      <sz val="10"/>
      <name val="ＭＳ Ｐ明朝"/>
      <family val="1"/>
      <charset val="128"/>
    </font>
    <font>
      <sz val="11"/>
      <color indexed="10"/>
      <name val="ＭＳ Ｐ明朝"/>
      <family val="1"/>
      <charset val="128"/>
    </font>
    <font>
      <sz val="16"/>
      <color indexed="8"/>
      <name val="ＭＳ Ｐ明朝"/>
      <family val="1"/>
      <charset val="128"/>
    </font>
    <font>
      <sz val="16"/>
      <name val="ＭＳ Ｐ明朝"/>
      <family val="1"/>
      <charset val="128"/>
    </font>
    <font>
      <b/>
      <sz val="16"/>
      <color indexed="8"/>
      <name val="ＭＳ Ｐ明朝"/>
      <family val="1"/>
      <charset val="128"/>
    </font>
    <font>
      <b/>
      <sz val="16"/>
      <name val="ＭＳ Ｐ明朝"/>
      <family val="1"/>
      <charset val="128"/>
    </font>
    <font>
      <sz val="10.5"/>
      <name val="ＭＳ Ｐ明朝"/>
      <family val="1"/>
      <charset val="128"/>
    </font>
    <font>
      <sz val="14"/>
      <name val="ＭＳ Ｐ明朝"/>
      <family val="1"/>
      <charset val="128"/>
    </font>
    <font>
      <sz val="12"/>
      <name val="ＭＳ Ｐゴシック"/>
      <family val="3"/>
      <charset val="128"/>
    </font>
    <font>
      <sz val="16"/>
      <name val="ＭＳ Ｐゴシック"/>
      <family val="3"/>
      <charset val="128"/>
    </font>
    <font>
      <sz val="11"/>
      <name val="ＭＳ 明朝"/>
      <family val="1"/>
      <charset val="128"/>
    </font>
    <font>
      <b/>
      <sz val="11"/>
      <name val="ＭＳ Ｐゴシック"/>
      <family val="3"/>
      <charset val="128"/>
    </font>
    <font>
      <b/>
      <sz val="11"/>
      <color indexed="10"/>
      <name val="ＭＳ Ｐ明朝"/>
      <family val="1"/>
      <charset val="128"/>
    </font>
    <font>
      <sz val="12"/>
      <color indexed="8"/>
      <name val="ＭＳ Ｐ明朝"/>
      <family val="1"/>
      <charset val="128"/>
    </font>
    <font>
      <sz val="10"/>
      <name val="ＭＳ Ｐゴシック"/>
      <family val="3"/>
      <charset val="128"/>
    </font>
    <font>
      <sz val="8.5"/>
      <name val="ＭＳ Ｐ明朝"/>
      <family val="1"/>
      <charset val="128"/>
    </font>
    <font>
      <sz val="12"/>
      <name val="ＭＳ 明朝"/>
      <family val="1"/>
      <charset val="128"/>
    </font>
    <font>
      <sz val="11"/>
      <color indexed="9"/>
      <name val="ＭＳ Ｐ明朝"/>
      <family val="1"/>
      <charset val="128"/>
    </font>
    <font>
      <b/>
      <sz val="14"/>
      <name val="ＭＳ Ｐ明朝"/>
      <family val="1"/>
      <charset val="128"/>
    </font>
    <font>
      <b/>
      <sz val="10"/>
      <name val="ＭＳ Ｐ明朝"/>
      <family val="1"/>
      <charset val="128"/>
    </font>
    <font>
      <sz val="11"/>
      <name val="HGP創英角ｺﾞｼｯｸUB"/>
      <family val="3"/>
      <charset val="128"/>
    </font>
    <font>
      <b/>
      <sz val="12"/>
      <name val="HGPｺﾞｼｯｸM"/>
      <family val="3"/>
      <charset val="128"/>
    </font>
    <font>
      <b/>
      <sz val="20"/>
      <color indexed="8"/>
      <name val="HGP創英角ﾎﾟｯﾌﾟ体"/>
      <family val="3"/>
      <charset val="128"/>
    </font>
    <font>
      <sz val="10"/>
      <name val="Arial"/>
      <family val="2"/>
    </font>
    <font>
      <sz val="9"/>
      <name val="Arial"/>
      <family val="2"/>
    </font>
    <font>
      <sz val="11"/>
      <color indexed="8"/>
      <name val="Arial"/>
      <family val="2"/>
    </font>
    <font>
      <sz val="11"/>
      <name val="Arial"/>
      <family val="2"/>
    </font>
    <font>
      <sz val="10.5"/>
      <name val="Arial"/>
      <family val="2"/>
    </font>
    <font>
      <sz val="9"/>
      <color indexed="8"/>
      <name val="ＭＳ 明朝"/>
      <family val="1"/>
      <charset val="128"/>
    </font>
    <font>
      <sz val="11"/>
      <color indexed="10"/>
      <name val="Arial"/>
      <family val="2"/>
    </font>
    <font>
      <b/>
      <sz val="11"/>
      <name val="Arial"/>
      <family val="2"/>
    </font>
    <font>
      <b/>
      <sz val="12"/>
      <color theme="0"/>
      <name val="ＭＳ Ｐ明朝"/>
      <family val="1"/>
      <charset val="128"/>
    </font>
    <font>
      <b/>
      <sz val="11"/>
      <color theme="0"/>
      <name val="ＭＳ Ｐ明朝"/>
      <family val="1"/>
      <charset val="128"/>
    </font>
    <font>
      <b/>
      <sz val="28"/>
      <color theme="0" tint="-4.9989318521683403E-2"/>
      <name val="HGS明朝B"/>
      <family val="1"/>
      <charset val="128"/>
    </font>
    <font>
      <sz val="48"/>
      <color theme="0" tint="-4.9989318521683403E-2"/>
      <name val="HG創英角ｺﾞｼｯｸUB"/>
      <family val="3"/>
      <charset val="128"/>
    </font>
    <font>
      <sz val="10"/>
      <color rgb="FFE1FEBA"/>
      <name val="Arial"/>
      <family val="2"/>
    </font>
    <font>
      <sz val="10"/>
      <color rgb="FFD6FCFE"/>
      <name val="Arial"/>
      <family val="2"/>
    </font>
    <font>
      <sz val="9"/>
      <color theme="0" tint="-4.9989318521683403E-2"/>
      <name val="ＭＳ Ｐ明朝"/>
      <family val="1"/>
      <charset val="128"/>
    </font>
    <font>
      <sz val="9"/>
      <color rgb="FFFFD5EA"/>
      <name val="HGPｺﾞｼｯｸM"/>
      <family val="3"/>
      <charset val="128"/>
    </font>
    <font>
      <sz val="8"/>
      <color rgb="FFFFD5EA"/>
      <name val="HGPｺﾞｼｯｸM"/>
      <family val="3"/>
      <charset val="128"/>
    </font>
    <font>
      <sz val="9"/>
      <color rgb="FFD6FCFE"/>
      <name val="HGPｺﾞｼｯｸM"/>
      <family val="3"/>
      <charset val="128"/>
    </font>
    <font>
      <sz val="8"/>
      <color rgb="FFD6FCFE"/>
      <name val="HGPｺﾞｼｯｸM"/>
      <family val="3"/>
      <charset val="128"/>
    </font>
    <font>
      <sz val="8"/>
      <color rgb="FFE1FEBA"/>
      <name val="HGPｺﾞｼｯｸM"/>
      <family val="3"/>
      <charset val="128"/>
    </font>
    <font>
      <sz val="9"/>
      <color rgb="FFE1FEBA"/>
      <name val="HGPｺﾞｼｯｸM"/>
      <family val="3"/>
      <charset val="128"/>
    </font>
    <font>
      <b/>
      <i/>
      <sz val="9"/>
      <color rgb="FFE1FEBA"/>
      <name val="Arial"/>
      <family val="2"/>
    </font>
    <font>
      <b/>
      <i/>
      <sz val="10"/>
      <color rgb="FFE1FEBA"/>
      <name val="Arial"/>
      <family val="2"/>
    </font>
    <font>
      <b/>
      <i/>
      <sz val="10"/>
      <color rgb="FFD6FCFE"/>
      <name val="Arial"/>
      <family val="2"/>
    </font>
    <font>
      <sz val="11"/>
      <color theme="0" tint="-4.9989318521683403E-2"/>
      <name val="ＭＳ Ｐ明朝"/>
      <family val="1"/>
      <charset val="128"/>
    </font>
    <font>
      <b/>
      <i/>
      <sz val="11"/>
      <color theme="0" tint="-4.9989318521683403E-2"/>
      <name val="Arial"/>
      <family val="2"/>
    </font>
    <font>
      <b/>
      <sz val="20"/>
      <color theme="0" tint="-4.9989318521683403E-2"/>
      <name val="HGP創英ﾌﾟﾚｾﾞﾝｽEB"/>
      <family val="1"/>
      <charset val="128"/>
    </font>
    <font>
      <sz val="11"/>
      <color rgb="FFD6FCFE"/>
      <name val="HGPｺﾞｼｯｸM"/>
      <family val="3"/>
      <charset val="128"/>
    </font>
    <font>
      <sz val="11"/>
      <color rgb="FFFFD5EA"/>
      <name val="HGPｺﾞｼｯｸM"/>
      <family val="3"/>
      <charset val="128"/>
    </font>
    <font>
      <sz val="11"/>
      <color rgb="FFE1FEBA"/>
      <name val="HGPｺﾞｼｯｸM"/>
      <family val="3"/>
      <charset val="128"/>
    </font>
    <font>
      <sz val="10"/>
      <color theme="0" tint="-4.9989318521683403E-2"/>
      <name val="ＭＳ ゴシック"/>
      <family val="3"/>
      <charset val="128"/>
    </font>
    <font>
      <b/>
      <i/>
      <sz val="12"/>
      <color rgb="FFE1FEBA"/>
      <name val="ＭＳ Ｐ明朝"/>
      <family val="1"/>
      <charset val="128"/>
    </font>
    <font>
      <sz val="12"/>
      <color rgb="FFE1FEBA"/>
      <name val="ＭＳ ゴシック"/>
      <family val="3"/>
      <charset val="128"/>
    </font>
    <font>
      <sz val="12"/>
      <color rgb="FFFFD5EA"/>
      <name val="ＭＳ Ｐ明朝"/>
      <family val="1"/>
      <charset val="128"/>
    </font>
    <font>
      <b/>
      <sz val="20"/>
      <name val="ＭＳ ゴシック"/>
      <family val="3"/>
      <charset val="128"/>
    </font>
    <font>
      <sz val="18"/>
      <name val="ＭＳ Ｐゴシック"/>
      <family val="3"/>
      <charset val="128"/>
    </font>
    <font>
      <b/>
      <i/>
      <u/>
      <sz val="11"/>
      <color rgb="FFE1FEBA"/>
      <name val="Arial"/>
      <family val="2"/>
    </font>
    <font>
      <b/>
      <i/>
      <u/>
      <sz val="11"/>
      <name val="Arial"/>
      <family val="2"/>
    </font>
    <font>
      <sz val="10"/>
      <color rgb="FFCFF9A5"/>
      <name val="Arial"/>
      <family val="2"/>
    </font>
    <font>
      <b/>
      <sz val="10"/>
      <color rgb="FFFF0000"/>
      <name val="ＭＳ 明朝"/>
      <family val="1"/>
      <charset val="128"/>
    </font>
    <font>
      <b/>
      <sz val="11"/>
      <color rgb="FFFF0000"/>
      <name val="ＭＳ Ｐ明朝"/>
      <family val="1"/>
      <charset val="128"/>
    </font>
    <font>
      <b/>
      <sz val="14"/>
      <color rgb="FFFF0000"/>
      <name val="ＭＳ 明朝"/>
      <family val="1"/>
      <charset val="128"/>
    </font>
    <font>
      <sz val="10"/>
      <color rgb="FFFF0000"/>
      <name val="ＭＳ Ｐ明朝"/>
      <family val="1"/>
      <charset val="128"/>
    </font>
    <font>
      <b/>
      <sz val="10"/>
      <color rgb="FFFF0000"/>
      <name val="ＭＳ Ｐ明朝"/>
      <family val="1"/>
      <charset val="128"/>
    </font>
    <font>
      <sz val="10"/>
      <color rgb="FFFF0000"/>
      <name val="Arial"/>
      <family val="2"/>
    </font>
    <font>
      <sz val="11"/>
      <color theme="1"/>
      <name val="Arial"/>
      <family val="2"/>
    </font>
    <font>
      <b/>
      <i/>
      <sz val="10"/>
      <color rgb="FFFFD5EA"/>
      <name val="Arial"/>
      <family val="2"/>
    </font>
    <font>
      <b/>
      <i/>
      <sz val="11"/>
      <color rgb="FFFFD5EA"/>
      <name val="Arial"/>
      <family val="2"/>
    </font>
    <font>
      <sz val="6"/>
      <name val="ＭＳ Ｐゴシック"/>
      <family val="3"/>
      <charset val="128"/>
      <scheme val="minor"/>
    </font>
    <font>
      <sz val="10"/>
      <color rgb="FFFFFF00"/>
      <name val="Arial"/>
      <family val="2"/>
    </font>
    <font>
      <b/>
      <i/>
      <u/>
      <sz val="11"/>
      <color rgb="FFFF0000"/>
      <name val="Arial"/>
      <family val="2"/>
    </font>
    <font>
      <sz val="12"/>
      <color theme="4" tint="0.59999389629810485"/>
      <name val="ＭＳ Ｐ明朝"/>
      <family val="1"/>
      <charset val="128"/>
    </font>
    <font>
      <b/>
      <i/>
      <u/>
      <sz val="11"/>
      <color theme="4" tint="0.59999389629810485"/>
      <name val="Arial"/>
      <family val="2"/>
    </font>
    <font>
      <sz val="10"/>
      <color theme="1"/>
      <name val="ＭＳ ゴシック"/>
      <family val="3"/>
      <charset val="128"/>
    </font>
    <font>
      <sz val="10"/>
      <color theme="1"/>
      <name val="ＭＳ 明朝"/>
      <family val="1"/>
      <charset val="128"/>
    </font>
    <font>
      <sz val="8"/>
      <name val="ＭＳ 明朝"/>
      <family val="1"/>
      <charset val="128"/>
    </font>
    <font>
      <sz val="11"/>
      <color theme="6" tint="0.79998168889431442"/>
      <name val="ＭＳ Ｐ明朝"/>
      <family val="1"/>
      <charset val="128"/>
    </font>
    <font>
      <b/>
      <sz val="20"/>
      <color indexed="8"/>
      <name val="HGS創英角ﾎﾟｯﾌﾟ体"/>
      <family val="3"/>
      <charset val="128"/>
    </font>
    <font>
      <sz val="10.5"/>
      <color theme="1"/>
      <name val="Arial"/>
      <family val="2"/>
    </font>
    <font>
      <sz val="11"/>
      <color theme="1"/>
      <name val="ＭＳ Ｐ明朝"/>
      <family val="1"/>
      <charset val="128"/>
    </font>
    <font>
      <b/>
      <sz val="9"/>
      <name val="ＭＳ Ｐ明朝"/>
      <family val="1"/>
      <charset val="128"/>
    </font>
    <font>
      <b/>
      <sz val="8"/>
      <name val="ＭＳ Ｐ明朝"/>
      <family val="1"/>
      <charset val="128"/>
    </font>
    <font>
      <sz val="11"/>
      <color rgb="FFFF0000"/>
      <name val="ＭＳ Ｐゴシック"/>
      <family val="3"/>
      <charset val="128"/>
    </font>
    <font>
      <sz val="11"/>
      <color theme="0"/>
      <name val="ＭＳ Ｐ明朝"/>
      <family val="1"/>
      <charset val="128"/>
    </font>
  </fonts>
  <fills count="20">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51"/>
        <bgColor indexed="64"/>
      </patternFill>
    </fill>
    <fill>
      <patternFill patternType="solid">
        <fgColor indexed="42"/>
        <bgColor indexed="64"/>
      </patternFill>
    </fill>
    <fill>
      <patternFill patternType="solid">
        <fgColor theme="0"/>
        <bgColor indexed="64"/>
      </patternFill>
    </fill>
    <fill>
      <patternFill patternType="solid">
        <fgColor rgb="FFECFEE8"/>
        <bgColor indexed="64"/>
      </patternFill>
    </fill>
    <fill>
      <patternFill patternType="solid">
        <fgColor rgb="FFCFF9A5"/>
        <bgColor indexed="64"/>
      </patternFill>
    </fill>
    <fill>
      <patternFill patternType="solid">
        <fgColor rgb="FFFFFF00"/>
        <bgColor indexed="64"/>
      </patternFill>
    </fill>
    <fill>
      <patternFill patternType="solid">
        <fgColor indexed="13"/>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00CCFF"/>
        <bgColor indexed="64"/>
      </patternFill>
    </fill>
    <fill>
      <patternFill patternType="solid">
        <fgColor rgb="FFC5D9F1"/>
        <bgColor indexed="64"/>
      </patternFill>
    </fill>
    <fill>
      <patternFill patternType="solid">
        <fgColor rgb="FFF2DCDB"/>
        <bgColor indexed="64"/>
      </patternFill>
    </fill>
  </fills>
  <borders count="34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right/>
      <top style="medium">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double">
        <color indexed="64"/>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diagonalDown="1">
      <left style="medium">
        <color indexed="64"/>
      </left>
      <right/>
      <top style="medium">
        <color indexed="64"/>
      </top>
      <bottom/>
      <diagonal style="hair">
        <color indexed="64"/>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double">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double">
        <color indexed="64"/>
      </left>
      <right style="thin">
        <color indexed="64"/>
      </right>
      <top style="medium">
        <color indexed="64"/>
      </top>
      <bottom/>
      <diagonal/>
    </border>
    <border>
      <left/>
      <right style="thin">
        <color indexed="64"/>
      </right>
      <top style="medium">
        <color indexed="64"/>
      </top>
      <bottom/>
      <diagonal/>
    </border>
    <border>
      <left style="double">
        <color indexed="64"/>
      </left>
      <right style="thin">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double">
        <color indexed="64"/>
      </right>
      <top/>
      <bottom style="medium">
        <color indexed="64"/>
      </bottom>
      <diagonal/>
    </border>
    <border>
      <left/>
      <right style="thin">
        <color indexed="64"/>
      </right>
      <top/>
      <bottom style="medium">
        <color indexed="64"/>
      </bottom>
      <diagonal/>
    </border>
    <border>
      <left style="medium">
        <color indexed="64"/>
      </left>
      <right style="double">
        <color indexed="64"/>
      </right>
      <top style="thin">
        <color indexed="64"/>
      </top>
      <bottom/>
      <diagonal/>
    </border>
    <border>
      <left style="double">
        <color indexed="64"/>
      </left>
      <right style="double">
        <color indexed="64"/>
      </right>
      <top style="thin">
        <color indexed="64"/>
      </top>
      <bottom/>
      <diagonal/>
    </border>
    <border>
      <left style="double">
        <color indexed="64"/>
      </left>
      <right style="double">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double">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double">
        <color indexed="64"/>
      </right>
      <top style="double">
        <color indexed="64"/>
      </top>
      <bottom style="medium">
        <color indexed="64"/>
      </bottom>
      <diagonal/>
    </border>
    <border>
      <left style="double">
        <color indexed="64"/>
      </left>
      <right style="thin">
        <color indexed="64"/>
      </right>
      <top style="thin">
        <color indexed="64"/>
      </top>
      <bottom style="thin">
        <color indexed="64"/>
      </bottom>
      <diagonal/>
    </border>
    <border>
      <left style="medium">
        <color indexed="64"/>
      </left>
      <right style="medium">
        <color indexed="64"/>
      </right>
      <top style="double">
        <color indexed="64"/>
      </top>
      <bottom style="thin">
        <color indexed="64"/>
      </bottom>
      <diagonal/>
    </border>
    <border>
      <left style="thin">
        <color indexed="64"/>
      </left>
      <right/>
      <top/>
      <bottom style="medium">
        <color indexed="64"/>
      </bottom>
      <diagonal/>
    </border>
    <border>
      <left style="medium">
        <color indexed="64"/>
      </left>
      <right style="medium">
        <color indexed="64"/>
      </right>
      <top/>
      <bottom style="thin">
        <color indexed="64"/>
      </bottom>
      <diagonal/>
    </border>
    <border>
      <left style="double">
        <color indexed="64"/>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double">
        <color indexed="64"/>
      </top>
      <bottom/>
      <diagonal/>
    </border>
    <border>
      <left/>
      <right style="medium">
        <color indexed="64"/>
      </right>
      <top style="double">
        <color indexed="64"/>
      </top>
      <bottom/>
      <diagonal/>
    </border>
    <border>
      <left/>
      <right/>
      <top/>
      <bottom style="double">
        <color indexed="64"/>
      </bottom>
      <diagonal/>
    </border>
    <border>
      <left style="medium">
        <color indexed="64"/>
      </left>
      <right/>
      <top style="thin">
        <color indexed="64"/>
      </top>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medium">
        <color indexed="64"/>
      </right>
      <top/>
      <bottom style="thin">
        <color indexed="64"/>
      </bottom>
      <diagonal/>
    </border>
    <border>
      <left style="double">
        <color indexed="64"/>
      </left>
      <right style="medium">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medium">
        <color indexed="64"/>
      </right>
      <top style="thin">
        <color indexed="64"/>
      </top>
      <bottom style="double">
        <color indexed="64"/>
      </bottom>
      <diagonal/>
    </border>
    <border>
      <left style="double">
        <color indexed="64"/>
      </left>
      <right style="medium">
        <color indexed="64"/>
      </right>
      <top/>
      <bottom style="medium">
        <color indexed="64"/>
      </bottom>
      <diagonal/>
    </border>
    <border>
      <left style="double">
        <color indexed="64"/>
      </left>
      <right style="medium">
        <color indexed="64"/>
      </right>
      <top style="double">
        <color indexed="64"/>
      </top>
      <bottom style="medium">
        <color indexed="64"/>
      </bottom>
      <diagonal/>
    </border>
    <border>
      <left style="thin">
        <color indexed="64"/>
      </left>
      <right style="double">
        <color indexed="64"/>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medium">
        <color indexed="64"/>
      </bottom>
      <diagonal/>
    </border>
    <border>
      <left style="double">
        <color indexed="64"/>
      </left>
      <right style="medium">
        <color indexed="64"/>
      </right>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diagonalDown="1">
      <left style="thin">
        <color indexed="64"/>
      </left>
      <right style="thin">
        <color indexed="64"/>
      </right>
      <top style="medium">
        <color indexed="64"/>
      </top>
      <bottom style="thin">
        <color indexed="64"/>
      </bottom>
      <diagonal style="thin">
        <color indexed="64"/>
      </diagonal>
    </border>
    <border diagonalDown="1">
      <left style="thin">
        <color indexed="64"/>
      </left>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diagonalDown="1">
      <left/>
      <right/>
      <top style="medium">
        <color indexed="64"/>
      </top>
      <bottom style="thin">
        <color indexed="64"/>
      </bottom>
      <diagonal style="thin">
        <color indexed="64"/>
      </diagonal>
    </border>
    <border diagonalDown="1">
      <left/>
      <right style="medium">
        <color indexed="64"/>
      </right>
      <top style="medium">
        <color indexed="64"/>
      </top>
      <bottom style="thin">
        <color indexed="64"/>
      </bottom>
      <diagonal style="thin">
        <color indexed="64"/>
      </diagonal>
    </border>
    <border>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double">
        <color indexed="64"/>
      </left>
      <right style="medium">
        <color indexed="64"/>
      </right>
      <top style="thin">
        <color indexed="64"/>
      </top>
      <bottom/>
      <diagonal/>
    </border>
    <border>
      <left style="double">
        <color indexed="64"/>
      </left>
      <right style="medium">
        <color indexed="64"/>
      </right>
      <top/>
      <bottom style="double">
        <color indexed="64"/>
      </bottom>
      <diagonal/>
    </border>
    <border>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right style="thin">
        <color indexed="64"/>
      </right>
      <top style="double">
        <color indexed="64"/>
      </top>
      <bottom/>
      <diagonal/>
    </border>
    <border>
      <left style="double">
        <color indexed="64"/>
      </left>
      <right style="medium">
        <color indexed="64"/>
      </right>
      <top style="double">
        <color indexed="64"/>
      </top>
      <bottom/>
      <diagonal/>
    </border>
    <border>
      <left style="thin">
        <color indexed="64"/>
      </left>
      <right style="double">
        <color indexed="64"/>
      </right>
      <top style="medium">
        <color indexed="64"/>
      </top>
      <bottom/>
      <diagonal/>
    </border>
    <border>
      <left style="double">
        <color indexed="64"/>
      </left>
      <right style="medium">
        <color indexed="64"/>
      </right>
      <top style="medium">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double">
        <color indexed="64"/>
      </left>
      <right style="medium">
        <color indexed="64"/>
      </right>
      <top style="thin">
        <color indexed="64"/>
      </top>
      <bottom style="medium">
        <color indexed="64"/>
      </bottom>
      <diagonal/>
    </border>
    <border>
      <left style="thin">
        <color indexed="64"/>
      </left>
      <right style="double">
        <color indexed="64"/>
      </right>
      <top/>
      <bottom style="thin">
        <color indexed="64"/>
      </bottom>
      <diagonal/>
    </border>
    <border diagonalDown="1">
      <left style="thin">
        <color indexed="64"/>
      </left>
      <right style="double">
        <color indexed="64"/>
      </right>
      <top style="medium">
        <color indexed="64"/>
      </top>
      <bottom style="thin">
        <color indexed="64"/>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style="double">
        <color indexed="64"/>
      </right>
      <top style="thin">
        <color indexed="64"/>
      </top>
      <bottom style="thin">
        <color indexed="64"/>
      </bottom>
      <diagonal style="thin">
        <color indexed="64"/>
      </diagonal>
    </border>
    <border diagonalDown="1">
      <left/>
      <right style="medium">
        <color indexed="64"/>
      </right>
      <top style="thin">
        <color indexed="64"/>
      </top>
      <bottom style="thin">
        <color indexed="64"/>
      </bottom>
      <diagonal style="thin">
        <color indexed="64"/>
      </diagonal>
    </border>
    <border>
      <left style="double">
        <color indexed="64"/>
      </left>
      <right style="thin">
        <color indexed="64"/>
      </right>
      <top style="thin">
        <color indexed="64"/>
      </top>
      <bottom style="medium">
        <color indexed="64"/>
      </bottom>
      <diagonal/>
    </border>
    <border>
      <left style="double">
        <color indexed="64"/>
      </left>
      <right style="thin">
        <color indexed="64"/>
      </right>
      <top style="thin">
        <color indexed="64"/>
      </top>
      <bottom/>
      <diagonal/>
    </border>
    <border>
      <left style="medium">
        <color indexed="64"/>
      </left>
      <right style="thin">
        <color indexed="64"/>
      </right>
      <top style="thin">
        <color indexed="64"/>
      </top>
      <bottom style="double">
        <color indexed="64"/>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style="medium">
        <color indexed="64"/>
      </left>
      <right style="double">
        <color indexed="64"/>
      </right>
      <top style="medium">
        <color indexed="64"/>
      </top>
      <bottom style="thin">
        <color indexed="64"/>
      </bottom>
      <diagonal/>
    </border>
    <border>
      <left style="medium">
        <color indexed="64"/>
      </left>
      <right style="double">
        <color indexed="64"/>
      </right>
      <top/>
      <bottom style="thin">
        <color indexed="64"/>
      </bottom>
      <diagonal/>
    </border>
    <border diagonalDown="1">
      <left style="thin">
        <color indexed="64"/>
      </left>
      <right style="thin">
        <color indexed="64"/>
      </right>
      <top style="thin">
        <color indexed="64"/>
      </top>
      <bottom style="medium">
        <color indexed="64"/>
      </bottom>
      <diagonal style="thin">
        <color indexed="64"/>
      </diagonal>
    </border>
    <border diagonalDown="1">
      <left style="thin">
        <color indexed="64"/>
      </left>
      <right/>
      <top style="thin">
        <color indexed="64"/>
      </top>
      <bottom style="medium">
        <color indexed="64"/>
      </bottom>
      <diagonal style="thin">
        <color indexed="64"/>
      </diagonal>
    </border>
    <border diagonalDown="1">
      <left style="thin">
        <color indexed="64"/>
      </left>
      <right style="medium">
        <color indexed="64"/>
      </right>
      <top style="thin">
        <color indexed="64"/>
      </top>
      <bottom style="medium">
        <color indexed="64"/>
      </bottom>
      <diagonal style="thin">
        <color indexed="64"/>
      </diagonal>
    </border>
    <border diagonalDown="1">
      <left style="medium">
        <color indexed="64"/>
      </left>
      <right style="thin">
        <color indexed="64"/>
      </right>
      <top style="thin">
        <color indexed="64"/>
      </top>
      <bottom style="medium">
        <color indexed="64"/>
      </bottom>
      <diagonal style="thin">
        <color indexed="64"/>
      </diagonal>
    </border>
    <border diagonalDown="1">
      <left/>
      <right style="thin">
        <color indexed="64"/>
      </right>
      <top style="thin">
        <color indexed="64"/>
      </top>
      <bottom style="medium">
        <color indexed="64"/>
      </bottom>
      <diagonal style="thin">
        <color indexed="64"/>
      </diagonal>
    </border>
    <border diagonalDown="1">
      <left/>
      <right style="medium">
        <color indexed="64"/>
      </right>
      <top style="thin">
        <color indexed="64"/>
      </top>
      <bottom style="medium">
        <color indexed="64"/>
      </bottom>
      <diagonal style="thin">
        <color indexed="64"/>
      </diagonal>
    </border>
    <border>
      <left style="medium">
        <color indexed="64"/>
      </left>
      <right style="double">
        <color indexed="64"/>
      </right>
      <top style="thin">
        <color indexed="64"/>
      </top>
      <bottom style="thin">
        <color indexed="64"/>
      </bottom>
      <diagonal/>
    </border>
    <border diagonalDown="1">
      <left style="thin">
        <color indexed="64"/>
      </left>
      <right style="medium">
        <color indexed="64"/>
      </right>
      <top style="thin">
        <color indexed="64"/>
      </top>
      <bottom style="thin">
        <color indexed="64"/>
      </bottom>
      <diagonal style="thin">
        <color indexed="64"/>
      </diagonal>
    </border>
    <border diagonalDown="1">
      <left style="medium">
        <color indexed="64"/>
      </left>
      <right style="thin">
        <color indexed="64"/>
      </right>
      <top style="thin">
        <color indexed="64"/>
      </top>
      <bottom style="thin">
        <color indexed="64"/>
      </bottom>
      <diagonal style="thin">
        <color indexed="64"/>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top style="thin">
        <color indexed="64"/>
      </top>
      <bottom style="medium">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top style="thin">
        <color indexed="64"/>
      </top>
      <bottom/>
      <diagonal style="thin">
        <color indexed="64"/>
      </diagonal>
    </border>
    <border diagonalDown="1">
      <left style="medium">
        <color indexed="64"/>
      </left>
      <right style="thin">
        <color indexed="64"/>
      </right>
      <top style="medium">
        <color indexed="64"/>
      </top>
      <bottom style="thin">
        <color indexed="64"/>
      </bottom>
      <diagonal style="thin">
        <color indexed="64"/>
      </diagonal>
    </border>
    <border diagonalDown="1">
      <left/>
      <right style="thin">
        <color indexed="64"/>
      </right>
      <top style="medium">
        <color indexed="64"/>
      </top>
      <bottom style="thin">
        <color indexed="64"/>
      </bottom>
      <diagonal style="thin">
        <color indexed="64"/>
      </diagonal>
    </border>
    <border diagonalDown="1">
      <left style="thin">
        <color indexed="64"/>
      </left>
      <right style="thin">
        <color indexed="64"/>
      </right>
      <top style="thin">
        <color indexed="64"/>
      </top>
      <bottom style="double">
        <color indexed="64"/>
      </bottom>
      <diagonal style="thin">
        <color indexed="64"/>
      </diagonal>
    </border>
    <border diagonalDown="1">
      <left style="medium">
        <color indexed="64"/>
      </left>
      <right style="thin">
        <color indexed="64"/>
      </right>
      <top style="thin">
        <color indexed="64"/>
      </top>
      <bottom style="double">
        <color indexed="64"/>
      </bottom>
      <diagonal style="thin">
        <color indexed="64"/>
      </diagonal>
    </border>
    <border diagonalDown="1">
      <left style="thin">
        <color indexed="64"/>
      </left>
      <right/>
      <top style="thin">
        <color indexed="64"/>
      </top>
      <bottom style="double">
        <color indexed="64"/>
      </bottom>
      <diagonal style="thin">
        <color indexed="64"/>
      </diagonal>
    </border>
    <border diagonalDown="1">
      <left/>
      <right style="thin">
        <color indexed="64"/>
      </right>
      <top style="thin">
        <color indexed="64"/>
      </top>
      <bottom style="double">
        <color indexed="64"/>
      </bottom>
      <diagonal style="thin">
        <color indexed="64"/>
      </diagonal>
    </border>
    <border>
      <left style="medium">
        <color indexed="64"/>
      </left>
      <right style="double">
        <color indexed="64"/>
      </right>
      <top style="double">
        <color indexed="64"/>
      </top>
      <bottom style="medium">
        <color indexed="64"/>
      </bottom>
      <diagonal/>
    </border>
    <border>
      <left style="double">
        <color indexed="64"/>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diagonalDown="1">
      <left style="thin">
        <color indexed="64"/>
      </left>
      <right style="medium">
        <color indexed="64"/>
      </right>
      <top style="medium">
        <color indexed="64"/>
      </top>
      <bottom style="thin">
        <color indexed="64"/>
      </bottom>
      <diagonal style="thin">
        <color indexed="64"/>
      </diagonal>
    </border>
    <border diagonalDown="1">
      <left style="thin">
        <color indexed="64"/>
      </left>
      <right style="medium">
        <color indexed="64"/>
      </right>
      <top/>
      <bottom style="thin">
        <color indexed="64"/>
      </bottom>
      <diagonal style="thin">
        <color indexed="64"/>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diagonal/>
    </border>
    <border>
      <left/>
      <right/>
      <top style="double">
        <color indexed="64"/>
      </top>
      <bottom style="medium">
        <color indexed="64"/>
      </bottom>
      <diagonal/>
    </border>
    <border>
      <left style="medium">
        <color indexed="64"/>
      </left>
      <right style="medium">
        <color indexed="64"/>
      </right>
      <top style="thin">
        <color indexed="64"/>
      </top>
      <bottom/>
      <diagonal/>
    </border>
    <border diagonalDown="1">
      <left style="medium">
        <color indexed="64"/>
      </left>
      <right/>
      <top style="thin">
        <color indexed="64"/>
      </top>
      <bottom style="medium">
        <color indexed="64"/>
      </bottom>
      <diagonal style="thin">
        <color indexed="64"/>
      </diagonal>
    </border>
    <border diagonalDown="1">
      <left/>
      <right/>
      <top style="thin">
        <color indexed="64"/>
      </top>
      <bottom style="medium">
        <color indexed="64"/>
      </bottom>
      <diagonal style="thin">
        <color indexed="64"/>
      </diagonal>
    </border>
    <border diagonalDown="1">
      <left/>
      <right/>
      <top style="thin">
        <color indexed="64"/>
      </top>
      <bottom style="double">
        <color indexed="64"/>
      </bottom>
      <diagonal style="thin">
        <color indexed="64"/>
      </diagonal>
    </border>
    <border>
      <left style="thin">
        <color indexed="64"/>
      </left>
      <right style="medium">
        <color indexed="64"/>
      </right>
      <top style="medium">
        <color indexed="64"/>
      </top>
      <bottom/>
      <diagonal/>
    </border>
    <border diagonalDown="1">
      <left style="medium">
        <color indexed="64"/>
      </left>
      <right style="thin">
        <color indexed="64"/>
      </right>
      <top/>
      <bottom style="double">
        <color indexed="64"/>
      </bottom>
      <diagonal style="thin">
        <color indexed="64"/>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diagonalDown="1">
      <left style="thin">
        <color indexed="64"/>
      </left>
      <right/>
      <top/>
      <bottom style="thin">
        <color indexed="64"/>
      </bottom>
      <diagonal style="thin">
        <color indexed="64"/>
      </diagonal>
    </border>
    <border>
      <left style="medium">
        <color indexed="64"/>
      </left>
      <right style="thin">
        <color indexed="64"/>
      </right>
      <top style="medium">
        <color indexed="64"/>
      </top>
      <bottom style="medium">
        <color indexed="64"/>
      </bottom>
      <diagonal/>
    </border>
    <border diagonalDown="1">
      <left style="thin">
        <color indexed="64"/>
      </left>
      <right style="medium">
        <color indexed="64"/>
      </right>
      <top style="thin">
        <color indexed="64"/>
      </top>
      <bottom/>
      <diagonal style="thin">
        <color indexed="64"/>
      </diagonal>
    </border>
    <border diagonalDown="1">
      <left style="medium">
        <color indexed="64"/>
      </left>
      <right style="medium">
        <color indexed="64"/>
      </right>
      <top style="thin">
        <color indexed="64"/>
      </top>
      <bottom style="thin">
        <color indexed="64"/>
      </bottom>
      <diagonal style="thin">
        <color indexed="64"/>
      </diagonal>
    </border>
    <border diagonalDown="1">
      <left style="medium">
        <color indexed="64"/>
      </left>
      <right style="medium">
        <color indexed="64"/>
      </right>
      <top/>
      <bottom style="thin">
        <color indexed="64"/>
      </bottom>
      <diagonal style="thin">
        <color indexed="64"/>
      </diagonal>
    </border>
    <border>
      <left style="medium">
        <color indexed="64"/>
      </left>
      <right style="medium">
        <color indexed="64"/>
      </right>
      <top/>
      <bottom/>
      <diagonal/>
    </border>
    <border>
      <left style="medium">
        <color indexed="64"/>
      </left>
      <right style="double">
        <color indexed="64"/>
      </right>
      <top style="double">
        <color indexed="64"/>
      </top>
      <bottom style="thin">
        <color indexed="64"/>
      </bottom>
      <diagonal/>
    </border>
    <border>
      <left style="medium">
        <color indexed="64"/>
      </left>
      <right style="medium">
        <color indexed="64"/>
      </right>
      <top style="double">
        <color indexed="64"/>
      </top>
      <bottom style="medium">
        <color indexed="64"/>
      </bottom>
      <diagonal/>
    </border>
    <border diagonalDown="1">
      <left style="medium">
        <color indexed="64"/>
      </left>
      <right style="thin">
        <color indexed="64"/>
      </right>
      <top/>
      <bottom style="thin">
        <color indexed="64"/>
      </bottom>
      <diagonal style="thin">
        <color indexed="64"/>
      </diagonal>
    </border>
    <border diagonalDown="1">
      <left style="medium">
        <color indexed="64"/>
      </left>
      <right style="medium">
        <color indexed="64"/>
      </right>
      <top style="medium">
        <color indexed="64"/>
      </top>
      <bottom style="thin">
        <color indexed="64"/>
      </bottom>
      <diagonal style="thin">
        <color indexed="64"/>
      </diagonal>
    </border>
    <border diagonalDown="1">
      <left style="medium">
        <color indexed="64"/>
      </left>
      <right style="medium">
        <color indexed="64"/>
      </right>
      <top style="thin">
        <color indexed="64"/>
      </top>
      <bottom/>
      <diagonal style="thin">
        <color indexed="64"/>
      </diagonal>
    </border>
    <border>
      <left style="medium">
        <color indexed="64"/>
      </left>
      <right style="double">
        <color indexed="64"/>
      </right>
      <top style="thin">
        <color indexed="64"/>
      </top>
      <bottom style="medium">
        <color indexed="64"/>
      </bottom>
      <diagonal/>
    </border>
    <border>
      <left style="double">
        <color indexed="64"/>
      </left>
      <right style="double">
        <color indexed="64"/>
      </right>
      <top/>
      <bottom style="thin">
        <color indexed="64"/>
      </bottom>
      <diagonal/>
    </border>
    <border diagonalDown="1">
      <left style="double">
        <color indexed="64"/>
      </left>
      <right style="double">
        <color indexed="64"/>
      </right>
      <top/>
      <bottom style="thin">
        <color indexed="64"/>
      </bottom>
      <diagonal style="thin">
        <color indexed="64"/>
      </diagonal>
    </border>
    <border diagonalDown="1">
      <left style="thin">
        <color indexed="64"/>
      </left>
      <right style="thin">
        <color indexed="64"/>
      </right>
      <top/>
      <bottom style="thin">
        <color indexed="64"/>
      </bottom>
      <diagonal style="thin">
        <color indexed="64"/>
      </diagonal>
    </border>
    <border>
      <left style="double">
        <color indexed="64"/>
      </left>
      <right style="double">
        <color indexed="64"/>
      </right>
      <top/>
      <bottom/>
      <diagonal/>
    </border>
    <border diagonalDown="1">
      <left/>
      <right style="thin">
        <color indexed="64"/>
      </right>
      <top style="thin">
        <color indexed="64"/>
      </top>
      <bottom/>
      <diagonal style="thin">
        <color indexed="64"/>
      </diagonal>
    </border>
    <border>
      <left style="double">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double">
        <color indexed="64"/>
      </right>
      <top style="double">
        <color indexed="64"/>
      </top>
      <bottom style="medium">
        <color indexed="64"/>
      </bottom>
      <diagonal/>
    </border>
    <border diagonalDown="1">
      <left style="double">
        <color indexed="64"/>
      </left>
      <right style="double">
        <color indexed="64"/>
      </right>
      <top style="medium">
        <color indexed="64"/>
      </top>
      <bottom style="thin">
        <color indexed="64"/>
      </bottom>
      <diagonal style="thin">
        <color indexed="64"/>
      </diagonal>
    </border>
    <border diagonalDown="1">
      <left style="double">
        <color indexed="64"/>
      </left>
      <right style="double">
        <color indexed="64"/>
      </right>
      <top style="thin">
        <color indexed="64"/>
      </top>
      <bottom/>
      <diagonal style="thin">
        <color indexed="64"/>
      </diagonal>
    </border>
    <border>
      <left style="double">
        <color indexed="64"/>
      </left>
      <right style="double">
        <color indexed="64"/>
      </right>
      <top style="thin">
        <color indexed="64"/>
      </top>
      <bottom style="medium">
        <color indexed="64"/>
      </bottom>
      <diagonal/>
    </border>
    <border diagonalDown="1">
      <left style="medium">
        <color indexed="64"/>
      </left>
      <right style="double">
        <color indexed="64"/>
      </right>
      <top style="thin">
        <color indexed="64"/>
      </top>
      <bottom style="thin">
        <color indexed="64"/>
      </bottom>
      <diagonal style="thin">
        <color indexed="64"/>
      </diagonal>
    </border>
    <border>
      <left style="medium">
        <color indexed="64"/>
      </left>
      <right style="double">
        <color indexed="64"/>
      </right>
      <top/>
      <bottom/>
      <diagonal/>
    </border>
    <border diagonalDown="1">
      <left style="medium">
        <color indexed="64"/>
      </left>
      <right style="double">
        <color indexed="64"/>
      </right>
      <top style="medium">
        <color indexed="64"/>
      </top>
      <bottom style="thin">
        <color indexed="64"/>
      </bottom>
      <diagonal style="thin">
        <color indexed="64"/>
      </diagonal>
    </border>
    <border diagonalDown="1">
      <left style="medium">
        <color indexed="64"/>
      </left>
      <right style="double">
        <color indexed="64"/>
      </right>
      <top style="thin">
        <color indexed="64"/>
      </top>
      <bottom/>
      <diagonal style="thin">
        <color indexed="64"/>
      </diagonal>
    </border>
    <border>
      <left/>
      <right style="double">
        <color indexed="64"/>
      </right>
      <top style="medium">
        <color indexed="64"/>
      </top>
      <bottom style="medium">
        <color indexed="64"/>
      </bottom>
      <diagonal/>
    </border>
    <border>
      <left/>
      <right style="double">
        <color indexed="64"/>
      </right>
      <top style="thin">
        <color indexed="64"/>
      </top>
      <bottom style="medium">
        <color indexed="64"/>
      </bottom>
      <diagonal/>
    </border>
    <border>
      <left/>
      <right style="medium">
        <color indexed="64"/>
      </right>
      <top style="thin">
        <color indexed="64"/>
      </top>
      <bottom style="double">
        <color indexed="64"/>
      </bottom>
      <diagonal/>
    </border>
    <border>
      <left style="medium">
        <color indexed="64"/>
      </left>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diagonalDown="1">
      <left style="medium">
        <color indexed="64"/>
      </left>
      <right/>
      <top/>
      <bottom/>
      <diagonal style="hair">
        <color indexed="64"/>
      </diagonal>
    </border>
    <border diagonalDown="1">
      <left/>
      <right/>
      <top/>
      <bottom/>
      <diagonal style="hair">
        <color indexed="64"/>
      </diagonal>
    </border>
    <border diagonalDown="1">
      <left/>
      <right style="medium">
        <color indexed="64"/>
      </right>
      <top/>
      <bottom/>
      <diagonal style="hair">
        <color indexed="64"/>
      </diagonal>
    </border>
    <border diagonalDown="1">
      <left/>
      <right/>
      <top/>
      <bottom style="medium">
        <color indexed="64"/>
      </bottom>
      <diagonal style="hair">
        <color indexed="64"/>
      </diagonal>
    </border>
    <border diagonalDown="1">
      <left/>
      <right style="medium">
        <color indexed="64"/>
      </right>
      <top/>
      <bottom style="medium">
        <color indexed="64"/>
      </bottom>
      <diagonal style="hair">
        <color indexed="64"/>
      </diagonal>
    </border>
    <border diagonalDown="1">
      <left/>
      <right/>
      <top style="medium">
        <color indexed="64"/>
      </top>
      <bottom/>
      <diagonal style="hair">
        <color indexed="64"/>
      </diagonal>
    </border>
    <border>
      <left style="medium">
        <color indexed="64"/>
      </left>
      <right/>
      <top style="thin">
        <color indexed="64"/>
      </top>
      <bottom style="double">
        <color indexed="64"/>
      </bottom>
      <diagonal/>
    </border>
    <border>
      <left style="thin">
        <color indexed="64"/>
      </left>
      <right/>
      <top/>
      <bottom style="double">
        <color indexed="64"/>
      </bottom>
      <diagonal/>
    </border>
    <border diagonalDown="1">
      <left/>
      <right/>
      <top/>
      <bottom style="thin">
        <color indexed="64"/>
      </bottom>
      <diagonal style="hair">
        <color indexed="64"/>
      </diagonal>
    </border>
    <border diagonalDown="1">
      <left/>
      <right style="medium">
        <color indexed="64"/>
      </right>
      <top/>
      <bottom style="thin">
        <color indexed="64"/>
      </bottom>
      <diagonal style="hair">
        <color indexed="64"/>
      </diagonal>
    </border>
    <border>
      <left/>
      <right style="medium">
        <color indexed="64"/>
      </right>
      <top/>
      <bottom style="double">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thin">
        <color indexed="64"/>
      </bottom>
      <diagonal/>
    </border>
    <border diagonalDown="1">
      <left/>
      <right/>
      <top/>
      <bottom style="medium">
        <color indexed="64"/>
      </bottom>
      <diagonal style="thin">
        <color indexed="64"/>
      </diagonal>
    </border>
    <border diagonalDown="1">
      <left/>
      <right style="medium">
        <color indexed="64"/>
      </right>
      <top/>
      <bottom style="medium">
        <color indexed="64"/>
      </bottom>
      <diagonal style="thin">
        <color indexed="64"/>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diagonalDown="1">
      <left/>
      <right style="medium">
        <color indexed="64"/>
      </right>
      <top style="medium">
        <color indexed="64"/>
      </top>
      <bottom/>
      <diagonal style="thin">
        <color indexed="64"/>
      </diagonal>
    </border>
    <border>
      <left style="medium">
        <color indexed="64"/>
      </left>
      <right style="thin">
        <color indexed="64"/>
      </right>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diagonalDown="1">
      <left style="thin">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medium">
        <color indexed="64"/>
      </right>
      <top style="medium">
        <color indexed="64"/>
      </top>
      <bottom style="medium">
        <color indexed="64"/>
      </bottom>
      <diagonal style="thin">
        <color indexed="64"/>
      </diagonal>
    </border>
    <border diagonalDown="1">
      <left style="double">
        <color indexed="64"/>
      </left>
      <right/>
      <top style="medium">
        <color indexed="64"/>
      </top>
      <bottom style="medium">
        <color indexed="64"/>
      </bottom>
      <diagonal style="thin">
        <color indexed="64"/>
      </diagonal>
    </border>
    <border diagonalDown="1">
      <left/>
      <right style="thin">
        <color indexed="64"/>
      </right>
      <top style="medium">
        <color indexed="64"/>
      </top>
      <bottom style="medium">
        <color indexed="64"/>
      </bottom>
      <diagonal style="thin">
        <color indexed="64"/>
      </diagonal>
    </border>
    <border diagonalDown="1">
      <left style="medium">
        <color indexed="64"/>
      </left>
      <right/>
      <top style="medium">
        <color indexed="64"/>
      </top>
      <bottom style="medium">
        <color indexed="64"/>
      </bottom>
      <diagonal style="thin">
        <color indexed="64"/>
      </diagonal>
    </border>
    <border>
      <left/>
      <right style="double">
        <color indexed="64"/>
      </right>
      <top style="medium">
        <color indexed="64"/>
      </top>
      <bottom/>
      <diagonal/>
    </border>
    <border>
      <left/>
      <right style="double">
        <color indexed="64"/>
      </right>
      <top/>
      <bottom/>
      <diagonal/>
    </border>
    <border>
      <left/>
      <right style="double">
        <color indexed="64"/>
      </right>
      <top/>
      <bottom style="medium">
        <color indexed="64"/>
      </bottom>
      <diagonal/>
    </border>
    <border>
      <left style="double">
        <color indexed="64"/>
      </left>
      <right/>
      <top style="medium">
        <color indexed="64"/>
      </top>
      <bottom/>
      <diagonal/>
    </border>
    <border>
      <left style="double">
        <color indexed="64"/>
      </left>
      <right/>
      <top/>
      <bottom style="thin">
        <color indexed="64"/>
      </bottom>
      <diagonal/>
    </border>
    <border>
      <left style="thin">
        <color theme="1"/>
      </left>
      <right style="thin">
        <color theme="1"/>
      </right>
      <top style="thin">
        <color theme="1"/>
      </top>
      <bottom style="thin">
        <color theme="1"/>
      </bottom>
      <diagonal/>
    </border>
    <border>
      <left style="thick">
        <color theme="1"/>
      </left>
      <right style="thin">
        <color theme="1"/>
      </right>
      <top style="thick">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n">
        <color theme="1"/>
      </left>
      <right/>
      <top style="thick">
        <color theme="1"/>
      </top>
      <bottom style="thin">
        <color theme="1"/>
      </bottom>
      <diagonal/>
    </border>
    <border>
      <left style="thin">
        <color theme="1"/>
      </left>
      <right/>
      <top style="thin">
        <color theme="1"/>
      </top>
      <bottom style="thin">
        <color theme="1"/>
      </bottom>
      <diagonal/>
    </border>
    <border>
      <left style="thin">
        <color theme="1"/>
      </left>
      <right/>
      <top style="thin">
        <color theme="1"/>
      </top>
      <bottom style="thick">
        <color theme="1"/>
      </bottom>
      <diagonal/>
    </border>
    <border>
      <left/>
      <right style="thin">
        <color theme="1"/>
      </right>
      <top style="thin">
        <color theme="1"/>
      </top>
      <bottom style="thick">
        <color theme="1"/>
      </bottom>
      <diagonal/>
    </border>
    <border>
      <left style="thick">
        <color theme="1"/>
      </left>
      <right style="thin">
        <color theme="1"/>
      </right>
      <top style="thin">
        <color theme="1"/>
      </top>
      <bottom style="thick">
        <color theme="1"/>
      </bottom>
      <diagonal/>
    </border>
    <border>
      <left style="medium">
        <color theme="1"/>
      </left>
      <right style="thin">
        <color theme="1"/>
      </right>
      <top style="thin">
        <color theme="1"/>
      </top>
      <bottom style="thick">
        <color theme="1"/>
      </bottom>
      <diagonal/>
    </border>
    <border>
      <left style="thin">
        <color theme="1"/>
      </left>
      <right style="medium">
        <color theme="1"/>
      </right>
      <top style="thin">
        <color theme="1"/>
      </top>
      <bottom style="thick">
        <color theme="1"/>
      </bottom>
      <diagonal/>
    </border>
    <border>
      <left style="thin">
        <color theme="1"/>
      </left>
      <right style="medium">
        <color theme="1"/>
      </right>
      <top style="thin">
        <color theme="1"/>
      </top>
      <bottom style="thin">
        <color theme="1"/>
      </bottom>
      <diagonal/>
    </border>
    <border>
      <left/>
      <right/>
      <top style="thin">
        <color theme="1"/>
      </top>
      <bottom style="thin">
        <color theme="1"/>
      </bottom>
      <diagonal/>
    </border>
    <border>
      <left/>
      <right/>
      <top style="thin">
        <color theme="1"/>
      </top>
      <bottom style="thick">
        <color theme="1"/>
      </bottom>
      <diagonal/>
    </border>
    <border>
      <left/>
      <right/>
      <top/>
      <bottom style="thin">
        <color theme="1"/>
      </bottom>
      <diagonal/>
    </border>
    <border>
      <left style="medium">
        <color theme="1"/>
      </left>
      <right/>
      <top style="thick">
        <color theme="1"/>
      </top>
      <bottom style="medium">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theme="1"/>
      </left>
      <right style="medium">
        <color theme="1"/>
      </right>
      <top/>
      <bottom style="thin">
        <color theme="1"/>
      </bottom>
      <diagonal/>
    </border>
    <border>
      <left style="thick">
        <color theme="1"/>
      </left>
      <right style="thin">
        <color theme="1"/>
      </right>
      <top style="thick">
        <color theme="1"/>
      </top>
      <bottom style="medium">
        <color theme="1"/>
      </bottom>
      <diagonal/>
    </border>
    <border>
      <left style="medium">
        <color theme="1"/>
      </left>
      <right style="thin">
        <color theme="1"/>
      </right>
      <top style="thick">
        <color theme="1"/>
      </top>
      <bottom style="medium">
        <color theme="1"/>
      </bottom>
      <diagonal/>
    </border>
    <border>
      <left/>
      <right style="thin">
        <color theme="1"/>
      </right>
      <top style="thick">
        <color theme="1"/>
      </top>
      <bottom style="medium">
        <color theme="1"/>
      </bottom>
      <diagonal/>
    </border>
    <border>
      <left style="thin">
        <color theme="1"/>
      </left>
      <right style="thin">
        <color theme="1"/>
      </right>
      <top style="thick">
        <color theme="1"/>
      </top>
      <bottom style="medium">
        <color theme="1"/>
      </bottom>
      <diagonal/>
    </border>
    <border>
      <left style="thin">
        <color theme="1"/>
      </left>
      <right style="thick">
        <color theme="1"/>
      </right>
      <top style="thick">
        <color theme="1"/>
      </top>
      <bottom style="medium">
        <color theme="1"/>
      </bottom>
      <diagonal/>
    </border>
    <border>
      <left style="thick">
        <color theme="1"/>
      </left>
      <right style="thin">
        <color theme="1"/>
      </right>
      <top/>
      <bottom style="thin">
        <color theme="1"/>
      </bottom>
      <diagonal/>
    </border>
    <border>
      <left style="thick">
        <color theme="1"/>
      </left>
      <right style="thin">
        <color theme="1"/>
      </right>
      <top style="thin">
        <color theme="1"/>
      </top>
      <bottom style="thin">
        <color theme="1"/>
      </bottom>
      <diagonal/>
    </border>
    <border>
      <left style="medium">
        <color theme="1"/>
      </left>
      <right style="thin">
        <color theme="1"/>
      </right>
      <top/>
      <bottom style="thin">
        <color theme="1"/>
      </bottom>
      <diagonal/>
    </border>
    <border>
      <left style="medium">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ck">
        <color theme="1"/>
      </right>
      <top/>
      <bottom style="thin">
        <color theme="1"/>
      </bottom>
      <diagonal/>
    </border>
    <border>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top style="thick">
        <color theme="1"/>
      </top>
      <bottom style="medium">
        <color theme="1"/>
      </bottom>
      <diagonal/>
    </border>
    <border>
      <left style="thin">
        <color theme="1"/>
      </left>
      <right style="medium">
        <color theme="1"/>
      </right>
      <top style="thick">
        <color theme="1"/>
      </top>
      <bottom style="medium">
        <color theme="1"/>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medium">
        <color theme="1"/>
      </left>
      <right style="thin">
        <color theme="1"/>
      </right>
      <top style="thick">
        <color theme="1"/>
      </top>
      <bottom style="thin">
        <color theme="1"/>
      </bottom>
      <diagonal/>
    </border>
    <border>
      <left style="thin">
        <color theme="1"/>
      </left>
      <right style="medium">
        <color theme="1"/>
      </right>
      <top style="thick">
        <color theme="1"/>
      </top>
      <bottom style="thin">
        <color theme="1"/>
      </bottom>
      <diagonal/>
    </border>
    <border>
      <left/>
      <right style="thin">
        <color theme="1"/>
      </right>
      <top style="thick">
        <color theme="1"/>
      </top>
      <bottom style="thin">
        <color theme="1"/>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right style="thin">
        <color theme="1"/>
      </right>
      <top style="medium">
        <color theme="1"/>
      </top>
      <bottom style="thin">
        <color theme="1"/>
      </bottom>
      <diagonal/>
    </border>
    <border>
      <left style="thin">
        <color theme="1"/>
      </left>
      <right style="thick">
        <color theme="1"/>
      </right>
      <top style="medium">
        <color theme="1"/>
      </top>
      <bottom style="thin">
        <color theme="1"/>
      </bottom>
      <diagonal/>
    </border>
    <border>
      <left style="thin">
        <color theme="1"/>
      </left>
      <right style="thin">
        <color theme="1"/>
      </right>
      <top style="thick">
        <color theme="1"/>
      </top>
      <bottom/>
      <diagonal/>
    </border>
    <border>
      <left style="thin">
        <color theme="1"/>
      </left>
      <right style="thick">
        <color theme="1"/>
      </right>
      <top style="thick">
        <color theme="1"/>
      </top>
      <bottom/>
      <diagonal/>
    </border>
    <border>
      <left style="thick">
        <color theme="1"/>
      </left>
      <right style="medium">
        <color theme="1"/>
      </right>
      <top style="thick">
        <color theme="1"/>
      </top>
      <bottom style="thin">
        <color theme="1"/>
      </bottom>
      <diagonal/>
    </border>
    <border>
      <left style="thick">
        <color theme="1"/>
      </left>
      <right style="medium">
        <color theme="1"/>
      </right>
      <top style="thin">
        <color theme="1"/>
      </top>
      <bottom style="thin">
        <color theme="1"/>
      </bottom>
      <diagonal/>
    </border>
    <border>
      <left style="thick">
        <color theme="1"/>
      </left>
      <right style="medium">
        <color theme="1"/>
      </right>
      <top style="thin">
        <color theme="1"/>
      </top>
      <bottom style="thick">
        <color theme="1"/>
      </bottom>
      <diagonal/>
    </border>
    <border>
      <left style="thick">
        <color theme="1"/>
      </left>
      <right style="thin">
        <color theme="1"/>
      </right>
      <top style="medium">
        <color theme="1"/>
      </top>
      <bottom style="thin">
        <color theme="1"/>
      </bottom>
      <diagonal/>
    </border>
    <border>
      <left style="thin">
        <color theme="1"/>
      </left>
      <right/>
      <top style="medium">
        <color theme="1"/>
      </top>
      <bottom style="thin">
        <color theme="1"/>
      </bottom>
      <diagonal/>
    </border>
    <border diagonalDown="1">
      <left style="thin">
        <color indexed="64"/>
      </left>
      <right style="double">
        <color indexed="64"/>
      </right>
      <top style="thin">
        <color indexed="64"/>
      </top>
      <bottom/>
      <diagonal style="thin">
        <color indexed="64"/>
      </diagonal>
    </border>
    <border diagonalDown="1">
      <left/>
      <right style="thin">
        <color indexed="64"/>
      </right>
      <top/>
      <bottom style="double">
        <color indexed="64"/>
      </bottom>
      <diagonal style="thin">
        <color indexed="64"/>
      </diagonal>
    </border>
    <border diagonalDown="1">
      <left style="thin">
        <color indexed="64"/>
      </left>
      <right style="double">
        <color indexed="64"/>
      </right>
      <top style="thin">
        <color indexed="64"/>
      </top>
      <bottom style="double">
        <color indexed="64"/>
      </bottom>
      <diagonal style="thin">
        <color indexed="64"/>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double">
        <color indexed="64"/>
      </bottom>
      <diagonal/>
    </border>
    <border diagonalDown="1">
      <left style="thin">
        <color indexed="64"/>
      </left>
      <right/>
      <top style="medium">
        <color indexed="64"/>
      </top>
      <bottom/>
      <diagonal style="thin">
        <color indexed="64"/>
      </diagonal>
    </border>
    <border diagonalDown="1">
      <left/>
      <right style="medium">
        <color indexed="64"/>
      </right>
      <top/>
      <bottom style="thin">
        <color indexed="64"/>
      </bottom>
      <diagonal style="thin">
        <color indexed="64"/>
      </diagonal>
    </border>
    <border diagonalDown="1">
      <left/>
      <right/>
      <top/>
      <bottom style="thin">
        <color indexed="64"/>
      </bottom>
      <diagonal style="thin">
        <color indexed="64"/>
      </diagonal>
    </border>
    <border diagonalDown="1">
      <left/>
      <right style="double">
        <color indexed="64"/>
      </right>
      <top/>
      <bottom style="thin">
        <color indexed="64"/>
      </bottom>
      <diagonal style="thin">
        <color indexed="64"/>
      </diagonal>
    </border>
    <border diagonalDown="1">
      <left/>
      <right style="thin">
        <color indexed="64"/>
      </right>
      <top style="double">
        <color indexed="64"/>
      </top>
      <bottom style="medium">
        <color indexed="64"/>
      </bottom>
      <diagonal style="thin">
        <color indexed="64"/>
      </diagonal>
    </border>
    <border diagonalDown="1">
      <left style="thin">
        <color indexed="64"/>
      </left>
      <right style="thin">
        <color indexed="64"/>
      </right>
      <top style="double">
        <color indexed="64"/>
      </top>
      <bottom style="medium">
        <color indexed="64"/>
      </bottom>
      <diagonal style="thin">
        <color indexed="64"/>
      </diagonal>
    </border>
    <border diagonalDown="1">
      <left style="double">
        <color indexed="64"/>
      </left>
      <right style="thin">
        <color indexed="64"/>
      </right>
      <top style="thin">
        <color indexed="64"/>
      </top>
      <bottom style="thin">
        <color indexed="64"/>
      </bottom>
      <diagonal style="thin">
        <color indexed="64"/>
      </diagonal>
    </border>
    <border diagonalDown="1">
      <left style="double">
        <color indexed="64"/>
      </left>
      <right style="thin">
        <color indexed="64"/>
      </right>
      <top style="thin">
        <color indexed="64"/>
      </top>
      <bottom style="double">
        <color indexed="64"/>
      </bottom>
      <diagonal style="thin">
        <color indexed="64"/>
      </diagonal>
    </border>
    <border diagonalDown="1">
      <left style="thin">
        <color indexed="64"/>
      </left>
      <right style="thin">
        <color indexed="64"/>
      </right>
      <top style="double">
        <color indexed="64"/>
      </top>
      <bottom/>
      <diagonal style="thin">
        <color indexed="64"/>
      </diagonal>
    </border>
    <border diagonalDown="1">
      <left/>
      <right style="thin">
        <color indexed="64"/>
      </right>
      <top style="double">
        <color indexed="64"/>
      </top>
      <bottom/>
      <diagonal style="thin">
        <color indexed="64"/>
      </diagonal>
    </border>
    <border diagonalDown="1">
      <left style="double">
        <color indexed="64"/>
      </left>
      <right style="thin">
        <color indexed="64"/>
      </right>
      <top style="double">
        <color indexed="64"/>
      </top>
      <bottom style="medium">
        <color indexed="64"/>
      </bottom>
      <diagonal style="thin">
        <color indexed="64"/>
      </diagonal>
    </border>
    <border>
      <left style="double">
        <color indexed="64"/>
      </left>
      <right style="medium">
        <color indexed="64"/>
      </right>
      <top style="double">
        <color indexed="64"/>
      </top>
      <bottom style="double">
        <color indexed="64"/>
      </bottom>
      <diagonal/>
    </border>
    <border diagonalDown="1">
      <left style="medium">
        <color indexed="64"/>
      </left>
      <right style="medium">
        <color indexed="64"/>
      </right>
      <top style="thin">
        <color indexed="64"/>
      </top>
      <bottom style="double">
        <color indexed="64"/>
      </bottom>
      <diagonal style="thin">
        <color indexed="64"/>
      </diagonal>
    </border>
    <border diagonalDown="1">
      <left style="double">
        <color indexed="64"/>
      </left>
      <right style="double">
        <color indexed="64"/>
      </right>
      <top style="thin">
        <color indexed="64"/>
      </top>
      <bottom style="double">
        <color indexed="64"/>
      </bottom>
      <diagonal style="thin">
        <color indexed="64"/>
      </diagonal>
    </border>
    <border diagonalDown="1">
      <left style="medium">
        <color indexed="64"/>
      </left>
      <right style="double">
        <color indexed="64"/>
      </right>
      <top style="thin">
        <color indexed="64"/>
      </top>
      <bottom style="double">
        <color indexed="64"/>
      </bottom>
      <diagonal style="thin">
        <color indexed="64"/>
      </diagonal>
    </border>
    <border diagonalDown="1">
      <left style="thin">
        <color indexed="64"/>
      </left>
      <right style="medium">
        <color indexed="64"/>
      </right>
      <top style="thin">
        <color indexed="64"/>
      </top>
      <bottom style="double">
        <color indexed="64"/>
      </bottom>
      <diagonal style="thin">
        <color indexed="64"/>
      </diagonal>
    </border>
    <border>
      <left style="double">
        <color indexed="64"/>
      </left>
      <right style="medium">
        <color indexed="64"/>
      </right>
      <top style="double">
        <color indexed="64"/>
      </top>
      <bottom style="thin">
        <color indexed="64"/>
      </bottom>
      <diagonal/>
    </border>
    <border>
      <left style="medium">
        <color indexed="64"/>
      </left>
      <right/>
      <top style="double">
        <color indexed="64"/>
      </top>
      <bottom/>
      <diagonal/>
    </border>
    <border>
      <left style="medium">
        <color indexed="64"/>
      </left>
      <right/>
      <top/>
      <bottom style="double">
        <color indexed="64"/>
      </bottom>
      <diagonal/>
    </border>
    <border diagonalDown="1">
      <left style="medium">
        <color indexed="64"/>
      </left>
      <right style="thin">
        <color indexed="64"/>
      </right>
      <top style="thin">
        <color indexed="64"/>
      </top>
      <bottom/>
      <diagonal style="thin">
        <color indexed="64"/>
      </diagonal>
    </border>
    <border>
      <left style="thin">
        <color indexed="64"/>
      </left>
      <right style="thin">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double">
        <color indexed="64"/>
      </right>
      <top/>
      <bottom style="double">
        <color indexed="64"/>
      </bottom>
      <diagonal/>
    </border>
    <border diagonalDown="1">
      <left/>
      <right/>
      <top style="thin">
        <color indexed="64"/>
      </top>
      <bottom style="thin">
        <color indexed="64"/>
      </bottom>
      <diagonal style="thin">
        <color indexed="64"/>
      </diagonal>
    </border>
    <border>
      <left/>
      <right style="double">
        <color indexed="64"/>
      </right>
      <top style="thin">
        <color indexed="64"/>
      </top>
      <bottom style="double">
        <color indexed="64"/>
      </bottom>
      <diagonal/>
    </border>
  </borders>
  <cellStyleXfs count="6">
    <xf numFmtId="0" fontId="0" fillId="0" borderId="0"/>
    <xf numFmtId="9" fontId="1" fillId="0" borderId="0" applyFont="0" applyFill="0" applyBorder="0" applyAlignment="0" applyProtection="0"/>
    <xf numFmtId="38" fontId="1" fillId="0" borderId="0" applyFont="0" applyFill="0" applyBorder="0" applyAlignment="0" applyProtection="0"/>
    <xf numFmtId="0" fontId="6" fillId="0" borderId="0">
      <alignment vertical="center"/>
    </xf>
    <xf numFmtId="0" fontId="6" fillId="0" borderId="0">
      <alignment vertical="center"/>
    </xf>
    <xf numFmtId="38" fontId="1" fillId="0" borderId="0" applyFont="0" applyFill="0" applyBorder="0" applyAlignment="0" applyProtection="0"/>
  </cellStyleXfs>
  <cellXfs count="3406">
    <xf numFmtId="0" fontId="0" fillId="0" borderId="0" xfId="0"/>
    <xf numFmtId="177" fontId="5" fillId="0" borderId="0" xfId="0" applyNumberFormat="1" applyFont="1"/>
    <xf numFmtId="177" fontId="5" fillId="0" borderId="0" xfId="0" applyNumberFormat="1" applyFont="1" applyProtection="1"/>
    <xf numFmtId="177" fontId="5" fillId="0" borderId="0" xfId="0" applyNumberFormat="1" applyFont="1" applyAlignment="1" applyProtection="1">
      <alignment vertical="center"/>
    </xf>
    <xf numFmtId="177" fontId="5" fillId="0" borderId="0" xfId="0" applyNumberFormat="1" applyFont="1" applyBorder="1" applyAlignment="1" applyProtection="1">
      <alignment vertical="center"/>
    </xf>
    <xf numFmtId="177" fontId="5" fillId="0" borderId="0" xfId="2" applyNumberFormat="1" applyFont="1" applyFill="1" applyBorder="1" applyAlignment="1" applyProtection="1">
      <alignment vertical="center"/>
    </xf>
    <xf numFmtId="177" fontId="5" fillId="0" borderId="0" xfId="0" applyNumberFormat="1" applyFont="1" applyFill="1" applyBorder="1" applyProtection="1"/>
    <xf numFmtId="177" fontId="11" fillId="0" borderId="0" xfId="0" applyNumberFormat="1" applyFont="1" applyAlignment="1" applyProtection="1">
      <alignment vertical="center"/>
    </xf>
    <xf numFmtId="177" fontId="5" fillId="0" borderId="0" xfId="0" applyNumberFormat="1" applyFont="1" applyFill="1" applyBorder="1" applyAlignment="1" applyProtection="1">
      <alignment vertical="center"/>
    </xf>
    <xf numFmtId="177" fontId="11" fillId="0" borderId="0" xfId="0" applyNumberFormat="1" applyFont="1" applyProtection="1"/>
    <xf numFmtId="177" fontId="5" fillId="0" borderId="0" xfId="0" applyNumberFormat="1" applyFont="1" applyBorder="1" applyAlignment="1" applyProtection="1">
      <alignment horizontal="center" vertical="center"/>
    </xf>
    <xf numFmtId="179" fontId="5" fillId="0" borderId="0" xfId="0" applyNumberFormat="1" applyFont="1" applyProtection="1"/>
    <xf numFmtId="179" fontId="5" fillId="0" borderId="3" xfId="0" applyNumberFormat="1" applyFont="1" applyBorder="1" applyProtection="1"/>
    <xf numFmtId="179" fontId="17" fillId="0" borderId="0" xfId="0" applyNumberFormat="1" applyFont="1" applyFill="1" applyBorder="1" applyAlignment="1" applyProtection="1">
      <alignment vertical="center"/>
    </xf>
    <xf numFmtId="179" fontId="18" fillId="0" borderId="0" xfId="0" applyNumberFormat="1" applyFont="1" applyBorder="1" applyAlignment="1" applyProtection="1">
      <alignment horizontal="center" vertical="center"/>
    </xf>
    <xf numFmtId="179" fontId="5" fillId="0" borderId="0" xfId="0" applyNumberFormat="1" applyFont="1" applyBorder="1" applyProtection="1"/>
    <xf numFmtId="179" fontId="8" fillId="0" borderId="0" xfId="0" quotePrefix="1" applyNumberFormat="1" applyFont="1" applyFill="1" applyBorder="1" applyAlignment="1" applyProtection="1"/>
    <xf numFmtId="179" fontId="13" fillId="0" borderId="0" xfId="0" applyNumberFormat="1" applyFont="1" applyProtection="1"/>
    <xf numFmtId="179" fontId="8" fillId="0" borderId="0" xfId="0" applyNumberFormat="1" applyFont="1" applyFill="1" applyBorder="1" applyAlignment="1" applyProtection="1"/>
    <xf numFmtId="179" fontId="8" fillId="0" borderId="4" xfId="0" applyNumberFormat="1" applyFont="1" applyFill="1" applyBorder="1" applyAlignment="1" applyProtection="1">
      <alignment horizontal="distributed" vertical="center" justifyLastLine="1"/>
    </xf>
    <xf numFmtId="179" fontId="8" fillId="0" borderId="5" xfId="0" applyNumberFormat="1" applyFont="1" applyFill="1" applyBorder="1" applyAlignment="1" applyProtection="1">
      <alignment horizontal="distributed" vertical="center" justifyLastLine="1"/>
    </xf>
    <xf numFmtId="179" fontId="8" fillId="0" borderId="6" xfId="0" applyNumberFormat="1" applyFont="1" applyFill="1" applyBorder="1" applyAlignment="1" applyProtection="1">
      <alignment horizontal="distributed" vertical="center" justifyLastLine="1"/>
    </xf>
    <xf numFmtId="179" fontId="8" fillId="0" borderId="7" xfId="0" applyNumberFormat="1" applyFont="1" applyFill="1" applyBorder="1" applyAlignment="1" applyProtection="1">
      <alignment horizontal="distributed" vertical="center" justifyLastLine="1"/>
    </xf>
    <xf numFmtId="179" fontId="8" fillId="0" borderId="8" xfId="0" applyNumberFormat="1" applyFont="1" applyFill="1" applyBorder="1" applyAlignment="1" applyProtection="1">
      <alignment horizontal="distributed" vertical="center" justifyLastLine="1"/>
    </xf>
    <xf numFmtId="179" fontId="5" fillId="0" borderId="0" xfId="0" applyNumberFormat="1" applyFont="1" applyAlignment="1" applyProtection="1">
      <alignment vertical="center"/>
    </xf>
    <xf numFmtId="179" fontId="5" fillId="0" borderId="9" xfId="0" applyNumberFormat="1" applyFont="1" applyBorder="1" applyAlignment="1" applyProtection="1">
      <alignment horizontal="center" vertical="center" textRotation="180"/>
    </xf>
    <xf numFmtId="177" fontId="20" fillId="0" borderId="0" xfId="0" applyNumberFormat="1" applyFont="1" applyBorder="1" applyAlignment="1" applyProtection="1">
      <alignment vertical="center"/>
    </xf>
    <xf numFmtId="177" fontId="5" fillId="0" borderId="0" xfId="0" applyNumberFormat="1" applyFont="1" applyFill="1" applyAlignment="1" applyProtection="1">
      <alignment vertical="center"/>
    </xf>
    <xf numFmtId="177" fontId="5" fillId="0" borderId="0" xfId="0" applyNumberFormat="1" applyFont="1" applyFill="1" applyProtection="1"/>
    <xf numFmtId="177" fontId="11" fillId="0" borderId="0" xfId="0" applyNumberFormat="1" applyFont="1" applyFill="1" applyProtection="1"/>
    <xf numFmtId="180" fontId="5" fillId="0" borderId="0" xfId="0" applyNumberFormat="1" applyFont="1" applyProtection="1"/>
    <xf numFmtId="180" fontId="20" fillId="0" borderId="3" xfId="0" applyNumberFormat="1" applyFont="1" applyBorder="1" applyAlignment="1" applyProtection="1">
      <alignment vertical="center"/>
    </xf>
    <xf numFmtId="177" fontId="11" fillId="0" borderId="0" xfId="0" applyNumberFormat="1" applyFont="1" applyFill="1" applyAlignment="1" applyProtection="1">
      <alignment vertical="center"/>
    </xf>
    <xf numFmtId="177" fontId="12" fillId="0" borderId="0" xfId="0" applyNumberFormat="1" applyFont="1" applyFill="1" applyAlignment="1" applyProtection="1">
      <alignment vertical="center"/>
    </xf>
    <xf numFmtId="0" fontId="11" fillId="0" borderId="0" xfId="0" applyFont="1"/>
    <xf numFmtId="0" fontId="22" fillId="0" borderId="0" xfId="0" applyFont="1"/>
    <xf numFmtId="0" fontId="5" fillId="0" borderId="0" xfId="0" applyFont="1"/>
    <xf numFmtId="0" fontId="5" fillId="0" borderId="12" xfId="0" applyFont="1" applyBorder="1" applyAlignment="1">
      <alignment horizontal="center" vertical="center"/>
    </xf>
    <xf numFmtId="0" fontId="5" fillId="0" borderId="0" xfId="0" applyFont="1" applyProtection="1"/>
    <xf numFmtId="0" fontId="11" fillId="0" borderId="0" xfId="0" applyFont="1" applyAlignment="1" applyProtection="1">
      <alignment vertical="center"/>
    </xf>
    <xf numFmtId="0" fontId="5" fillId="0" borderId="0" xfId="0" applyFont="1" applyBorder="1" applyProtection="1"/>
    <xf numFmtId="0" fontId="5" fillId="0" borderId="0" xfId="0" applyFont="1" applyAlignment="1" applyProtection="1">
      <alignment vertical="center"/>
    </xf>
    <xf numFmtId="0" fontId="12" fillId="0" borderId="0" xfId="0" applyFont="1" applyAlignment="1" applyProtection="1">
      <alignment vertical="center"/>
    </xf>
    <xf numFmtId="0" fontId="5" fillId="0" borderId="0" xfId="0" applyFont="1" applyBorder="1" applyAlignment="1" applyProtection="1">
      <alignment vertical="center"/>
    </xf>
    <xf numFmtId="0" fontId="5" fillId="0" borderId="0" xfId="0" applyNumberFormat="1" applyFont="1" applyBorder="1" applyAlignment="1" applyProtection="1">
      <alignment vertical="center"/>
    </xf>
    <xf numFmtId="0" fontId="15" fillId="0" borderId="0" xfId="0" applyFont="1"/>
    <xf numFmtId="0" fontId="5" fillId="0" borderId="0" xfId="0" applyFont="1" applyBorder="1"/>
    <xf numFmtId="179" fontId="15" fillId="0" borderId="0" xfId="2" applyNumberFormat="1" applyFont="1" applyFill="1" applyBorder="1" applyAlignment="1">
      <alignment vertical="center"/>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Fill="1" applyBorder="1" applyAlignment="1">
      <alignment horizontal="distributed" vertical="center" justifyLastLine="1" shrinkToFit="1"/>
    </xf>
    <xf numFmtId="0" fontId="5" fillId="0" borderId="0" xfId="0" applyFont="1" applyFill="1" applyBorder="1" applyAlignment="1">
      <alignment horizontal="distributed" vertical="center"/>
    </xf>
    <xf numFmtId="38" fontId="5" fillId="0" borderId="0" xfId="0" applyNumberFormat="1" applyFont="1"/>
    <xf numFmtId="0" fontId="11" fillId="0" borderId="0" xfId="0" applyFont="1" applyAlignment="1">
      <alignment vertical="center"/>
    </xf>
    <xf numFmtId="0" fontId="5" fillId="0" borderId="16" xfId="0" applyFont="1" applyBorder="1" applyAlignment="1">
      <alignment horizontal="center" vertical="center" wrapText="1"/>
    </xf>
    <xf numFmtId="38" fontId="5" fillId="0" borderId="0" xfId="2" applyFont="1" applyFill="1" applyBorder="1" applyAlignment="1">
      <alignment vertical="center"/>
    </xf>
    <xf numFmtId="38" fontId="5" fillId="0" borderId="0" xfId="2" applyFont="1" applyBorder="1" applyAlignment="1">
      <alignment vertical="center"/>
    </xf>
    <xf numFmtId="10" fontId="5" fillId="0" borderId="0" xfId="1" applyNumberFormat="1" applyFont="1" applyBorder="1" applyAlignment="1">
      <alignment vertical="center"/>
    </xf>
    <xf numFmtId="0" fontId="5" fillId="0" borderId="0" xfId="0" applyFont="1" applyAlignment="1">
      <alignment vertical="center"/>
    </xf>
    <xf numFmtId="0" fontId="11" fillId="0" borderId="0" xfId="0" applyFont="1" applyBorder="1" applyAlignment="1">
      <alignment horizontal="distributed" vertical="center" justifyLastLine="1"/>
    </xf>
    <xf numFmtId="0" fontId="5" fillId="0" borderId="18" xfId="0" applyFont="1" applyBorder="1" applyAlignment="1">
      <alignment horizontal="center" vertical="center"/>
    </xf>
    <xf numFmtId="10" fontId="5" fillId="0" borderId="0" xfId="2" applyNumberFormat="1" applyFont="1" applyBorder="1" applyAlignment="1">
      <alignment vertical="center"/>
    </xf>
    <xf numFmtId="0" fontId="23" fillId="0" borderId="0" xfId="0" applyFont="1" applyAlignment="1">
      <alignment horizontal="distributed" vertical="center" justifyLastLine="1"/>
    </xf>
    <xf numFmtId="0" fontId="12" fillId="0" borderId="0" xfId="0" applyFont="1" applyBorder="1" applyAlignment="1">
      <alignment horizontal="distributed" vertical="center" justifyLastLine="1"/>
    </xf>
    <xf numFmtId="0" fontId="20" fillId="0" borderId="0" xfId="0" applyFont="1" applyBorder="1" applyAlignment="1" applyProtection="1">
      <alignment horizontal="distributed" vertical="center" justifyLastLine="1"/>
    </xf>
    <xf numFmtId="177" fontId="5" fillId="0" borderId="1" xfId="0" applyNumberFormat="1" applyFont="1" applyBorder="1" applyAlignment="1" applyProtection="1">
      <alignment horizontal="distributed" vertical="center" justifyLastLine="1"/>
    </xf>
    <xf numFmtId="177" fontId="15" fillId="0" borderId="0" xfId="0" applyNumberFormat="1" applyFont="1" applyFill="1" applyBorder="1" applyAlignment="1" applyProtection="1">
      <alignment horizontal="distributed" vertical="center" justifyLastLine="1"/>
    </xf>
    <xf numFmtId="177" fontId="5" fillId="0" borderId="0" xfId="0" applyNumberFormat="1" applyFont="1" applyBorder="1" applyAlignment="1" applyProtection="1">
      <alignment horizontal="distributed" vertical="center" justifyLastLine="1"/>
    </xf>
    <xf numFmtId="177" fontId="5" fillId="0" borderId="0" xfId="0" applyNumberFormat="1" applyFont="1" applyFill="1" applyBorder="1" applyAlignment="1" applyProtection="1">
      <alignment horizontal="distributed" vertical="center" justifyLastLine="1"/>
    </xf>
    <xf numFmtId="38" fontId="15" fillId="0" borderId="0" xfId="2" applyFont="1" applyBorder="1" applyAlignment="1">
      <alignment vertical="center"/>
    </xf>
    <xf numFmtId="0" fontId="5" fillId="0" borderId="0" xfId="0" applyFont="1" applyFill="1"/>
    <xf numFmtId="0" fontId="15" fillId="0" borderId="0" xfId="0" applyFont="1" applyBorder="1"/>
    <xf numFmtId="0" fontId="5" fillId="0" borderId="0" xfId="0" applyFont="1" applyBorder="1" applyAlignment="1"/>
    <xf numFmtId="0" fontId="5" fillId="0" borderId="0" xfId="0" applyFont="1" applyAlignment="1"/>
    <xf numFmtId="177" fontId="7" fillId="0" borderId="0" xfId="0" quotePrefix="1" applyNumberFormat="1" applyFont="1" applyFill="1" applyBorder="1" applyAlignment="1" applyProtection="1">
      <alignment vertical="center"/>
    </xf>
    <xf numFmtId="180" fontId="5" fillId="0" borderId="0" xfId="2" applyNumberFormat="1" applyFont="1" applyFill="1" applyBorder="1" applyAlignment="1" applyProtection="1">
      <alignment vertical="center"/>
    </xf>
    <xf numFmtId="180" fontId="5" fillId="0" borderId="0" xfId="0" applyNumberFormat="1" applyFont="1" applyBorder="1" applyAlignment="1" applyProtection="1">
      <alignment vertical="center"/>
    </xf>
    <xf numFmtId="180" fontId="7" fillId="0" borderId="0" xfId="0" quotePrefix="1" applyNumberFormat="1" applyFont="1" applyFill="1" applyBorder="1" applyAlignment="1" applyProtection="1">
      <alignment vertical="center"/>
    </xf>
    <xf numFmtId="177" fontId="7" fillId="0" borderId="0" xfId="0" applyNumberFormat="1" applyFont="1" applyFill="1" applyBorder="1" applyAlignment="1" applyProtection="1">
      <alignment vertical="center"/>
    </xf>
    <xf numFmtId="176" fontId="14" fillId="0" borderId="0" xfId="0" applyNumberFormat="1" applyFont="1" applyFill="1" applyBorder="1" applyProtection="1"/>
    <xf numFmtId="177" fontId="21" fillId="0" borderId="0" xfId="0" applyNumberFormat="1" applyFont="1" applyFill="1" applyBorder="1" applyAlignment="1" applyProtection="1">
      <alignment vertical="center"/>
    </xf>
    <xf numFmtId="0" fontId="5" fillId="0" borderId="0" xfId="0" applyFont="1" applyBorder="1" applyAlignment="1">
      <alignment horizontal="distributed" vertical="center"/>
    </xf>
    <xf numFmtId="38" fontId="15" fillId="0" borderId="0" xfId="2" applyFont="1" applyFill="1" applyBorder="1" applyAlignment="1">
      <alignment vertical="center" shrinkToFit="1"/>
    </xf>
    <xf numFmtId="38" fontId="5" fillId="3" borderId="0" xfId="2" applyFont="1" applyFill="1" applyBorder="1" applyAlignment="1">
      <alignment vertical="center"/>
    </xf>
    <xf numFmtId="176" fontId="14" fillId="0" borderId="0" xfId="0" applyNumberFormat="1" applyFont="1" applyFill="1" applyBorder="1" applyAlignment="1" applyProtection="1">
      <alignment vertical="center"/>
    </xf>
    <xf numFmtId="176" fontId="14" fillId="0" borderId="10" xfId="0" applyNumberFormat="1" applyFont="1" applyBorder="1" applyAlignment="1" applyProtection="1">
      <alignment vertical="center"/>
    </xf>
    <xf numFmtId="176" fontId="14" fillId="0" borderId="10" xfId="0" applyNumberFormat="1" applyFont="1" applyFill="1" applyBorder="1" applyAlignment="1" applyProtection="1">
      <alignment vertical="center"/>
    </xf>
    <xf numFmtId="179" fontId="8" fillId="0" borderId="0" xfId="0" applyNumberFormat="1" applyFont="1" applyFill="1" applyBorder="1" applyAlignment="1" applyProtection="1">
      <alignment horizontal="distributed" vertical="center"/>
    </xf>
    <xf numFmtId="179" fontId="5" fillId="0" borderId="10" xfId="0" applyNumberFormat="1" applyFont="1" applyBorder="1" applyAlignment="1" applyProtection="1">
      <alignment vertical="center"/>
    </xf>
    <xf numFmtId="179" fontId="8" fillId="0" borderId="24" xfId="0" applyNumberFormat="1" applyFont="1" applyFill="1" applyBorder="1" applyAlignment="1" applyProtection="1">
      <alignment horizontal="distributed" vertical="center" justifyLastLine="1"/>
    </xf>
    <xf numFmtId="179" fontId="8" fillId="0" borderId="1" xfId="0" applyNumberFormat="1" applyFont="1" applyFill="1" applyBorder="1" applyAlignment="1" applyProtection="1">
      <alignment horizontal="distributed" vertical="center" justifyLastLine="1"/>
    </xf>
    <xf numFmtId="179" fontId="8" fillId="0" borderId="25" xfId="0" applyNumberFormat="1" applyFont="1" applyFill="1" applyBorder="1" applyAlignment="1" applyProtection="1">
      <alignment horizontal="distributed" vertical="center" justifyLastLine="1"/>
    </xf>
    <xf numFmtId="179" fontId="5" fillId="0" borderId="0" xfId="0" applyNumberFormat="1" applyFont="1" applyBorder="1" applyAlignment="1" applyProtection="1">
      <alignment vertical="center" justifyLastLine="1"/>
    </xf>
    <xf numFmtId="179" fontId="8" fillId="0" borderId="0" xfId="0" applyNumberFormat="1" applyFont="1" applyFill="1" applyBorder="1" applyAlignment="1" applyProtection="1">
      <alignment vertical="center" justifyLastLine="1"/>
    </xf>
    <xf numFmtId="179" fontId="8" fillId="0" borderId="0" xfId="0" applyNumberFormat="1" applyFont="1" applyFill="1" applyBorder="1" applyAlignment="1" applyProtection="1">
      <alignment horizontal="distributed" vertical="center" justifyLastLine="1"/>
    </xf>
    <xf numFmtId="177" fontId="14" fillId="0" borderId="0" xfId="0" applyNumberFormat="1" applyFont="1" applyFill="1" applyBorder="1" applyProtection="1"/>
    <xf numFmtId="177" fontId="5" fillId="0" borderId="0" xfId="0" applyNumberFormat="1" applyFont="1" applyFill="1" applyBorder="1" applyAlignment="1" applyProtection="1">
      <alignment horizontal="center" vertical="center"/>
    </xf>
    <xf numFmtId="0" fontId="15" fillId="0" borderId="0" xfId="0" applyFont="1" applyBorder="1" applyAlignment="1">
      <alignment horizontal="center" vertical="center" justifyLastLine="1"/>
    </xf>
    <xf numFmtId="0" fontId="15" fillId="0" borderId="0" xfId="0" applyFont="1" applyBorder="1" applyAlignment="1">
      <alignment horizontal="left" vertical="center" justifyLastLine="1"/>
    </xf>
    <xf numFmtId="179" fontId="5" fillId="0" borderId="0" xfId="0" applyNumberFormat="1" applyFont="1" applyBorder="1" applyAlignment="1" applyProtection="1">
      <alignment horizontal="center" vertical="center" textRotation="255"/>
    </xf>
    <xf numFmtId="179" fontId="28" fillId="4" borderId="0" xfId="0" applyNumberFormat="1" applyFont="1" applyFill="1" applyBorder="1" applyAlignment="1" applyProtection="1">
      <alignment horizontal="left"/>
    </xf>
    <xf numFmtId="176" fontId="14" fillId="4" borderId="0" xfId="0" applyNumberFormat="1" applyFont="1" applyFill="1" applyBorder="1" applyAlignment="1" applyProtection="1"/>
    <xf numFmtId="176" fontId="14" fillId="4" borderId="0" xfId="0" applyNumberFormat="1" applyFont="1" applyFill="1" applyBorder="1" applyProtection="1"/>
    <xf numFmtId="177" fontId="5" fillId="4" borderId="0" xfId="0" applyNumberFormat="1" applyFont="1" applyFill="1" applyProtection="1"/>
    <xf numFmtId="180" fontId="5" fillId="0" borderId="0" xfId="0" applyNumberFormat="1" applyFont="1" applyFill="1" applyProtection="1"/>
    <xf numFmtId="177" fontId="5" fillId="0" borderId="0" xfId="0" applyNumberFormat="1" applyFont="1" applyFill="1" applyBorder="1" applyAlignment="1" applyProtection="1">
      <alignment vertical="center" justifyLastLine="1"/>
    </xf>
    <xf numFmtId="0" fontId="5" fillId="0" borderId="0" xfId="0" applyFont="1" applyFill="1" applyBorder="1"/>
    <xf numFmtId="0" fontId="5" fillId="0" borderId="0" xfId="0" applyFont="1" applyFill="1" applyBorder="1" applyAlignment="1">
      <alignment horizontal="center" vertical="center"/>
    </xf>
    <xf numFmtId="0" fontId="15" fillId="0" borderId="0" xfId="0" applyFont="1" applyFill="1" applyBorder="1" applyAlignment="1">
      <alignment horizontal="center" vertical="center"/>
    </xf>
    <xf numFmtId="38" fontId="15" fillId="0" borderId="0" xfId="2" applyFont="1" applyFill="1" applyBorder="1" applyAlignment="1">
      <alignment vertical="center"/>
    </xf>
    <xf numFmtId="0" fontId="15" fillId="0" borderId="0" xfId="0" applyFont="1" applyFill="1" applyBorder="1" applyAlignment="1">
      <alignment horizontal="distributed" vertical="center"/>
    </xf>
    <xf numFmtId="0" fontId="5" fillId="5" borderId="0" xfId="0" applyFont="1" applyFill="1"/>
    <xf numFmtId="0" fontId="0" fillId="5" borderId="0" xfId="0" applyFill="1" applyAlignment="1">
      <alignment vertical="center" justifyLastLine="1"/>
    </xf>
    <xf numFmtId="0" fontId="23" fillId="5" borderId="0" xfId="0" applyFont="1" applyFill="1" applyAlignment="1">
      <alignment horizontal="distributed" vertical="center" justifyLastLine="1"/>
    </xf>
    <xf numFmtId="0" fontId="0" fillId="5" borderId="19" xfId="0" applyFill="1" applyBorder="1" applyAlignment="1">
      <alignment vertical="center" justifyLastLine="1"/>
    </xf>
    <xf numFmtId="0" fontId="23" fillId="5" borderId="19" xfId="0" applyFont="1" applyFill="1" applyBorder="1" applyAlignment="1">
      <alignment horizontal="distributed" vertical="center" justifyLastLine="1"/>
    </xf>
    <xf numFmtId="0" fontId="15" fillId="5" borderId="0" xfId="0" applyFont="1" applyFill="1" applyBorder="1" applyAlignment="1">
      <alignment horizontal="center" vertical="center" justifyLastLine="1"/>
    </xf>
    <xf numFmtId="38" fontId="15" fillId="5" borderId="0" xfId="2" applyFont="1" applyFill="1" applyBorder="1" applyAlignment="1">
      <alignment vertical="center"/>
    </xf>
    <xf numFmtId="177" fontId="14" fillId="5" borderId="0" xfId="0" quotePrefix="1" applyNumberFormat="1" applyFont="1" applyFill="1" applyBorder="1" applyAlignment="1" applyProtection="1">
      <alignment horizontal="center" vertical="center" wrapText="1" justifyLastLine="1"/>
    </xf>
    <xf numFmtId="177" fontId="7" fillId="5" borderId="0" xfId="0" quotePrefix="1" applyNumberFormat="1" applyFont="1" applyFill="1" applyBorder="1" applyAlignment="1" applyProtection="1">
      <alignment vertical="center"/>
    </xf>
    <xf numFmtId="180" fontId="5" fillId="5" borderId="0" xfId="2" applyNumberFormat="1" applyFont="1" applyFill="1" applyBorder="1" applyAlignment="1" applyProtection="1">
      <alignment vertical="center"/>
    </xf>
    <xf numFmtId="177" fontId="5" fillId="5" borderId="0" xfId="0" applyNumberFormat="1" applyFont="1" applyFill="1" applyBorder="1" applyAlignment="1" applyProtection="1">
      <alignment horizontal="center"/>
    </xf>
    <xf numFmtId="177" fontId="5" fillId="5" borderId="30" xfId="0" applyNumberFormat="1" applyFont="1" applyFill="1" applyBorder="1" applyProtection="1"/>
    <xf numFmtId="179" fontId="28" fillId="4" borderId="10" xfId="0" applyNumberFormat="1" applyFont="1" applyFill="1" applyBorder="1" applyAlignment="1" applyProtection="1">
      <alignment horizontal="left"/>
    </xf>
    <xf numFmtId="177" fontId="5" fillId="4" borderId="10" xfId="0" applyNumberFormat="1" applyFont="1" applyFill="1" applyBorder="1" applyProtection="1"/>
    <xf numFmtId="177" fontId="5" fillId="5" borderId="10" xfId="0" applyNumberFormat="1" applyFont="1" applyFill="1" applyBorder="1" applyProtection="1"/>
    <xf numFmtId="180" fontId="5" fillId="5" borderId="10" xfId="0" applyNumberFormat="1" applyFont="1" applyFill="1" applyBorder="1" applyProtection="1"/>
    <xf numFmtId="177" fontId="5" fillId="5" borderId="3" xfId="0" applyNumberFormat="1" applyFont="1" applyFill="1" applyBorder="1" applyProtection="1"/>
    <xf numFmtId="177" fontId="5" fillId="5" borderId="32" xfId="0" applyNumberFormat="1" applyFont="1" applyFill="1" applyBorder="1" applyProtection="1"/>
    <xf numFmtId="177" fontId="5" fillId="5" borderId="19" xfId="0" applyNumberFormat="1" applyFont="1" applyFill="1" applyBorder="1" applyProtection="1"/>
    <xf numFmtId="180" fontId="5" fillId="5" borderId="19" xfId="0" applyNumberFormat="1" applyFont="1" applyFill="1" applyBorder="1" applyProtection="1"/>
    <xf numFmtId="179" fontId="5" fillId="5" borderId="0" xfId="0" applyNumberFormat="1" applyFont="1" applyFill="1" applyProtection="1"/>
    <xf numFmtId="176" fontId="14" fillId="5" borderId="0" xfId="0" applyNumberFormat="1" applyFont="1" applyFill="1" applyBorder="1" applyProtection="1"/>
    <xf numFmtId="179" fontId="5" fillId="5" borderId="0" xfId="0" applyNumberFormat="1" applyFont="1" applyFill="1" applyBorder="1" applyAlignment="1" applyProtection="1">
      <alignment horizontal="center" vertical="center" textRotation="255"/>
    </xf>
    <xf numFmtId="179" fontId="9" fillId="5" borderId="0" xfId="0" applyNumberFormat="1" applyFont="1" applyFill="1" applyBorder="1" applyAlignment="1" applyProtection="1">
      <alignment horizontal="right"/>
    </xf>
    <xf numFmtId="176" fontId="14" fillId="5" borderId="0" xfId="0" applyNumberFormat="1" applyFont="1" applyFill="1" applyBorder="1" applyAlignment="1" applyProtection="1"/>
    <xf numFmtId="0" fontId="24" fillId="0" borderId="0" xfId="0" applyFont="1" applyAlignment="1">
      <alignment horizontal="distributed" vertical="center" justifyLastLine="1"/>
    </xf>
    <xf numFmtId="0" fontId="5" fillId="0" borderId="34" xfId="0" applyFont="1" applyBorder="1" applyAlignment="1">
      <alignment horizontal="center" vertical="center" justifyLastLine="1"/>
    </xf>
    <xf numFmtId="0" fontId="5" fillId="0" borderId="15" xfId="0" applyFont="1" applyBorder="1" applyAlignment="1">
      <alignment horizontal="center" vertical="center" justifyLastLine="1"/>
    </xf>
    <xf numFmtId="177" fontId="18" fillId="0" borderId="0" xfId="0" applyNumberFormat="1" applyFont="1" applyFill="1" applyBorder="1" applyAlignment="1" applyProtection="1">
      <alignment horizontal="distributed" vertical="center" justifyLastLine="1"/>
    </xf>
    <xf numFmtId="0" fontId="0" fillId="0" borderId="0" xfId="0" applyFill="1" applyBorder="1" applyAlignment="1">
      <alignment horizontal="distributed" vertical="center" justifyLastLine="1"/>
    </xf>
    <xf numFmtId="177" fontId="5" fillId="0" borderId="0" xfId="0" applyNumberFormat="1" applyFont="1" applyFill="1" applyBorder="1" applyAlignment="1" applyProtection="1">
      <alignment horizontal="distributed" vertical="center"/>
    </xf>
    <xf numFmtId="177" fontId="11" fillId="0" borderId="0" xfId="0" applyNumberFormat="1" applyFont="1" applyFill="1" applyBorder="1" applyAlignment="1" applyProtection="1">
      <alignment vertical="center"/>
    </xf>
    <xf numFmtId="177" fontId="13" fillId="0" borderId="0" xfId="0" applyNumberFormat="1" applyFont="1" applyFill="1" applyBorder="1" applyAlignment="1" applyProtection="1">
      <alignment vertical="center"/>
    </xf>
    <xf numFmtId="177" fontId="13" fillId="0" borderId="0" xfId="0" applyNumberFormat="1" applyFont="1" applyFill="1" applyBorder="1" applyAlignment="1" applyProtection="1">
      <alignment horizontal="center" vertical="center" textRotation="255"/>
    </xf>
    <xf numFmtId="177" fontId="27" fillId="0" borderId="0" xfId="0" applyNumberFormat="1" applyFont="1" applyFill="1" applyAlignment="1" applyProtection="1">
      <alignment vertical="center"/>
    </xf>
    <xf numFmtId="177" fontId="25" fillId="0" borderId="0" xfId="0" applyNumberFormat="1" applyFont="1" applyFill="1" applyBorder="1" applyAlignment="1">
      <alignment horizontal="center" vertical="center" shrinkToFit="1"/>
    </xf>
    <xf numFmtId="177" fontId="13" fillId="0" borderId="0" xfId="0" applyNumberFormat="1" applyFont="1" applyFill="1" applyBorder="1" applyAlignment="1" applyProtection="1">
      <alignment vertical="center" textRotation="255"/>
    </xf>
    <xf numFmtId="177" fontId="5" fillId="0" borderId="0" xfId="0" applyNumberFormat="1" applyFont="1" applyFill="1" applyBorder="1" applyAlignment="1" applyProtection="1">
      <alignment vertical="center" textRotation="255"/>
    </xf>
    <xf numFmtId="177" fontId="5" fillId="0" borderId="0" xfId="0" applyNumberFormat="1" applyFont="1" applyFill="1" applyBorder="1" applyAlignment="1" applyProtection="1">
      <alignment horizontal="center"/>
    </xf>
    <xf numFmtId="177" fontId="16" fillId="0" borderId="0" xfId="0" applyNumberFormat="1" applyFont="1" applyFill="1" applyProtection="1"/>
    <xf numFmtId="177" fontId="11" fillId="0" borderId="0" xfId="0" applyNumberFormat="1" applyFont="1" applyFill="1" applyBorder="1" applyProtection="1"/>
    <xf numFmtId="177" fontId="5" fillId="0" borderId="0" xfId="0" applyNumberFormat="1" applyFont="1" applyFill="1" applyAlignment="1" applyProtection="1">
      <alignment vertical="center" textRotation="255"/>
    </xf>
    <xf numFmtId="0" fontId="5" fillId="0" borderId="0" xfId="0" applyFont="1" applyFill="1" applyProtection="1"/>
    <xf numFmtId="0" fontId="11" fillId="0" borderId="0" xfId="0" applyFont="1" applyFill="1" applyProtection="1"/>
    <xf numFmtId="0" fontId="5" fillId="0" borderId="3" xfId="0" applyFont="1" applyFill="1" applyBorder="1" applyProtection="1"/>
    <xf numFmtId="0" fontId="5" fillId="0" borderId="0" xfId="0" applyFont="1" applyFill="1" applyAlignment="1" applyProtection="1">
      <alignment vertical="center"/>
    </xf>
    <xf numFmtId="0" fontId="11" fillId="0" borderId="0" xfId="0" applyFont="1" applyFill="1" applyAlignment="1" applyProtection="1">
      <alignment vertical="center"/>
    </xf>
    <xf numFmtId="0" fontId="5" fillId="0" borderId="0" xfId="0" applyFont="1" applyFill="1" applyBorder="1" applyProtection="1"/>
    <xf numFmtId="0" fontId="11" fillId="0" borderId="0" xfId="0" applyFont="1" applyFill="1"/>
    <xf numFmtId="0" fontId="22" fillId="0" borderId="0" xfId="0" applyFont="1" applyFill="1"/>
    <xf numFmtId="0" fontId="12" fillId="0" borderId="0" xfId="0" quotePrefix="1" applyFont="1" applyFill="1" applyBorder="1" applyAlignment="1">
      <alignment textRotation="180"/>
    </xf>
    <xf numFmtId="0" fontId="12" fillId="0" borderId="0" xfId="0" applyFont="1" applyFill="1" applyAlignment="1" applyProtection="1">
      <alignment vertical="center"/>
    </xf>
    <xf numFmtId="0" fontId="5" fillId="0" borderId="0" xfId="0" applyFont="1" applyFill="1" applyBorder="1" applyAlignment="1" applyProtection="1">
      <alignment vertical="center"/>
    </xf>
    <xf numFmtId="0" fontId="5" fillId="0" borderId="0" xfId="0" applyFont="1" applyFill="1" applyBorder="1" applyAlignment="1">
      <alignment horizontal="center" vertical="center" textRotation="255"/>
    </xf>
    <xf numFmtId="0" fontId="14" fillId="0" borderId="0" xfId="0" applyFont="1" applyFill="1" applyBorder="1" applyAlignment="1" applyProtection="1">
      <alignment horizontal="center" vertical="center" wrapText="1"/>
    </xf>
    <xf numFmtId="0" fontId="14" fillId="0" borderId="0" xfId="0" applyFont="1" applyFill="1" applyBorder="1" applyAlignment="1" applyProtection="1">
      <alignment vertical="center" wrapText="1"/>
    </xf>
    <xf numFmtId="0" fontId="18" fillId="0" borderId="0" xfId="0" applyFont="1" applyFill="1" applyBorder="1" applyAlignment="1">
      <alignment horizontal="distributed" vertical="center" justifyLastLine="1"/>
    </xf>
    <xf numFmtId="0" fontId="5" fillId="0" borderId="34" xfId="0" applyFont="1" applyFill="1" applyBorder="1" applyAlignment="1">
      <alignment horizontal="distributed" vertical="center" justifyLastLine="1" shrinkToFit="1"/>
    </xf>
    <xf numFmtId="0" fontId="14" fillId="0" borderId="15" xfId="0" applyFont="1" applyFill="1" applyBorder="1" applyAlignment="1">
      <alignment horizontal="center" vertical="center" wrapText="1" shrinkToFit="1"/>
    </xf>
    <xf numFmtId="0" fontId="5" fillId="0" borderId="35" xfId="0" applyFont="1" applyFill="1" applyBorder="1" applyAlignment="1">
      <alignment horizontal="distributed" vertical="center" justifyLastLine="1" shrinkToFit="1"/>
    </xf>
    <xf numFmtId="0" fontId="5" fillId="0" borderId="34" xfId="0" applyFont="1" applyFill="1" applyBorder="1" applyAlignment="1">
      <alignment horizontal="center" vertical="center" shrinkToFit="1"/>
    </xf>
    <xf numFmtId="0" fontId="5" fillId="0" borderId="0" xfId="0" applyFont="1" applyFill="1" applyBorder="1" applyAlignment="1">
      <alignment textRotation="180"/>
    </xf>
    <xf numFmtId="0" fontId="15" fillId="0" borderId="0" xfId="0" applyFont="1" applyFill="1"/>
    <xf numFmtId="0" fontId="15" fillId="0" borderId="9" xfId="0" applyFont="1" applyFill="1" applyBorder="1" applyAlignment="1">
      <alignment textRotation="180"/>
    </xf>
    <xf numFmtId="0" fontId="5" fillId="0" borderId="0" xfId="0" applyNumberFormat="1" applyFont="1" applyFill="1"/>
    <xf numFmtId="177" fontId="5" fillId="0" borderId="0" xfId="0" applyNumberFormat="1" applyFont="1" applyFill="1" applyBorder="1" applyAlignment="1" applyProtection="1">
      <alignment horizontal="center" vertical="center" textRotation="255"/>
    </xf>
    <xf numFmtId="0" fontId="11" fillId="0" borderId="0" xfId="0" applyFont="1" applyFill="1" applyBorder="1" applyAlignment="1">
      <alignment horizontal="distributed" vertical="center" justifyLastLine="1"/>
    </xf>
    <xf numFmtId="0" fontId="0" fillId="0" borderId="19" xfId="0" applyFill="1" applyBorder="1" applyAlignment="1">
      <alignment horizontal="distributed" vertical="center" justifyLastLine="1"/>
    </xf>
    <xf numFmtId="177" fontId="5" fillId="0" borderId="0" xfId="0" applyNumberFormat="1" applyFont="1" applyFill="1" applyAlignment="1" applyProtection="1">
      <alignment vertical="center" textRotation="180"/>
    </xf>
    <xf numFmtId="0" fontId="14" fillId="0" borderId="32" xfId="0" applyFont="1" applyFill="1" applyBorder="1" applyAlignment="1">
      <alignment horizontal="distributed" vertical="center" justifyLastLine="1"/>
    </xf>
    <xf numFmtId="0" fontId="12" fillId="0" borderId="19" xfId="0" applyFont="1" applyFill="1" applyBorder="1" applyAlignment="1">
      <alignment horizontal="distributed" vertical="center" justifyLastLine="1"/>
    </xf>
    <xf numFmtId="0" fontId="14" fillId="0" borderId="36" xfId="0" applyFont="1" applyFill="1" applyBorder="1" applyAlignment="1">
      <alignment horizontal="center"/>
    </xf>
    <xf numFmtId="0" fontId="0" fillId="0" borderId="0" xfId="0" applyFill="1" applyBorder="1" applyAlignment="1">
      <alignment vertical="center"/>
    </xf>
    <xf numFmtId="177" fontId="5" fillId="0" borderId="0" xfId="0" applyNumberFormat="1" applyFont="1" applyFill="1" applyBorder="1" applyAlignment="1" applyProtection="1">
      <alignment horizontal="left" vertical="center" justifyLastLine="1"/>
    </xf>
    <xf numFmtId="177" fontId="5" fillId="0" borderId="0" xfId="0" applyNumberFormat="1" applyFont="1" applyBorder="1" applyProtection="1"/>
    <xf numFmtId="177" fontId="14" fillId="0" borderId="37" xfId="0" applyNumberFormat="1" applyFont="1" applyFill="1" applyBorder="1" applyAlignment="1" applyProtection="1">
      <alignment horizontal="distributed" vertical="center" justifyLastLine="1" shrinkToFit="1"/>
    </xf>
    <xf numFmtId="177" fontId="14" fillId="0" borderId="25" xfId="0" applyNumberFormat="1" applyFont="1" applyFill="1" applyBorder="1" applyAlignment="1" applyProtection="1">
      <alignment horizontal="distributed" vertical="center" justifyLastLine="1" shrinkToFit="1"/>
    </xf>
    <xf numFmtId="0" fontId="11" fillId="0" borderId="0" xfId="0" applyFont="1" applyFill="1" applyBorder="1" applyProtection="1"/>
    <xf numFmtId="0" fontId="11" fillId="0" borderId="0" xfId="0" applyFont="1" applyFill="1" applyAlignment="1">
      <alignment vertical="center"/>
    </xf>
    <xf numFmtId="0" fontId="11" fillId="0" borderId="0" xfId="0" applyFont="1" applyFill="1" applyBorder="1"/>
    <xf numFmtId="0" fontId="15" fillId="0" borderId="10" xfId="0" applyFont="1" applyFill="1" applyBorder="1" applyAlignment="1" applyProtection="1">
      <alignment horizontal="center" vertical="center"/>
    </xf>
    <xf numFmtId="0" fontId="5" fillId="0" borderId="0" xfId="0" applyFont="1" applyFill="1" applyBorder="1" applyAlignment="1" applyProtection="1">
      <alignment horizontal="center" vertical="center" textRotation="255"/>
    </xf>
    <xf numFmtId="177" fontId="5" fillId="0" borderId="46" xfId="0" applyNumberFormat="1" applyFont="1" applyFill="1" applyBorder="1" applyAlignment="1">
      <alignment horizontal="center" vertical="center" justifyLastLine="1"/>
    </xf>
    <xf numFmtId="0" fontId="15" fillId="0" borderId="0" xfId="0" applyFont="1" applyFill="1" applyBorder="1" applyAlignment="1" applyProtection="1">
      <alignment horizontal="center" vertical="center" wrapText="1" justifyLastLine="1"/>
    </xf>
    <xf numFmtId="0" fontId="5" fillId="0" borderId="48" xfId="0" applyFont="1" applyFill="1" applyBorder="1" applyAlignment="1" applyProtection="1">
      <alignment horizontal="distributed" vertical="center" justifyLastLine="1"/>
    </xf>
    <xf numFmtId="0" fontId="0" fillId="0" borderId="48" xfId="0" applyFill="1" applyBorder="1" applyAlignment="1">
      <alignment horizontal="distributed" vertical="center" justifyLastLine="1"/>
    </xf>
    <xf numFmtId="0" fontId="0" fillId="0" borderId="48" xfId="0" applyFill="1" applyBorder="1" applyAlignment="1">
      <alignment horizontal="distributed" vertical="center"/>
    </xf>
    <xf numFmtId="0" fontId="15" fillId="0" borderId="0" xfId="0" applyFont="1" applyFill="1" applyBorder="1" applyAlignment="1" applyProtection="1">
      <alignment horizontal="center" vertical="center" shrinkToFit="1"/>
    </xf>
    <xf numFmtId="0" fontId="11"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1" fillId="0" borderId="0" xfId="0" applyFont="1" applyFill="1" applyBorder="1" applyAlignment="1">
      <alignment vertical="center"/>
    </xf>
    <xf numFmtId="0" fontId="5" fillId="0" borderId="34" xfId="0" applyFont="1" applyFill="1" applyBorder="1" applyAlignment="1">
      <alignment horizontal="center" vertical="center" justifyLastLine="1" shrinkToFit="1"/>
    </xf>
    <xf numFmtId="0" fontId="14" fillId="0" borderId="35" xfId="0" applyFont="1" applyFill="1" applyBorder="1" applyAlignment="1">
      <alignment horizontal="center" vertical="center" justifyLastLine="1" shrinkToFit="1"/>
    </xf>
    <xf numFmtId="0" fontId="23" fillId="0" borderId="0" xfId="0" applyFont="1" applyFill="1" applyBorder="1" applyAlignment="1">
      <alignment vertical="center"/>
    </xf>
    <xf numFmtId="0" fontId="15" fillId="0" borderId="0" xfId="0" applyFont="1" applyFill="1" applyBorder="1"/>
    <xf numFmtId="0" fontId="15" fillId="0" borderId="10" xfId="0" applyFont="1" applyFill="1" applyBorder="1"/>
    <xf numFmtId="0" fontId="15" fillId="0" borderId="0" xfId="0" applyFont="1" applyFill="1" applyBorder="1" applyAlignment="1">
      <alignment vertical="center"/>
    </xf>
    <xf numFmtId="0" fontId="5" fillId="0" borderId="48" xfId="0" applyFont="1" applyFill="1" applyBorder="1" applyAlignment="1">
      <alignment horizontal="distributed" vertical="center" justifyLastLine="1"/>
    </xf>
    <xf numFmtId="0" fontId="5" fillId="0" borderId="57" xfId="0" applyFont="1" applyFill="1" applyBorder="1" applyAlignment="1">
      <alignment horizontal="distributed" vertical="center" justifyLastLine="1"/>
    </xf>
    <xf numFmtId="179" fontId="5" fillId="0" borderId="0" xfId="2" applyNumberFormat="1" applyFont="1" applyFill="1" applyBorder="1" applyAlignment="1">
      <alignment vertical="center"/>
    </xf>
    <xf numFmtId="0" fontId="12" fillId="0" borderId="0" xfId="0" applyFont="1" applyFill="1" applyBorder="1" applyAlignment="1">
      <alignment horizontal="center" vertical="center" textRotation="255"/>
    </xf>
    <xf numFmtId="0" fontId="15" fillId="0" borderId="0" xfId="0" applyFont="1" applyFill="1" applyBorder="1" applyAlignment="1">
      <alignment horizontal="center" vertical="center" textRotation="255"/>
    </xf>
    <xf numFmtId="0" fontId="15" fillId="0" borderId="0" xfId="0" applyFont="1" applyFill="1" applyBorder="1" applyAlignment="1">
      <alignment horizontal="center" vertical="center" wrapText="1"/>
    </xf>
    <xf numFmtId="0" fontId="5" fillId="0" borderId="0" xfId="0" applyFont="1" applyFill="1" applyBorder="1" applyAlignment="1">
      <alignment horizontal="center" vertical="center" textRotation="255" wrapText="1"/>
    </xf>
    <xf numFmtId="0" fontId="14" fillId="0" borderId="58"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5" fillId="0" borderId="0" xfId="0" applyFont="1" applyFill="1" applyBorder="1" applyAlignment="1">
      <alignment vertical="center"/>
    </xf>
    <xf numFmtId="0" fontId="0" fillId="0" borderId="0" xfId="0" applyFill="1" applyBorder="1" applyAlignment="1"/>
    <xf numFmtId="0" fontId="14" fillId="0" borderId="60" xfId="0" applyFont="1" applyFill="1" applyBorder="1" applyAlignment="1">
      <alignment horizontal="center" vertical="center"/>
    </xf>
    <xf numFmtId="0" fontId="14" fillId="0" borderId="61" xfId="0" applyFont="1" applyFill="1" applyBorder="1" applyAlignment="1">
      <alignment horizontal="center" vertical="center" wrapText="1"/>
    </xf>
    <xf numFmtId="38" fontId="15" fillId="0" borderId="0" xfId="0" applyNumberFormat="1" applyFont="1"/>
    <xf numFmtId="0" fontId="0" fillId="0" borderId="0" xfId="0" applyAlignment="1">
      <alignment vertical="center"/>
    </xf>
    <xf numFmtId="0" fontId="0" fillId="0" borderId="19" xfId="0" applyBorder="1" applyAlignment="1">
      <alignment vertical="center"/>
    </xf>
    <xf numFmtId="0" fontId="15" fillId="0" borderId="0" xfId="0" applyFont="1" applyBorder="1" applyAlignment="1">
      <alignment horizontal="center" vertical="center"/>
    </xf>
    <xf numFmtId="0" fontId="5" fillId="0" borderId="0" xfId="0" applyFont="1" applyBorder="1" applyAlignment="1">
      <alignment horizontal="center" vertical="center"/>
    </xf>
    <xf numFmtId="38" fontId="15" fillId="0" borderId="0" xfId="0" applyNumberFormat="1" applyFont="1" applyBorder="1"/>
    <xf numFmtId="177" fontId="15" fillId="0" borderId="0" xfId="2" applyNumberFormat="1" applyFont="1" applyBorder="1" applyAlignment="1">
      <alignment vertical="center"/>
    </xf>
    <xf numFmtId="177" fontId="0" fillId="0" borderId="0" xfId="0" applyNumberFormat="1" applyAlignment="1">
      <alignment vertical="center"/>
    </xf>
    <xf numFmtId="177" fontId="23" fillId="0" borderId="0" xfId="0" applyNumberFormat="1" applyFont="1" applyAlignment="1">
      <alignment horizontal="distributed" vertical="center" justifyLastLine="1"/>
    </xf>
    <xf numFmtId="177" fontId="15" fillId="0" borderId="0" xfId="2" applyNumberFormat="1" applyFont="1" applyFill="1" applyBorder="1" applyAlignment="1">
      <alignment vertical="center"/>
    </xf>
    <xf numFmtId="177" fontId="5" fillId="0" borderId="0" xfId="0" applyNumberFormat="1" applyFont="1" applyFill="1"/>
    <xf numFmtId="0" fontId="14" fillId="0" borderId="62" xfId="0" applyFont="1" applyFill="1" applyBorder="1" applyAlignment="1">
      <alignment horizontal="center" vertical="center"/>
    </xf>
    <xf numFmtId="0" fontId="14" fillId="0" borderId="63" xfId="0" applyFont="1" applyFill="1" applyBorder="1" applyAlignment="1">
      <alignment horizontal="distributed" vertical="center" wrapText="1" justifyLastLine="1"/>
    </xf>
    <xf numFmtId="0" fontId="14" fillId="0" borderId="64" xfId="0" applyFont="1" applyFill="1" applyBorder="1" applyAlignment="1">
      <alignment horizontal="distributed" vertical="center" wrapText="1" justifyLastLine="1"/>
    </xf>
    <xf numFmtId="0" fontId="14" fillId="0" borderId="62"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15" fillId="0" borderId="10" xfId="0" applyFont="1" applyBorder="1" applyAlignment="1">
      <alignment horizontal="distributed" justifyLastLine="1"/>
    </xf>
    <xf numFmtId="0" fontId="11" fillId="0" borderId="0" xfId="0" applyFont="1" applyBorder="1" applyAlignment="1">
      <alignment vertical="center"/>
    </xf>
    <xf numFmtId="0" fontId="15" fillId="0" borderId="15" xfId="0" applyFont="1" applyBorder="1" applyAlignment="1">
      <alignment horizontal="distributed" vertical="center" justifyLastLine="1"/>
    </xf>
    <xf numFmtId="0" fontId="15" fillId="0" borderId="34" xfId="0" applyFont="1" applyBorder="1" applyAlignment="1">
      <alignment horizontal="distributed" vertical="center" justifyLastLine="1"/>
    </xf>
    <xf numFmtId="0" fontId="15" fillId="0" borderId="79" xfId="0" applyFont="1" applyBorder="1" applyAlignment="1">
      <alignment horizontal="distributed" vertical="center" justifyLastLine="1"/>
    </xf>
    <xf numFmtId="0" fontId="15" fillId="0" borderId="58" xfId="0" applyFont="1" applyBorder="1" applyAlignment="1">
      <alignment horizontal="center" vertical="center" wrapText="1"/>
    </xf>
    <xf numFmtId="0" fontId="15" fillId="0" borderId="80"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81" xfId="0" applyFont="1" applyBorder="1" applyAlignment="1">
      <alignment horizontal="distributed" vertical="center" justifyLastLine="1"/>
    </xf>
    <xf numFmtId="0" fontId="15" fillId="0" borderId="19"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54" xfId="0" applyFont="1" applyBorder="1" applyAlignment="1">
      <alignment horizontal="center"/>
    </xf>
    <xf numFmtId="0" fontId="15" fillId="0" borderId="10" xfId="0" applyFont="1" applyBorder="1" applyAlignment="1">
      <alignment horizontal="center"/>
    </xf>
    <xf numFmtId="0" fontId="15" fillId="0" borderId="82" xfId="0" applyFont="1" applyBorder="1" applyAlignment="1">
      <alignment horizontal="center" vertical="top" wrapText="1"/>
    </xf>
    <xf numFmtId="0" fontId="15" fillId="0" borderId="58" xfId="0" applyFont="1" applyBorder="1" applyAlignment="1">
      <alignment horizontal="center" vertical="top" wrapText="1"/>
    </xf>
    <xf numFmtId="0" fontId="15" fillId="0" borderId="19" xfId="0" applyFont="1" applyBorder="1" applyAlignment="1">
      <alignment horizontal="center" vertical="top" wrapText="1"/>
    </xf>
    <xf numFmtId="0" fontId="15" fillId="0" borderId="49" xfId="0" applyFont="1" applyBorder="1" applyAlignment="1">
      <alignment horizontal="distributed" justifyLastLine="1"/>
    </xf>
    <xf numFmtId="0" fontId="15" fillId="0" borderId="54" xfId="0" applyFont="1" applyBorder="1" applyAlignment="1">
      <alignment horizontal="distributed" justifyLastLine="1"/>
    </xf>
    <xf numFmtId="0" fontId="15" fillId="0" borderId="30" xfId="0" applyFont="1" applyBorder="1" applyAlignment="1">
      <alignment horizontal="center"/>
    </xf>
    <xf numFmtId="0" fontId="15" fillId="0" borderId="31" xfId="0" applyFont="1" applyBorder="1" applyAlignment="1">
      <alignment horizontal="center"/>
    </xf>
    <xf numFmtId="179" fontId="5" fillId="0" borderId="0" xfId="2" applyNumberFormat="1" applyFont="1" applyBorder="1" applyAlignment="1">
      <alignment vertical="center"/>
    </xf>
    <xf numFmtId="0" fontId="15" fillId="0" borderId="0" xfId="0" applyFont="1" applyBorder="1" applyAlignment="1">
      <alignment horizontal="center"/>
    </xf>
    <xf numFmtId="0" fontId="15" fillId="0" borderId="0" xfId="0" applyFont="1" applyBorder="1" applyAlignment="1">
      <alignment horizontal="center" vertical="center" wrapText="1"/>
    </xf>
    <xf numFmtId="10" fontId="15" fillId="0" borderId="0" xfId="1" applyNumberFormat="1" applyFont="1" applyBorder="1" applyAlignment="1">
      <alignment horizontal="center" vertical="center"/>
    </xf>
    <xf numFmtId="10" fontId="15" fillId="0" borderId="0" xfId="2" applyNumberFormat="1" applyFont="1" applyBorder="1" applyAlignment="1">
      <alignment horizontal="center" vertical="center"/>
    </xf>
    <xf numFmtId="0" fontId="15" fillId="0" borderId="53" xfId="0" applyFont="1" applyBorder="1" applyAlignment="1">
      <alignment horizontal="center"/>
    </xf>
    <xf numFmtId="0" fontId="15" fillId="0" borderId="54" xfId="0" applyFont="1" applyBorder="1" applyAlignment="1">
      <alignment horizontal="center" wrapText="1"/>
    </xf>
    <xf numFmtId="0" fontId="24" fillId="0" borderId="0" xfId="0" applyFont="1" applyAlignment="1">
      <alignment vertical="center"/>
    </xf>
    <xf numFmtId="0" fontId="5" fillId="0" borderId="0" xfId="0" applyFont="1" applyBorder="1" applyAlignment="1">
      <alignment vertical="center"/>
    </xf>
    <xf numFmtId="0" fontId="15" fillId="0" borderId="34" xfId="0" applyFont="1" applyBorder="1" applyAlignment="1">
      <alignment horizontal="center" vertical="center"/>
    </xf>
    <xf numFmtId="0" fontId="15" fillId="0" borderId="15" xfId="0" applyFont="1" applyBorder="1" applyAlignment="1">
      <alignment horizontal="center" vertical="center"/>
    </xf>
    <xf numFmtId="0" fontId="5" fillId="0" borderId="15" xfId="0" applyFont="1" applyBorder="1" applyAlignment="1">
      <alignment horizontal="center" vertical="center"/>
    </xf>
    <xf numFmtId="0" fontId="5" fillId="0" borderId="34" xfId="0" applyFont="1" applyBorder="1" applyAlignment="1">
      <alignment horizontal="center" vertical="center"/>
    </xf>
    <xf numFmtId="0" fontId="14" fillId="0" borderId="15" xfId="0" applyFont="1" applyFill="1" applyBorder="1" applyAlignment="1">
      <alignment horizontal="center" vertical="center" shrinkToFit="1"/>
    </xf>
    <xf numFmtId="177" fontId="15" fillId="0" borderId="0" xfId="0" applyNumberFormat="1" applyFont="1" applyAlignment="1">
      <alignment vertical="center"/>
    </xf>
    <xf numFmtId="0" fontId="46" fillId="0" borderId="0" xfId="0" applyFont="1" applyBorder="1" applyAlignment="1">
      <alignment horizontal="center" vertical="center"/>
    </xf>
    <xf numFmtId="0" fontId="47" fillId="0" borderId="0" xfId="0" applyFont="1" applyBorder="1" applyAlignment="1">
      <alignment horizontal="center" vertical="center"/>
    </xf>
    <xf numFmtId="0" fontId="48" fillId="0" borderId="0" xfId="0" applyFont="1" applyAlignment="1">
      <alignment vertical="center"/>
    </xf>
    <xf numFmtId="179" fontId="5" fillId="0" borderId="0" xfId="0" applyNumberFormat="1" applyFont="1" applyAlignment="1" applyProtection="1">
      <alignment horizontal="right" vertical="center"/>
    </xf>
    <xf numFmtId="177" fontId="15" fillId="0" borderId="7" xfId="0" applyNumberFormat="1" applyFont="1" applyFill="1" applyBorder="1" applyAlignment="1" applyProtection="1">
      <alignment horizontal="center" vertical="center"/>
    </xf>
    <xf numFmtId="177" fontId="15" fillId="0" borderId="5" xfId="0" applyNumberFormat="1" applyFont="1" applyFill="1" applyBorder="1" applyAlignment="1" applyProtection="1">
      <alignment horizontal="center" vertical="center"/>
    </xf>
    <xf numFmtId="177" fontId="14" fillId="0" borderId="4" xfId="0" applyNumberFormat="1" applyFont="1" applyFill="1" applyBorder="1" applyAlignment="1" applyProtection="1">
      <alignment horizontal="center" vertical="center"/>
    </xf>
    <xf numFmtId="177" fontId="14" fillId="0" borderId="83" xfId="0" applyNumberFormat="1" applyFont="1" applyFill="1" applyBorder="1" applyAlignment="1" applyProtection="1">
      <alignment horizontal="center" vertical="center"/>
    </xf>
    <xf numFmtId="177" fontId="13" fillId="0" borderId="0" xfId="0" applyNumberFormat="1" applyFont="1" applyFill="1" applyAlignment="1" applyProtection="1">
      <alignment vertical="center"/>
    </xf>
    <xf numFmtId="177" fontId="33" fillId="0" borderId="0" xfId="0" applyNumberFormat="1" applyFont="1" applyFill="1" applyBorder="1" applyAlignment="1" applyProtection="1">
      <alignment horizontal="distributed" vertical="center" indent="1"/>
    </xf>
    <xf numFmtId="177" fontId="15" fillId="0" borderId="0" xfId="0" applyNumberFormat="1" applyFont="1" applyFill="1" applyAlignment="1" applyProtection="1">
      <alignment vertical="center"/>
    </xf>
    <xf numFmtId="0" fontId="22" fillId="0" borderId="0" xfId="0" applyFont="1" applyBorder="1" applyAlignment="1" applyProtection="1">
      <alignment horizontal="distributed" vertical="center" justifyLastLine="1"/>
    </xf>
    <xf numFmtId="179" fontId="15" fillId="0" borderId="0" xfId="0" applyNumberFormat="1" applyFont="1" applyAlignment="1" applyProtection="1">
      <alignment horizontal="right" vertical="center"/>
    </xf>
    <xf numFmtId="0" fontId="0" fillId="6" borderId="0" xfId="0" applyFill="1" applyBorder="1" applyAlignment="1">
      <alignment vertical="center"/>
    </xf>
    <xf numFmtId="0" fontId="0" fillId="6" borderId="0" xfId="0" applyFill="1" applyBorder="1"/>
    <xf numFmtId="179" fontId="8" fillId="0" borderId="4" xfId="0" applyNumberFormat="1" applyFont="1" applyFill="1" applyBorder="1" applyAlignment="1" applyProtection="1">
      <alignment horizontal="center" vertical="center" textRotation="255"/>
    </xf>
    <xf numFmtId="179" fontId="8" fillId="0" borderId="5" xfId="0" applyNumberFormat="1" applyFont="1" applyFill="1" applyBorder="1" applyAlignment="1" applyProtection="1">
      <alignment horizontal="center" vertical="center" textRotation="255"/>
    </xf>
    <xf numFmtId="179" fontId="8" fillId="0" borderId="6" xfId="0" applyNumberFormat="1" applyFont="1" applyFill="1" applyBorder="1" applyAlignment="1" applyProtection="1">
      <alignment horizontal="center" vertical="center" textRotation="255"/>
    </xf>
    <xf numFmtId="179" fontId="8" fillId="0" borderId="7" xfId="0" applyNumberFormat="1" applyFont="1" applyFill="1" applyBorder="1" applyAlignment="1" applyProtection="1">
      <alignment horizontal="center" vertical="center" textRotation="255"/>
    </xf>
    <xf numFmtId="179" fontId="8" fillId="0" borderId="8" xfId="0" applyNumberFormat="1" applyFont="1" applyFill="1" applyBorder="1" applyAlignment="1" applyProtection="1">
      <alignment horizontal="center" vertical="center" textRotation="255"/>
    </xf>
    <xf numFmtId="176" fontId="14" fillId="0" borderId="0" xfId="0" applyNumberFormat="1" applyFont="1" applyBorder="1" applyAlignment="1" applyProtection="1">
      <alignment vertical="center"/>
    </xf>
    <xf numFmtId="179" fontId="13" fillId="0" borderId="0" xfId="0" applyNumberFormat="1" applyFont="1" applyAlignment="1" applyProtection="1">
      <alignment vertical="center"/>
    </xf>
    <xf numFmtId="179" fontId="15" fillId="0" borderId="0" xfId="0" applyNumberFormat="1" applyFont="1" applyAlignment="1" applyProtection="1">
      <alignment vertical="center"/>
    </xf>
    <xf numFmtId="176" fontId="15" fillId="0" borderId="0" xfId="0" applyNumberFormat="1" applyFont="1" applyBorder="1" applyAlignment="1" applyProtection="1">
      <alignment vertical="center"/>
    </xf>
    <xf numFmtId="179" fontId="5" fillId="0" borderId="0" xfId="0" applyNumberFormat="1" applyFont="1" applyBorder="1" applyAlignment="1" applyProtection="1">
      <alignment vertical="center"/>
    </xf>
    <xf numFmtId="179" fontId="35" fillId="0" borderId="0" xfId="0" applyNumberFormat="1" applyFont="1" applyBorder="1" applyAlignment="1" applyProtection="1">
      <alignment vertical="center"/>
    </xf>
    <xf numFmtId="176" fontId="14" fillId="0" borderId="47" xfId="0" applyNumberFormat="1" applyFont="1" applyBorder="1" applyAlignment="1" applyProtection="1">
      <alignment vertical="center"/>
    </xf>
    <xf numFmtId="176" fontId="14" fillId="0" borderId="47" xfId="0" applyNumberFormat="1" applyFont="1" applyFill="1" applyBorder="1" applyAlignment="1" applyProtection="1">
      <alignment vertical="center"/>
    </xf>
    <xf numFmtId="176" fontId="14" fillId="0" borderId="84" xfId="0" applyNumberFormat="1" applyFont="1" applyFill="1" applyBorder="1" applyAlignment="1" applyProtection="1">
      <alignment vertical="center"/>
    </xf>
    <xf numFmtId="179" fontId="36" fillId="0" borderId="18" xfId="0" applyNumberFormat="1" applyFont="1" applyBorder="1" applyAlignment="1" applyProtection="1">
      <alignment vertical="center"/>
    </xf>
    <xf numFmtId="177" fontId="5" fillId="0" borderId="30" xfId="0" applyNumberFormat="1" applyFont="1" applyBorder="1" applyAlignment="1" applyProtection="1"/>
    <xf numFmtId="177" fontId="5" fillId="0" borderId="10" xfId="0" applyNumberFormat="1" applyFont="1" applyBorder="1" applyAlignment="1" applyProtection="1"/>
    <xf numFmtId="177" fontId="5" fillId="0" borderId="31" xfId="0" applyNumberFormat="1" applyFont="1" applyBorder="1" applyAlignment="1" applyProtection="1"/>
    <xf numFmtId="177" fontId="5" fillId="0" borderId="3" xfId="0" applyNumberFormat="1" applyFont="1" applyBorder="1" applyAlignment="1" applyProtection="1"/>
    <xf numFmtId="177" fontId="5" fillId="0" borderId="0" xfId="0" applyNumberFormat="1" applyFont="1" applyBorder="1" applyAlignment="1" applyProtection="1"/>
    <xf numFmtId="177" fontId="5" fillId="0" borderId="9" xfId="0" applyNumberFormat="1" applyFont="1" applyBorder="1" applyAlignment="1" applyProtection="1"/>
    <xf numFmtId="177" fontId="5" fillId="0" borderId="24" xfId="0" applyNumberFormat="1" applyFont="1" applyBorder="1" applyAlignment="1" applyProtection="1">
      <alignment horizontal="distributed" vertical="center" justifyLastLine="1"/>
    </xf>
    <xf numFmtId="177" fontId="5" fillId="0" borderId="5" xfId="0" applyNumberFormat="1" applyFont="1" applyBorder="1" applyAlignment="1" applyProtection="1">
      <alignment horizontal="distributed" vertical="center" justifyLastLine="1"/>
    </xf>
    <xf numFmtId="177" fontId="5" fillId="0" borderId="30" xfId="0" applyNumberFormat="1" applyFont="1" applyBorder="1" applyProtection="1"/>
    <xf numFmtId="177" fontId="5" fillId="0" borderId="10" xfId="0" applyNumberFormat="1" applyFont="1" applyBorder="1" applyAlignment="1" applyProtection="1">
      <alignment horizontal="distributed" vertical="center" justifyLastLine="1"/>
    </xf>
    <xf numFmtId="177" fontId="5" fillId="0" borderId="31" xfId="0" applyNumberFormat="1" applyFont="1" applyBorder="1" applyAlignment="1" applyProtection="1">
      <alignment horizontal="distributed" vertical="center" justifyLastLine="1"/>
    </xf>
    <xf numFmtId="177" fontId="5" fillId="0" borderId="32" xfId="0" applyNumberFormat="1" applyFont="1" applyBorder="1" applyProtection="1"/>
    <xf numFmtId="177" fontId="5" fillId="0" borderId="19" xfId="0" applyNumberFormat="1" applyFont="1" applyBorder="1" applyAlignment="1" applyProtection="1">
      <alignment horizontal="distributed" vertical="center" justifyLastLine="1"/>
    </xf>
    <xf numFmtId="177" fontId="5" fillId="0" borderId="33" xfId="0" applyNumberFormat="1" applyFont="1" applyBorder="1" applyAlignment="1" applyProtection="1">
      <alignment horizontal="distributed" vertical="center" justifyLastLine="1"/>
    </xf>
    <xf numFmtId="0" fontId="49" fillId="0" borderId="0" xfId="0" applyFont="1" applyAlignment="1">
      <alignment horizontal="right" vertical="center"/>
    </xf>
    <xf numFmtId="177" fontId="14" fillId="0" borderId="44" xfId="0" applyNumberFormat="1" applyFont="1" applyFill="1" applyBorder="1" applyAlignment="1" applyProtection="1">
      <alignment horizontal="center" vertical="center"/>
    </xf>
    <xf numFmtId="177" fontId="15" fillId="0" borderId="0" xfId="0" applyNumberFormat="1" applyFont="1" applyFill="1" applyBorder="1" applyAlignment="1">
      <alignment horizontal="distributed" vertical="center" justifyLastLine="1"/>
    </xf>
    <xf numFmtId="0" fontId="26" fillId="0" borderId="0" xfId="0" applyFont="1" applyFill="1" applyBorder="1" applyAlignment="1">
      <alignment vertical="center" textRotation="255"/>
    </xf>
    <xf numFmtId="177" fontId="37" fillId="0" borderId="0" xfId="0" applyNumberFormat="1" applyFont="1" applyFill="1" applyBorder="1" applyAlignment="1" applyProtection="1">
      <alignment horizontal="center" vertical="top"/>
    </xf>
    <xf numFmtId="177" fontId="37" fillId="0" borderId="0" xfId="0" applyNumberFormat="1" applyFont="1" applyFill="1" applyBorder="1" applyAlignment="1" applyProtection="1">
      <alignment horizontal="center"/>
    </xf>
    <xf numFmtId="0" fontId="14" fillId="0" borderId="9" xfId="0" applyFont="1" applyFill="1" applyBorder="1" applyAlignment="1">
      <alignment horizontal="center" vertical="center"/>
    </xf>
    <xf numFmtId="0" fontId="10" fillId="0" borderId="9" xfId="0" applyFont="1" applyFill="1" applyBorder="1" applyAlignment="1">
      <alignment horizontal="center" vertical="center"/>
    </xf>
    <xf numFmtId="177" fontId="30" fillId="0" borderId="9" xfId="2" applyNumberFormat="1" applyFont="1" applyFill="1" applyBorder="1" applyAlignment="1">
      <alignment vertical="center"/>
    </xf>
    <xf numFmtId="0" fontId="10" fillId="0" borderId="9" xfId="0" applyFont="1" applyFill="1" applyBorder="1" applyAlignment="1">
      <alignment horizontal="center" vertical="center" wrapText="1"/>
    </xf>
    <xf numFmtId="177" fontId="30" fillId="0" borderId="9" xfId="1" applyNumberFormat="1" applyFont="1" applyFill="1" applyBorder="1" applyAlignment="1">
      <alignment vertical="center"/>
    </xf>
    <xf numFmtId="0" fontId="14" fillId="0" borderId="9" xfId="0" applyFont="1" applyFill="1" applyBorder="1" applyAlignment="1">
      <alignment horizontal="center" vertical="center" wrapText="1"/>
    </xf>
    <xf numFmtId="177" fontId="15" fillId="0" borderId="9" xfId="2" applyNumberFormat="1" applyFont="1" applyFill="1" applyBorder="1" applyAlignment="1">
      <alignment vertical="center"/>
    </xf>
    <xf numFmtId="177" fontId="15" fillId="0" borderId="9" xfId="0" applyNumberFormat="1" applyFont="1" applyFill="1" applyBorder="1" applyAlignment="1">
      <alignment vertical="center"/>
    </xf>
    <xf numFmtId="177" fontId="15" fillId="0" borderId="9" xfId="1" applyNumberFormat="1" applyFont="1" applyFill="1" applyBorder="1" applyAlignment="1">
      <alignment vertical="center"/>
    </xf>
    <xf numFmtId="179" fontId="15" fillId="0" borderId="0" xfId="0" applyNumberFormat="1" applyFont="1" applyBorder="1" applyAlignment="1" applyProtection="1">
      <alignment horizontal="right" vertical="center"/>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177" fontId="15" fillId="0" borderId="0" xfId="1" applyNumberFormat="1" applyFont="1" applyFill="1" applyBorder="1" applyAlignment="1">
      <alignment vertical="center"/>
    </xf>
    <xf numFmtId="0" fontId="5" fillId="0" borderId="0" xfId="0" applyNumberFormat="1" applyFont="1" applyFill="1" applyBorder="1"/>
    <xf numFmtId="179" fontId="15" fillId="0" borderId="0" xfId="0" applyNumberFormat="1" applyFont="1" applyFill="1" applyBorder="1" applyAlignment="1" applyProtection="1">
      <alignment horizontal="right" vertical="center"/>
    </xf>
    <xf numFmtId="0" fontId="14"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177" fontId="15" fillId="0" borderId="0" xfId="0" applyNumberFormat="1" applyFont="1" applyFill="1" applyBorder="1" applyAlignment="1">
      <alignment vertical="center"/>
    </xf>
    <xf numFmtId="177" fontId="38" fillId="0" borderId="41" xfId="2" applyNumberFormat="1" applyFont="1" applyFill="1" applyBorder="1" applyAlignment="1">
      <alignment vertical="center"/>
    </xf>
    <xf numFmtId="177" fontId="38" fillId="0" borderId="76" xfId="2" applyNumberFormat="1" applyFont="1" applyFill="1" applyBorder="1" applyAlignment="1">
      <alignment vertical="center"/>
    </xf>
    <xf numFmtId="177" fontId="38" fillId="0" borderId="20" xfId="2" applyNumberFormat="1" applyFont="1" applyFill="1" applyBorder="1" applyAlignment="1">
      <alignment vertical="center"/>
    </xf>
    <xf numFmtId="177" fontId="38" fillId="0" borderId="73" xfId="2" applyNumberFormat="1" applyFont="1" applyFill="1" applyBorder="1" applyAlignment="1">
      <alignment vertical="center"/>
    </xf>
    <xf numFmtId="177" fontId="38" fillId="0" borderId="56" xfId="2" applyNumberFormat="1" applyFont="1" applyFill="1" applyBorder="1" applyAlignment="1">
      <alignment vertical="center"/>
    </xf>
    <xf numFmtId="177" fontId="38" fillId="0" borderId="29" xfId="2" applyNumberFormat="1" applyFont="1" applyFill="1" applyBorder="1" applyAlignment="1">
      <alignment vertical="center"/>
    </xf>
    <xf numFmtId="177" fontId="38" fillId="0" borderId="48" xfId="2" applyNumberFormat="1" applyFont="1" applyFill="1" applyBorder="1" applyAlignment="1">
      <alignment vertical="center"/>
    </xf>
    <xf numFmtId="177" fontId="38" fillId="0" borderId="71" xfId="2" applyNumberFormat="1" applyFont="1" applyFill="1" applyBorder="1" applyAlignment="1">
      <alignment vertical="center"/>
    </xf>
    <xf numFmtId="177" fontId="38" fillId="0" borderId="90" xfId="2" applyNumberFormat="1" applyFont="1" applyFill="1" applyBorder="1" applyAlignment="1">
      <alignment vertical="center"/>
    </xf>
    <xf numFmtId="177" fontId="38" fillId="0" borderId="91" xfId="2" applyNumberFormat="1" applyFont="1" applyFill="1" applyBorder="1" applyAlignment="1">
      <alignment vertical="center"/>
    </xf>
    <xf numFmtId="177" fontId="38" fillId="0" borderId="65" xfId="2" applyNumberFormat="1" applyFont="1" applyFill="1" applyBorder="1" applyAlignment="1">
      <alignment vertical="center"/>
    </xf>
    <xf numFmtId="177" fontId="38" fillId="0" borderId="71" xfId="2" applyNumberFormat="1" applyFont="1" applyBorder="1" applyAlignment="1">
      <alignment vertical="center"/>
    </xf>
    <xf numFmtId="177" fontId="40" fillId="0" borderId="70" xfId="0" quotePrefix="1" applyNumberFormat="1" applyFont="1" applyFill="1" applyBorder="1" applyAlignment="1" applyProtection="1">
      <alignment vertical="center"/>
    </xf>
    <xf numFmtId="177" fontId="40" fillId="0" borderId="65" xfId="0" quotePrefix="1" applyNumberFormat="1" applyFont="1" applyFill="1" applyBorder="1" applyAlignment="1" applyProtection="1">
      <alignment vertical="center"/>
    </xf>
    <xf numFmtId="177" fontId="40" fillId="0" borderId="92" xfId="0" quotePrefix="1" applyNumberFormat="1" applyFont="1" applyFill="1" applyBorder="1" applyAlignment="1" applyProtection="1">
      <alignment vertical="center"/>
    </xf>
    <xf numFmtId="177" fontId="40" fillId="0" borderId="72" xfId="0" quotePrefix="1" applyNumberFormat="1" applyFont="1" applyFill="1" applyBorder="1" applyAlignment="1" applyProtection="1">
      <alignment vertical="center"/>
    </xf>
    <xf numFmtId="180" fontId="40" fillId="0" borderId="38" xfId="0" quotePrefix="1" applyNumberFormat="1" applyFont="1" applyFill="1" applyBorder="1" applyAlignment="1" applyProtection="1">
      <alignment vertical="center"/>
    </xf>
    <xf numFmtId="177" fontId="41" fillId="0" borderId="70" xfId="0" applyNumberFormat="1" applyFont="1" applyFill="1" applyBorder="1" applyAlignment="1" applyProtection="1">
      <alignment vertical="center"/>
    </xf>
    <xf numFmtId="177" fontId="41" fillId="0" borderId="92" xfId="0" applyNumberFormat="1" applyFont="1" applyBorder="1" applyAlignment="1" applyProtection="1">
      <alignment vertical="center"/>
    </xf>
    <xf numFmtId="180" fontId="41" fillId="0" borderId="38" xfId="0" applyNumberFormat="1" applyFont="1" applyBorder="1" applyAlignment="1" applyProtection="1">
      <alignment vertical="center"/>
    </xf>
    <xf numFmtId="177" fontId="40" fillId="0" borderId="22" xfId="0" quotePrefix="1" applyNumberFormat="1" applyFont="1" applyFill="1" applyBorder="1" applyAlignment="1" applyProtection="1">
      <alignment vertical="center"/>
    </xf>
    <xf numFmtId="177" fontId="40" fillId="0" borderId="20" xfId="0" quotePrefix="1" applyNumberFormat="1" applyFont="1" applyFill="1" applyBorder="1" applyAlignment="1" applyProtection="1">
      <alignment vertical="center"/>
    </xf>
    <xf numFmtId="177" fontId="40" fillId="0" borderId="2" xfId="0" quotePrefix="1" applyNumberFormat="1" applyFont="1" applyFill="1" applyBorder="1" applyAlignment="1" applyProtection="1">
      <alignment vertical="center"/>
    </xf>
    <xf numFmtId="177" fontId="40" fillId="0" borderId="73" xfId="0" quotePrefix="1" applyNumberFormat="1" applyFont="1" applyFill="1" applyBorder="1" applyAlignment="1" applyProtection="1">
      <alignment vertical="center"/>
    </xf>
    <xf numFmtId="180" fontId="40" fillId="0" borderId="17" xfId="0" quotePrefix="1" applyNumberFormat="1" applyFont="1" applyFill="1" applyBorder="1" applyAlignment="1" applyProtection="1">
      <alignment vertical="center"/>
    </xf>
    <xf numFmtId="177" fontId="41" fillId="0" borderId="22" xfId="0" applyNumberFormat="1" applyFont="1" applyFill="1" applyBorder="1" applyAlignment="1" applyProtection="1">
      <alignment vertical="center"/>
    </xf>
    <xf numFmtId="177" fontId="41" fillId="0" borderId="2" xfId="0" applyNumberFormat="1" applyFont="1" applyBorder="1" applyAlignment="1" applyProtection="1">
      <alignment vertical="center"/>
    </xf>
    <xf numFmtId="180" fontId="41" fillId="0" borderId="17" xfId="0" applyNumberFormat="1" applyFont="1" applyBorder="1" applyAlignment="1" applyProtection="1">
      <alignment vertical="center"/>
    </xf>
    <xf numFmtId="177" fontId="40" fillId="0" borderId="8" xfId="0" quotePrefix="1" applyNumberFormat="1" applyFont="1" applyFill="1" applyBorder="1" applyAlignment="1" applyProtection="1">
      <alignment vertical="center"/>
    </xf>
    <xf numFmtId="177" fontId="40" fillId="0" borderId="7" xfId="0" quotePrefix="1" applyNumberFormat="1" applyFont="1" applyFill="1" applyBorder="1" applyAlignment="1" applyProtection="1">
      <alignment vertical="center"/>
    </xf>
    <xf numFmtId="177" fontId="40" fillId="0" borderId="5" xfId="0" quotePrefix="1" applyNumberFormat="1" applyFont="1" applyFill="1" applyBorder="1" applyAlignment="1" applyProtection="1">
      <alignment vertical="center"/>
    </xf>
    <xf numFmtId="177" fontId="40" fillId="0" borderId="4" xfId="0" quotePrefix="1" applyNumberFormat="1" applyFont="1" applyFill="1" applyBorder="1" applyAlignment="1" applyProtection="1">
      <alignment vertical="center"/>
    </xf>
    <xf numFmtId="180" fontId="40" fillId="0" borderId="6" xfId="0" quotePrefix="1" applyNumberFormat="1" applyFont="1" applyFill="1" applyBorder="1" applyAlignment="1" applyProtection="1">
      <alignment vertical="center"/>
    </xf>
    <xf numFmtId="177" fontId="41" fillId="0" borderId="8" xfId="0" applyNumberFormat="1" applyFont="1" applyFill="1" applyBorder="1" applyAlignment="1" applyProtection="1">
      <alignment vertical="center"/>
    </xf>
    <xf numFmtId="177" fontId="41" fillId="0" borderId="8" xfId="2" applyNumberFormat="1" applyFont="1" applyFill="1" applyBorder="1" applyAlignment="1" applyProtection="1">
      <alignment vertical="center"/>
    </xf>
    <xf numFmtId="177" fontId="41" fillId="0" borderId="5" xfId="2" applyNumberFormat="1" applyFont="1" applyFill="1" applyBorder="1" applyAlignment="1" applyProtection="1">
      <alignment vertical="center"/>
    </xf>
    <xf numFmtId="177" fontId="41" fillId="0" borderId="5" xfId="0" applyNumberFormat="1" applyFont="1" applyFill="1" applyBorder="1" applyAlignment="1" applyProtection="1">
      <alignment vertical="center"/>
    </xf>
    <xf numFmtId="180" fontId="41" fillId="0" borderId="6" xfId="0" applyNumberFormat="1" applyFont="1" applyBorder="1" applyAlignment="1" applyProtection="1">
      <alignment vertical="center"/>
    </xf>
    <xf numFmtId="177" fontId="41" fillId="0" borderId="92" xfId="0" applyNumberFormat="1" applyFont="1" applyFill="1" applyBorder="1" applyAlignment="1" applyProtection="1">
      <alignment vertical="center"/>
    </xf>
    <xf numFmtId="180" fontId="41" fillId="0" borderId="38" xfId="0" applyNumberFormat="1" applyFont="1" applyFill="1" applyBorder="1" applyAlignment="1" applyProtection="1">
      <alignment vertical="center"/>
    </xf>
    <xf numFmtId="177" fontId="41" fillId="0" borderId="70" xfId="0" applyNumberFormat="1" applyFont="1" applyBorder="1" applyAlignment="1" applyProtection="1">
      <alignment vertical="center"/>
    </xf>
    <xf numFmtId="180" fontId="41" fillId="0" borderId="6" xfId="2" applyNumberFormat="1" applyFont="1" applyFill="1" applyBorder="1" applyAlignment="1" applyProtection="1">
      <alignment vertical="center"/>
    </xf>
    <xf numFmtId="177" fontId="40" fillId="0" borderId="94" xfId="0" quotePrefix="1" applyNumberFormat="1" applyFont="1" applyFill="1" applyBorder="1" applyAlignment="1" applyProtection="1">
      <alignment vertical="center"/>
    </xf>
    <xf numFmtId="177" fontId="40" fillId="0" borderId="22" xfId="0" applyNumberFormat="1" applyFont="1" applyFill="1" applyBorder="1" applyAlignment="1" applyProtection="1">
      <alignment vertical="center"/>
    </xf>
    <xf numFmtId="177" fontId="40" fillId="0" borderId="2" xfId="0" applyNumberFormat="1" applyFont="1" applyFill="1" applyBorder="1" applyAlignment="1" applyProtection="1">
      <alignment vertical="center"/>
    </xf>
    <xf numFmtId="177" fontId="40" fillId="0" borderId="8" xfId="0" applyNumberFormat="1" applyFont="1" applyFill="1" applyBorder="1" applyAlignment="1" applyProtection="1">
      <alignment vertical="center"/>
    </xf>
    <xf numFmtId="177" fontId="40" fillId="0" borderId="5" xfId="0" applyNumberFormat="1" applyFont="1" applyFill="1" applyBorder="1" applyAlignment="1" applyProtection="1">
      <alignment vertical="center"/>
    </xf>
    <xf numFmtId="178" fontId="40" fillId="0" borderId="37" xfId="0" quotePrefix="1" applyNumberFormat="1" applyFont="1" applyFill="1" applyBorder="1" applyAlignment="1" applyProtection="1">
      <alignment vertical="center"/>
    </xf>
    <xf numFmtId="177" fontId="41" fillId="0" borderId="94" xfId="0" applyNumberFormat="1" applyFont="1" applyFill="1" applyBorder="1" applyAlignment="1" applyProtection="1">
      <alignment vertical="center"/>
    </xf>
    <xf numFmtId="178" fontId="41" fillId="0" borderId="37" xfId="0" applyNumberFormat="1" applyFont="1" applyBorder="1" applyAlignment="1" applyProtection="1">
      <alignment vertical="center"/>
    </xf>
    <xf numFmtId="178" fontId="40" fillId="0" borderId="17" xfId="0" applyNumberFormat="1" applyFont="1" applyFill="1" applyBorder="1" applyAlignment="1" applyProtection="1">
      <alignment vertical="center"/>
    </xf>
    <xf numFmtId="178" fontId="41" fillId="0" borderId="17" xfId="2" applyNumberFormat="1" applyFont="1" applyFill="1" applyBorder="1" applyAlignment="1" applyProtection="1">
      <alignment vertical="center"/>
    </xf>
    <xf numFmtId="178" fontId="40" fillId="0" borderId="6" xfId="0" applyNumberFormat="1" applyFont="1" applyFill="1" applyBorder="1" applyAlignment="1" applyProtection="1">
      <alignment vertical="center"/>
    </xf>
    <xf numFmtId="177" fontId="41" fillId="0" borderId="93" xfId="0" applyNumberFormat="1" applyFont="1" applyFill="1" applyBorder="1" applyAlignment="1" applyProtection="1">
      <alignment vertical="center"/>
    </xf>
    <xf numFmtId="177" fontId="41" fillId="0" borderId="75" xfId="0" applyNumberFormat="1" applyFont="1" applyFill="1" applyBorder="1" applyAlignment="1" applyProtection="1">
      <alignment vertical="center"/>
    </xf>
    <xf numFmtId="177" fontId="41" fillId="0" borderId="76" xfId="0" applyNumberFormat="1" applyFont="1" applyFill="1" applyBorder="1" applyAlignment="1" applyProtection="1">
      <alignment vertical="center"/>
    </xf>
    <xf numFmtId="177" fontId="41" fillId="0" borderId="37" xfId="0" applyNumberFormat="1" applyFont="1" applyFill="1" applyBorder="1" applyAlignment="1" applyProtection="1">
      <alignment vertical="center"/>
    </xf>
    <xf numFmtId="177" fontId="41" fillId="0" borderId="2" xfId="0" applyNumberFormat="1" applyFont="1" applyFill="1" applyBorder="1" applyAlignment="1" applyProtection="1">
      <alignment vertical="center"/>
    </xf>
    <xf numFmtId="177" fontId="41" fillId="0" borderId="1" xfId="0" applyNumberFormat="1" applyFont="1" applyFill="1" applyBorder="1" applyAlignment="1" applyProtection="1">
      <alignment vertical="center"/>
    </xf>
    <xf numFmtId="177" fontId="41" fillId="0" borderId="96" xfId="0" applyNumberFormat="1" applyFont="1" applyFill="1" applyBorder="1" applyAlignment="1" applyProtection="1">
      <alignment vertical="center"/>
    </xf>
    <xf numFmtId="177" fontId="41" fillId="0" borderId="91" xfId="0" applyNumberFormat="1" applyFont="1" applyFill="1" applyBorder="1" applyAlignment="1" applyProtection="1">
      <alignment vertical="center"/>
    </xf>
    <xf numFmtId="177" fontId="41" fillId="0" borderId="90" xfId="0" applyNumberFormat="1" applyFont="1" applyFill="1" applyBorder="1" applyAlignment="1" applyProtection="1">
      <alignment vertical="center"/>
    </xf>
    <xf numFmtId="177" fontId="41" fillId="0" borderId="71" xfId="0" applyNumberFormat="1" applyFont="1" applyFill="1" applyBorder="1" applyAlignment="1" applyProtection="1">
      <alignment vertical="center"/>
    </xf>
    <xf numFmtId="177" fontId="41" fillId="0" borderId="39" xfId="0" applyNumberFormat="1" applyFont="1" applyFill="1" applyBorder="1" applyAlignment="1" applyProtection="1">
      <alignment vertical="center"/>
    </xf>
    <xf numFmtId="177" fontId="41" fillId="0" borderId="97" xfId="0" applyNumberFormat="1" applyFont="1" applyFill="1" applyBorder="1" applyAlignment="1" applyProtection="1">
      <alignment vertical="center"/>
    </xf>
    <xf numFmtId="177" fontId="41" fillId="0" borderId="98" xfId="0" applyNumberFormat="1" applyFont="1" applyFill="1" applyBorder="1" applyAlignment="1" applyProtection="1">
      <alignment vertical="center"/>
    </xf>
    <xf numFmtId="177" fontId="41" fillId="0" borderId="73" xfId="0" applyNumberFormat="1" applyFont="1" applyFill="1" applyBorder="1" applyAlignment="1" applyProtection="1">
      <alignment vertical="center"/>
    </xf>
    <xf numFmtId="177" fontId="41" fillId="0" borderId="99" xfId="0" applyNumberFormat="1" applyFont="1" applyFill="1" applyBorder="1" applyAlignment="1" applyProtection="1">
      <alignment vertical="center"/>
    </xf>
    <xf numFmtId="177" fontId="41" fillId="0" borderId="100" xfId="0" applyNumberFormat="1" applyFont="1" applyFill="1" applyBorder="1" applyAlignment="1" applyProtection="1">
      <alignment vertical="center"/>
    </xf>
    <xf numFmtId="177" fontId="41" fillId="0" borderId="101" xfId="0" applyNumberFormat="1" applyFont="1" applyFill="1" applyBorder="1" applyAlignment="1" applyProtection="1">
      <alignment vertical="center"/>
    </xf>
    <xf numFmtId="177" fontId="41" fillId="0" borderId="61" xfId="0" applyNumberFormat="1" applyFont="1" applyFill="1" applyBorder="1" applyAlignment="1" applyProtection="1">
      <alignment vertical="center"/>
    </xf>
    <xf numFmtId="177" fontId="41" fillId="0" borderId="102" xfId="0" applyNumberFormat="1" applyFont="1" applyFill="1" applyBorder="1" applyAlignment="1" applyProtection="1">
      <alignment vertical="center"/>
    </xf>
    <xf numFmtId="177" fontId="41" fillId="0" borderId="103" xfId="0" applyNumberFormat="1" applyFont="1" applyFill="1" applyBorder="1" applyAlignment="1" applyProtection="1">
      <alignment vertical="center"/>
    </xf>
    <xf numFmtId="177" fontId="41" fillId="0" borderId="105" xfId="0" applyNumberFormat="1" applyFont="1" applyFill="1" applyBorder="1" applyAlignment="1" applyProtection="1">
      <alignment vertical="center"/>
    </xf>
    <xf numFmtId="177" fontId="41" fillId="0" borderId="72" xfId="0" applyNumberFormat="1" applyFont="1" applyFill="1" applyBorder="1" applyAlignment="1" applyProtection="1">
      <alignment vertical="center"/>
    </xf>
    <xf numFmtId="177" fontId="41" fillId="0" borderId="58" xfId="0" applyNumberFormat="1" applyFont="1" applyFill="1" applyBorder="1" applyAlignment="1" applyProtection="1">
      <alignment vertical="center"/>
    </xf>
    <xf numFmtId="177" fontId="41" fillId="0" borderId="109" xfId="0" applyNumberFormat="1" applyFont="1" applyFill="1" applyBorder="1" applyAlignment="1" applyProtection="1">
      <alignment vertical="center"/>
    </xf>
    <xf numFmtId="179" fontId="38" fillId="0" borderId="0" xfId="2" applyNumberFormat="1" applyFont="1" applyBorder="1" applyAlignment="1">
      <alignment vertical="center"/>
    </xf>
    <xf numFmtId="179" fontId="38" fillId="0" borderId="111" xfId="2" applyNumberFormat="1" applyFont="1" applyBorder="1" applyAlignment="1">
      <alignment vertical="center"/>
    </xf>
    <xf numFmtId="179" fontId="38" fillId="0" borderId="94" xfId="2" applyNumberFormat="1" applyFont="1" applyBorder="1" applyAlignment="1">
      <alignment vertical="center"/>
    </xf>
    <xf numFmtId="179" fontId="38" fillId="0" borderId="75" xfId="2" applyNumberFormat="1" applyFont="1" applyBorder="1" applyAlignment="1">
      <alignment vertical="center"/>
    </xf>
    <xf numFmtId="179" fontId="38" fillId="0" borderId="40" xfId="2" applyNumberFormat="1" applyFont="1" applyBorder="1" applyAlignment="1">
      <alignment vertical="center"/>
    </xf>
    <xf numFmtId="179" fontId="38" fillId="0" borderId="41" xfId="2" applyNumberFormat="1" applyFont="1" applyBorder="1" applyAlignment="1">
      <alignment vertical="center"/>
    </xf>
    <xf numFmtId="179" fontId="38" fillId="0" borderId="112" xfId="2" applyNumberFormat="1" applyFont="1" applyBorder="1" applyAlignment="1">
      <alignment vertical="center"/>
    </xf>
    <xf numFmtId="10" fontId="38" fillId="0" borderId="44" xfId="1" applyNumberFormat="1" applyFont="1" applyBorder="1" applyAlignment="1">
      <alignment horizontal="center" vertical="center"/>
    </xf>
    <xf numFmtId="179" fontId="38" fillId="0" borderId="113" xfId="2" applyNumberFormat="1" applyFont="1" applyBorder="1" applyAlignment="1">
      <alignment vertical="center"/>
    </xf>
    <xf numFmtId="179" fontId="38" fillId="0" borderId="114" xfId="2" applyNumberFormat="1" applyFont="1" applyFill="1" applyBorder="1" applyAlignment="1">
      <alignment vertical="center"/>
    </xf>
    <xf numFmtId="179" fontId="38" fillId="0" borderId="92" xfId="2" applyNumberFormat="1" applyFont="1" applyFill="1" applyBorder="1" applyAlignment="1">
      <alignment vertical="center"/>
    </xf>
    <xf numFmtId="179" fontId="38" fillId="0" borderId="115" xfId="2" applyNumberFormat="1" applyFont="1" applyFill="1" applyBorder="1" applyAlignment="1">
      <alignment vertical="center"/>
    </xf>
    <xf numFmtId="179" fontId="38" fillId="0" borderId="66" xfId="2" applyNumberFormat="1" applyFont="1" applyFill="1" applyBorder="1" applyAlignment="1">
      <alignment vertical="center"/>
    </xf>
    <xf numFmtId="179" fontId="38" fillId="0" borderId="65" xfId="2" applyNumberFormat="1" applyFont="1" applyFill="1" applyBorder="1" applyAlignment="1">
      <alignment vertical="center"/>
    </xf>
    <xf numFmtId="179" fontId="38" fillId="0" borderId="67" xfId="2" applyNumberFormat="1" applyFont="1" applyFill="1" applyBorder="1" applyAlignment="1">
      <alignment vertical="center"/>
    </xf>
    <xf numFmtId="179" fontId="38" fillId="0" borderId="66" xfId="2" applyNumberFormat="1" applyFont="1" applyBorder="1" applyAlignment="1">
      <alignment vertical="center"/>
    </xf>
    <xf numFmtId="179" fontId="38" fillId="0" borderId="92" xfId="2" applyNumberFormat="1" applyFont="1" applyBorder="1" applyAlignment="1">
      <alignment vertical="center"/>
    </xf>
    <xf numFmtId="179" fontId="38" fillId="0" borderId="116" xfId="2" applyNumberFormat="1" applyFont="1" applyBorder="1" applyAlignment="1">
      <alignment vertical="center"/>
    </xf>
    <xf numFmtId="179" fontId="38" fillId="0" borderId="117" xfId="2" applyNumberFormat="1" applyFont="1" applyBorder="1" applyAlignment="1">
      <alignment vertical="center"/>
    </xf>
    <xf numFmtId="179" fontId="38" fillId="0" borderId="118" xfId="2" applyNumberFormat="1" applyFont="1" applyBorder="1" applyAlignment="1">
      <alignment vertical="center"/>
    </xf>
    <xf numFmtId="179" fontId="38" fillId="0" borderId="119" xfId="2" applyNumberFormat="1" applyFont="1" applyBorder="1" applyAlignment="1">
      <alignment vertical="center"/>
    </xf>
    <xf numFmtId="179" fontId="38" fillId="0" borderId="120" xfId="2" applyNumberFormat="1" applyFont="1" applyBorder="1" applyAlignment="1">
      <alignment vertical="center"/>
    </xf>
    <xf numFmtId="179" fontId="38" fillId="0" borderId="65" xfId="2" applyNumberFormat="1" applyFont="1" applyBorder="1" applyAlignment="1">
      <alignment vertical="center"/>
    </xf>
    <xf numFmtId="179" fontId="38" fillId="0" borderId="115" xfId="2" applyNumberFormat="1" applyFont="1" applyBorder="1" applyAlignment="1">
      <alignment vertical="center"/>
    </xf>
    <xf numFmtId="179" fontId="38" fillId="0" borderId="67" xfId="2" applyNumberFormat="1" applyFont="1" applyBorder="1" applyAlignment="1">
      <alignment vertical="center"/>
    </xf>
    <xf numFmtId="179" fontId="38" fillId="0" borderId="121" xfId="2" applyNumberFormat="1" applyFont="1" applyBorder="1" applyAlignment="1">
      <alignment vertical="center"/>
    </xf>
    <xf numFmtId="179" fontId="38" fillId="0" borderId="122" xfId="2" applyNumberFormat="1" applyFont="1" applyBorder="1" applyAlignment="1">
      <alignment vertical="center"/>
    </xf>
    <xf numFmtId="179" fontId="38" fillId="0" borderId="26" xfId="2" applyNumberFormat="1" applyFont="1" applyBorder="1" applyAlignment="1">
      <alignment vertical="center"/>
    </xf>
    <xf numFmtId="179" fontId="38" fillId="0" borderId="27" xfId="2" applyNumberFormat="1" applyFont="1" applyBorder="1" applyAlignment="1">
      <alignment vertical="center"/>
    </xf>
    <xf numFmtId="179" fontId="38" fillId="0" borderId="123" xfId="2" applyNumberFormat="1" applyFont="1" applyBorder="1" applyAlignment="1">
      <alignment vertical="center"/>
    </xf>
    <xf numFmtId="179" fontId="38" fillId="0" borderId="124" xfId="2" applyNumberFormat="1" applyFont="1" applyBorder="1" applyAlignment="1">
      <alignment vertical="center"/>
    </xf>
    <xf numFmtId="177" fontId="41" fillId="0" borderId="125" xfId="0" applyNumberFormat="1" applyFont="1" applyFill="1" applyBorder="1" applyAlignment="1" applyProtection="1">
      <alignment vertical="center"/>
    </xf>
    <xf numFmtId="177" fontId="41" fillId="0" borderId="127" xfId="0" applyNumberFormat="1" applyFont="1" applyFill="1" applyBorder="1" applyAlignment="1" applyProtection="1">
      <alignment vertical="center"/>
    </xf>
    <xf numFmtId="177" fontId="41" fillId="0" borderId="13" xfId="0" applyNumberFormat="1" applyFont="1" applyFill="1" applyBorder="1" applyAlignment="1" applyProtection="1">
      <alignment vertical="center"/>
    </xf>
    <xf numFmtId="177" fontId="41" fillId="0" borderId="129" xfId="0" applyNumberFormat="1" applyFont="1" applyFill="1" applyBorder="1" applyAlignment="1" applyProtection="1">
      <alignment vertical="center"/>
    </xf>
    <xf numFmtId="177" fontId="41" fillId="0" borderId="20" xfId="0" applyNumberFormat="1" applyFont="1" applyFill="1" applyBorder="1" applyAlignment="1" applyProtection="1">
      <alignment vertical="center"/>
    </xf>
    <xf numFmtId="177" fontId="41" fillId="0" borderId="11" xfId="0" applyNumberFormat="1" applyFont="1" applyFill="1" applyBorder="1" applyAlignment="1" applyProtection="1">
      <alignment vertical="center"/>
    </xf>
    <xf numFmtId="177" fontId="41" fillId="0" borderId="23" xfId="0" applyNumberFormat="1" applyFont="1" applyFill="1" applyBorder="1" applyAlignment="1" applyProtection="1">
      <alignment vertical="center"/>
    </xf>
    <xf numFmtId="177" fontId="41" fillId="0" borderId="46" xfId="0" applyNumberFormat="1" applyFont="1" applyFill="1" applyBorder="1" applyAlignment="1" applyProtection="1">
      <alignment vertical="center"/>
    </xf>
    <xf numFmtId="179" fontId="41" fillId="0" borderId="41" xfId="2" applyNumberFormat="1" applyFont="1" applyFill="1" applyBorder="1" applyAlignment="1">
      <alignment vertical="center"/>
    </xf>
    <xf numFmtId="177" fontId="41" fillId="0" borderId="80" xfId="0" applyNumberFormat="1" applyFont="1" applyFill="1" applyBorder="1" applyAlignment="1" applyProtection="1">
      <alignment vertical="center" justifyLastLine="1"/>
    </xf>
    <xf numFmtId="177" fontId="41" fillId="0" borderId="65" xfId="2" applyNumberFormat="1" applyFont="1" applyFill="1" applyBorder="1" applyAlignment="1">
      <alignment vertical="center"/>
    </xf>
    <xf numFmtId="177" fontId="41" fillId="0" borderId="94" xfId="2" applyNumberFormat="1" applyFont="1" applyFill="1" applyBorder="1" applyAlignment="1">
      <alignment vertical="center"/>
    </xf>
    <xf numFmtId="177" fontId="41" fillId="0" borderId="73" xfId="2" applyNumberFormat="1" applyFont="1" applyFill="1" applyBorder="1" applyAlignment="1">
      <alignment vertical="center"/>
    </xf>
    <xf numFmtId="177" fontId="41" fillId="0" borderId="20" xfId="2" applyNumberFormat="1" applyFont="1" applyFill="1" applyBorder="1" applyAlignment="1">
      <alignment vertical="center"/>
    </xf>
    <xf numFmtId="177" fontId="41" fillId="0" borderId="157" xfId="2" applyNumberFormat="1" applyFont="1" applyFill="1" applyBorder="1" applyAlignment="1">
      <alignment vertical="center"/>
    </xf>
    <xf numFmtId="177" fontId="41" fillId="0" borderId="158" xfId="2" applyNumberFormat="1" applyFont="1" applyFill="1" applyBorder="1" applyAlignment="1">
      <alignment vertical="center"/>
    </xf>
    <xf numFmtId="177" fontId="41" fillId="0" borderId="139" xfId="2" applyNumberFormat="1" applyFont="1" applyFill="1" applyBorder="1" applyAlignment="1">
      <alignment vertical="center"/>
    </xf>
    <xf numFmtId="177" fontId="41" fillId="0" borderId="161" xfId="2" applyNumberFormat="1" applyFont="1" applyFill="1" applyBorder="1" applyAlignment="1">
      <alignment vertical="center"/>
    </xf>
    <xf numFmtId="177" fontId="41" fillId="0" borderId="116" xfId="2" applyNumberFormat="1" applyFont="1" applyFill="1" applyBorder="1" applyAlignment="1">
      <alignment vertical="center"/>
    </xf>
    <xf numFmtId="177" fontId="41" fillId="0" borderId="164" xfId="2" applyNumberFormat="1" applyFont="1" applyFill="1" applyBorder="1" applyAlignment="1">
      <alignment vertical="center"/>
    </xf>
    <xf numFmtId="177" fontId="41" fillId="0" borderId="75" xfId="2" applyNumberFormat="1" applyFont="1" applyFill="1" applyBorder="1" applyAlignment="1">
      <alignment vertical="center"/>
    </xf>
    <xf numFmtId="177" fontId="41" fillId="0" borderId="96" xfId="0" applyNumberFormat="1" applyFont="1" applyFill="1" applyBorder="1" applyAlignment="1">
      <alignment vertical="center"/>
    </xf>
    <xf numFmtId="177" fontId="41" fillId="0" borderId="76" xfId="2" applyNumberFormat="1" applyFont="1" applyFill="1" applyBorder="1" applyAlignment="1">
      <alignment vertical="center"/>
    </xf>
    <xf numFmtId="177" fontId="41" fillId="0" borderId="22" xfId="2" applyNumberFormat="1" applyFont="1" applyFill="1" applyBorder="1" applyAlignment="1">
      <alignment vertical="center"/>
    </xf>
    <xf numFmtId="177" fontId="41" fillId="0" borderId="24" xfId="2" applyNumberFormat="1" applyFont="1" applyFill="1" applyBorder="1" applyAlignment="1">
      <alignment vertical="center"/>
    </xf>
    <xf numFmtId="177" fontId="41" fillId="0" borderId="1" xfId="2" applyNumberFormat="1" applyFont="1" applyFill="1" applyBorder="1" applyAlignment="1">
      <alignment vertical="center"/>
    </xf>
    <xf numFmtId="177" fontId="41" fillId="0" borderId="11" xfId="2" applyNumberFormat="1" applyFont="1" applyFill="1" applyBorder="1" applyAlignment="1">
      <alignment vertical="center"/>
    </xf>
    <xf numFmtId="177" fontId="41" fillId="0" borderId="41" xfId="2" applyNumberFormat="1" applyFont="1" applyFill="1" applyBorder="1" applyAlignment="1">
      <alignment vertical="center"/>
    </xf>
    <xf numFmtId="177" fontId="41" fillId="0" borderId="93" xfId="2" applyNumberFormat="1" applyFont="1" applyFill="1" applyBorder="1" applyAlignment="1">
      <alignment vertical="center"/>
    </xf>
    <xf numFmtId="177" fontId="41" fillId="0" borderId="48" xfId="2" applyNumberFormat="1" applyFont="1" applyFill="1" applyBorder="1" applyAlignment="1">
      <alignment vertical="center"/>
    </xf>
    <xf numFmtId="177" fontId="41" fillId="0" borderId="0" xfId="2" applyNumberFormat="1" applyFont="1" applyFill="1" applyBorder="1" applyAlignment="1">
      <alignment vertical="center"/>
    </xf>
    <xf numFmtId="177" fontId="38" fillId="0" borderId="137" xfId="2" applyNumberFormat="1" applyFont="1" applyFill="1" applyBorder="1" applyAlignment="1">
      <alignment vertical="center"/>
    </xf>
    <xf numFmtId="177" fontId="38" fillId="0" borderId="98" xfId="2" applyNumberFormat="1" applyFont="1" applyBorder="1" applyAlignment="1">
      <alignment vertical="center"/>
    </xf>
    <xf numFmtId="177" fontId="38" fillId="0" borderId="2" xfId="2" applyNumberFormat="1" applyFont="1" applyFill="1" applyBorder="1" applyAlignment="1">
      <alignment vertical="center"/>
    </xf>
    <xf numFmtId="177" fontId="38" fillId="0" borderId="106" xfId="2" applyNumberFormat="1" applyFont="1" applyFill="1" applyBorder="1" applyAlignment="1">
      <alignment vertical="center"/>
    </xf>
    <xf numFmtId="177" fontId="38" fillId="0" borderId="103" xfId="2" applyNumberFormat="1" applyFont="1" applyBorder="1" applyAlignment="1">
      <alignment vertical="center"/>
    </xf>
    <xf numFmtId="177" fontId="38" fillId="0" borderId="72" xfId="2" applyNumberFormat="1" applyFont="1" applyFill="1" applyBorder="1" applyAlignment="1">
      <alignment vertical="center"/>
    </xf>
    <xf numFmtId="177" fontId="38" fillId="0" borderId="92" xfId="2" applyNumberFormat="1" applyFont="1" applyFill="1" applyBorder="1" applyAlignment="1">
      <alignment vertical="center"/>
    </xf>
    <xf numFmtId="177" fontId="38" fillId="0" borderId="105" xfId="2" applyNumberFormat="1" applyFont="1" applyBorder="1" applyAlignment="1">
      <alignment vertical="center"/>
    </xf>
    <xf numFmtId="177" fontId="38" fillId="0" borderId="99" xfId="2" applyNumberFormat="1" applyFont="1" applyBorder="1" applyAlignment="1">
      <alignment vertical="center"/>
    </xf>
    <xf numFmtId="177" fontId="38" fillId="0" borderId="101" xfId="2" applyNumberFormat="1" applyFont="1" applyBorder="1" applyAlignment="1">
      <alignment vertical="center"/>
    </xf>
    <xf numFmtId="177" fontId="38" fillId="0" borderId="70" xfId="2" applyNumberFormat="1" applyFont="1" applyFill="1" applyBorder="1" applyAlignment="1">
      <alignment vertical="center"/>
    </xf>
    <xf numFmtId="177" fontId="38" fillId="0" borderId="125" xfId="2" applyNumberFormat="1" applyFont="1" applyBorder="1" applyAlignment="1">
      <alignment vertical="center"/>
    </xf>
    <xf numFmtId="177" fontId="38" fillId="0" borderId="102" xfId="2" applyNumberFormat="1" applyFont="1" applyFill="1" applyBorder="1" applyAlignment="1">
      <alignment vertical="center"/>
    </xf>
    <xf numFmtId="177" fontId="38" fillId="0" borderId="95" xfId="2" applyNumberFormat="1" applyFont="1" applyFill="1" applyBorder="1" applyAlignment="1">
      <alignment vertical="center"/>
    </xf>
    <xf numFmtId="177" fontId="38" fillId="0" borderId="102" xfId="2" applyNumberFormat="1" applyFont="1" applyBorder="1" applyAlignment="1">
      <alignment vertical="center"/>
    </xf>
    <xf numFmtId="177" fontId="38" fillId="0" borderId="72" xfId="2" applyNumberFormat="1" applyFont="1" applyBorder="1" applyAlignment="1">
      <alignment vertical="center"/>
    </xf>
    <xf numFmtId="177" fontId="38" fillId="0" borderId="66" xfId="2" applyNumberFormat="1" applyFont="1" applyBorder="1" applyAlignment="1">
      <alignment vertical="center"/>
    </xf>
    <xf numFmtId="177" fontId="38" fillId="0" borderId="73" xfId="2" applyNumberFormat="1" applyFont="1" applyBorder="1" applyAlignment="1">
      <alignment vertical="center"/>
    </xf>
    <xf numFmtId="177" fontId="38" fillId="0" borderId="28" xfId="2" applyNumberFormat="1" applyFont="1" applyBorder="1" applyAlignment="1">
      <alignment vertical="center"/>
    </xf>
    <xf numFmtId="177" fontId="38" fillId="0" borderId="23" xfId="2" applyNumberFormat="1" applyFont="1" applyBorder="1" applyAlignment="1">
      <alignment vertical="center"/>
    </xf>
    <xf numFmtId="177" fontId="38" fillId="0" borderId="45" xfId="2" applyNumberFormat="1" applyFont="1" applyBorder="1" applyAlignment="1">
      <alignment vertical="center"/>
    </xf>
    <xf numFmtId="177" fontId="38" fillId="0" borderId="100" xfId="2" applyNumberFormat="1" applyFont="1" applyBorder="1" applyAlignment="1">
      <alignment vertical="center"/>
    </xf>
    <xf numFmtId="177" fontId="38" fillId="0" borderId="135" xfId="2" applyNumberFormat="1" applyFont="1" applyBorder="1" applyAlignment="1">
      <alignment vertical="center"/>
    </xf>
    <xf numFmtId="177" fontId="38" fillId="0" borderId="61" xfId="2" applyNumberFormat="1" applyFont="1" applyBorder="1" applyAlignment="1">
      <alignment vertical="center"/>
    </xf>
    <xf numFmtId="177" fontId="38" fillId="0" borderId="109" xfId="2" applyNumberFormat="1" applyFont="1" applyBorder="1" applyAlignment="1">
      <alignment vertical="center"/>
    </xf>
    <xf numFmtId="10" fontId="41" fillId="0" borderId="43" xfId="2" applyNumberFormat="1" applyFont="1" applyBorder="1" applyAlignment="1">
      <alignment vertical="center"/>
    </xf>
    <xf numFmtId="10" fontId="41" fillId="0" borderId="44" xfId="2" applyNumberFormat="1" applyFont="1" applyBorder="1" applyAlignment="1">
      <alignment vertical="center"/>
    </xf>
    <xf numFmtId="10" fontId="41" fillId="0" borderId="4" xfId="2" applyNumberFormat="1" applyFont="1" applyBorder="1" applyAlignment="1">
      <alignment vertical="center"/>
    </xf>
    <xf numFmtId="10" fontId="41" fillId="0" borderId="7" xfId="2" applyNumberFormat="1" applyFont="1" applyBorder="1" applyAlignment="1">
      <alignment vertical="center"/>
    </xf>
    <xf numFmtId="10" fontId="41" fillId="0" borderId="44" xfId="2" applyNumberFormat="1" applyFont="1" applyFill="1" applyBorder="1" applyAlignment="1">
      <alignment vertical="center"/>
    </xf>
    <xf numFmtId="10" fontId="41" fillId="0" borderId="7" xfId="2" applyNumberFormat="1" applyFont="1" applyFill="1" applyBorder="1" applyAlignment="1">
      <alignment vertical="center"/>
    </xf>
    <xf numFmtId="179" fontId="41" fillId="0" borderId="66" xfId="2" applyNumberFormat="1" applyFont="1" applyBorder="1" applyAlignment="1">
      <alignment vertical="center"/>
    </xf>
    <xf numFmtId="179" fontId="41" fillId="0" borderId="65" xfId="2" applyNumberFormat="1" applyFont="1" applyBorder="1" applyAlignment="1">
      <alignment vertical="center"/>
    </xf>
    <xf numFmtId="179" fontId="41" fillId="0" borderId="65" xfId="2" applyNumberFormat="1" applyFont="1" applyFill="1" applyBorder="1" applyAlignment="1">
      <alignment vertical="center"/>
    </xf>
    <xf numFmtId="179" fontId="41" fillId="0" borderId="75" xfId="2" applyNumberFormat="1" applyFont="1" applyBorder="1" applyAlignment="1">
      <alignment vertical="center"/>
    </xf>
    <xf numFmtId="10" fontId="41" fillId="0" borderId="142" xfId="2" applyNumberFormat="1" applyFont="1" applyBorder="1" applyAlignment="1">
      <alignment vertical="center"/>
    </xf>
    <xf numFmtId="10" fontId="41" fillId="0" borderId="5" xfId="2" applyNumberFormat="1" applyFont="1" applyBorder="1" applyAlignment="1">
      <alignment vertical="center"/>
    </xf>
    <xf numFmtId="10" fontId="41" fillId="0" borderId="6" xfId="2" applyNumberFormat="1" applyFont="1" applyBorder="1" applyAlignment="1">
      <alignment vertical="center"/>
    </xf>
    <xf numFmtId="10" fontId="41" fillId="0" borderId="150" xfId="2" applyNumberFormat="1" applyFont="1" applyBorder="1" applyAlignment="1">
      <alignment vertical="center"/>
    </xf>
    <xf numFmtId="10" fontId="41" fillId="0" borderId="149" xfId="2" applyNumberFormat="1" applyFont="1" applyBorder="1" applyAlignment="1">
      <alignment vertical="center"/>
    </xf>
    <xf numFmtId="10" fontId="41" fillId="0" borderId="151" xfId="2" applyNumberFormat="1" applyFont="1" applyBorder="1" applyAlignment="1">
      <alignment vertical="center"/>
    </xf>
    <xf numFmtId="10" fontId="41" fillId="0" borderId="142" xfId="2" applyNumberFormat="1" applyFont="1" applyFill="1" applyBorder="1" applyAlignment="1">
      <alignment vertical="center"/>
    </xf>
    <xf numFmtId="10" fontId="41" fillId="0" borderId="5" xfId="2" applyNumberFormat="1" applyFont="1" applyFill="1" applyBorder="1" applyAlignment="1">
      <alignment vertical="center"/>
    </xf>
    <xf numFmtId="179" fontId="41" fillId="0" borderId="147" xfId="0" applyNumberFormat="1" applyFont="1" applyBorder="1" applyAlignment="1">
      <alignment vertical="center"/>
    </xf>
    <xf numFmtId="179" fontId="41" fillId="0" borderId="114" xfId="0" applyNumberFormat="1" applyFont="1" applyBorder="1" applyAlignment="1">
      <alignment vertical="center"/>
    </xf>
    <xf numFmtId="179" fontId="41" fillId="0" borderId="92" xfId="0" applyNumberFormat="1" applyFont="1" applyBorder="1" applyAlignment="1">
      <alignment vertical="center"/>
    </xf>
    <xf numFmtId="179" fontId="41" fillId="0" borderId="38" xfId="0" applyNumberFormat="1" applyFont="1" applyBorder="1" applyAlignment="1">
      <alignment vertical="center"/>
    </xf>
    <xf numFmtId="179" fontId="41" fillId="0" borderId="147" xfId="2" applyNumberFormat="1" applyFont="1" applyBorder="1" applyAlignment="1">
      <alignment vertical="center"/>
    </xf>
    <xf numFmtId="179" fontId="41" fillId="0" borderId="114" xfId="2" applyNumberFormat="1" applyFont="1" applyFill="1" applyBorder="1" applyAlignment="1">
      <alignment vertical="center"/>
    </xf>
    <xf numFmtId="179" fontId="41" fillId="0" borderId="92" xfId="2" applyNumberFormat="1" applyFont="1" applyFill="1" applyBorder="1" applyAlignment="1">
      <alignment vertical="center"/>
    </xf>
    <xf numFmtId="179" fontId="41" fillId="0" borderId="38" xfId="2" applyNumberFormat="1" applyFont="1" applyFill="1" applyBorder="1" applyAlignment="1">
      <alignment vertical="center"/>
    </xf>
    <xf numFmtId="179" fontId="41" fillId="0" borderId="111" xfId="2" applyNumberFormat="1" applyFont="1" applyBorder="1" applyAlignment="1">
      <alignment vertical="center"/>
    </xf>
    <xf numFmtId="179" fontId="41" fillId="0" borderId="94" xfId="2" applyNumberFormat="1" applyFont="1" applyBorder="1" applyAlignment="1">
      <alignment vertical="center"/>
    </xf>
    <xf numFmtId="179" fontId="41" fillId="0" borderId="117" xfId="2" applyNumberFormat="1" applyFont="1" applyBorder="1" applyAlignment="1">
      <alignment vertical="center"/>
    </xf>
    <xf numFmtId="179" fontId="41" fillId="0" borderId="116" xfId="2" applyNumberFormat="1" applyFont="1" applyBorder="1" applyAlignment="1">
      <alignment vertical="center"/>
    </xf>
    <xf numFmtId="179" fontId="41" fillId="0" borderId="37" xfId="2" applyNumberFormat="1" applyFont="1" applyBorder="1" applyAlignment="1">
      <alignment vertical="center"/>
    </xf>
    <xf numFmtId="179" fontId="41" fillId="0" borderId="114" xfId="2" applyNumberFormat="1" applyFont="1" applyBorder="1" applyAlignment="1">
      <alignment vertical="center"/>
    </xf>
    <xf numFmtId="179" fontId="41" fillId="0" borderId="92" xfId="2" applyNumberFormat="1" applyFont="1" applyBorder="1" applyAlignment="1">
      <alignment vertical="center"/>
    </xf>
    <xf numFmtId="179" fontId="41" fillId="0" borderId="172" xfId="2" applyNumberFormat="1" applyFont="1" applyBorder="1" applyAlignment="1">
      <alignment vertical="center"/>
    </xf>
    <xf numFmtId="179" fontId="41" fillId="0" borderId="173" xfId="2" applyNumberFormat="1" applyFont="1" applyBorder="1" applyAlignment="1">
      <alignment vertical="center"/>
    </xf>
    <xf numFmtId="179" fontId="41" fillId="0" borderId="66" xfId="0" applyNumberFormat="1" applyFont="1" applyBorder="1" applyAlignment="1">
      <alignment vertical="center"/>
    </xf>
    <xf numFmtId="179" fontId="41" fillId="0" borderId="65" xfId="0" applyNumberFormat="1" applyFont="1" applyBorder="1" applyAlignment="1">
      <alignment vertical="center"/>
    </xf>
    <xf numFmtId="179" fontId="8" fillId="0" borderId="15" xfId="0" applyNumberFormat="1" applyFont="1" applyFill="1" applyBorder="1" applyAlignment="1" applyProtection="1">
      <alignment horizontal="center" vertical="center"/>
    </xf>
    <xf numFmtId="179" fontId="8" fillId="0" borderId="115" xfId="0" applyNumberFormat="1" applyFont="1" applyFill="1" applyBorder="1" applyAlignment="1" applyProtection="1">
      <alignment horizontal="center" vertical="center"/>
    </xf>
    <xf numFmtId="179" fontId="8" fillId="0" borderId="89" xfId="0" applyNumberFormat="1" applyFont="1" applyFill="1" applyBorder="1" applyAlignment="1" applyProtection="1">
      <alignment horizontal="center" vertical="center"/>
    </xf>
    <xf numFmtId="179" fontId="39" fillId="0" borderId="70" xfId="0" applyNumberFormat="1" applyFont="1" applyBorder="1" applyAlignment="1" applyProtection="1">
      <alignment vertical="center"/>
    </xf>
    <xf numFmtId="179" fontId="39" fillId="0" borderId="92" xfId="0" applyNumberFormat="1" applyFont="1" applyFill="1" applyBorder="1" applyAlignment="1" applyProtection="1">
      <alignment vertical="center"/>
    </xf>
    <xf numFmtId="179" fontId="39" fillId="0" borderId="38" xfId="0" applyNumberFormat="1" applyFont="1" applyFill="1" applyBorder="1" applyAlignment="1" applyProtection="1">
      <alignment vertical="center"/>
    </xf>
    <xf numFmtId="179" fontId="39" fillId="0" borderId="70" xfId="0" applyNumberFormat="1" applyFont="1" applyFill="1" applyBorder="1" applyAlignment="1" applyProtection="1">
      <alignment vertical="center"/>
    </xf>
    <xf numFmtId="179" fontId="39" fillId="0" borderId="22" xfId="0" applyNumberFormat="1" applyFont="1" applyBorder="1" applyAlignment="1" applyProtection="1">
      <alignment vertical="center"/>
    </xf>
    <xf numFmtId="179" fontId="39" fillId="0" borderId="2" xfId="0" applyNumberFormat="1" applyFont="1" applyFill="1" applyBorder="1" applyAlignment="1" applyProtection="1">
      <alignment vertical="center"/>
    </xf>
    <xf numFmtId="179" fontId="39" fillId="0" borderId="17" xfId="0" applyNumberFormat="1" applyFont="1" applyFill="1" applyBorder="1" applyAlignment="1" applyProtection="1">
      <alignment vertical="center"/>
    </xf>
    <xf numFmtId="179" fontId="39" fillId="0" borderId="22" xfId="0" applyNumberFormat="1" applyFont="1" applyFill="1" applyBorder="1" applyAlignment="1" applyProtection="1">
      <alignment vertical="center"/>
    </xf>
    <xf numFmtId="179" fontId="39" fillId="0" borderId="8" xfId="0" applyNumberFormat="1" applyFont="1" applyBorder="1" applyAlignment="1" applyProtection="1">
      <alignment vertical="center"/>
    </xf>
    <xf numFmtId="179" fontId="39" fillId="0" borderId="5" xfId="0" applyNumberFormat="1" applyFont="1" applyFill="1" applyBorder="1" applyAlignment="1" applyProtection="1">
      <alignment vertical="center"/>
    </xf>
    <xf numFmtId="179" fontId="39" fillId="0" borderId="6" xfId="0" applyNumberFormat="1" applyFont="1" applyFill="1" applyBorder="1" applyAlignment="1" applyProtection="1">
      <alignment vertical="center"/>
    </xf>
    <xf numFmtId="179" fontId="39" fillId="0" borderId="8" xfId="0" applyNumberFormat="1" applyFont="1" applyFill="1" applyBorder="1" applyAlignment="1" applyProtection="1">
      <alignment vertical="center"/>
    </xf>
    <xf numFmtId="179" fontId="43" fillId="0" borderId="34" xfId="0" applyNumberFormat="1" applyFont="1" applyFill="1" applyBorder="1" applyAlignment="1" applyProtection="1">
      <alignment horizontal="center" vertical="center"/>
    </xf>
    <xf numFmtId="179" fontId="43" fillId="0" borderId="35" xfId="0" applyNumberFormat="1" applyFont="1" applyFill="1" applyBorder="1" applyAlignment="1" applyProtection="1">
      <alignment horizontal="center" vertical="center"/>
    </xf>
    <xf numFmtId="179" fontId="43" fillId="0" borderId="177" xfId="0" applyNumberFormat="1" applyFont="1" applyFill="1" applyBorder="1" applyAlignment="1" applyProtection="1">
      <alignment horizontal="center" vertical="center"/>
    </xf>
    <xf numFmtId="179" fontId="43" fillId="0" borderId="15" xfId="0" applyNumberFormat="1" applyFont="1" applyFill="1" applyBorder="1" applyAlignment="1" applyProtection="1">
      <alignment horizontal="center" vertical="center"/>
    </xf>
    <xf numFmtId="179" fontId="39" fillId="0" borderId="72" xfId="0" applyNumberFormat="1" applyFont="1" applyFill="1" applyBorder="1" applyAlignment="1" applyProtection="1">
      <alignment vertical="center"/>
    </xf>
    <xf numFmtId="179" fontId="39" fillId="0" borderId="24" xfId="0" applyNumberFormat="1" applyFont="1" applyBorder="1" applyAlignment="1" applyProtection="1">
      <alignment vertical="center"/>
    </xf>
    <xf numFmtId="179" fontId="39" fillId="0" borderId="1" xfId="0" applyNumberFormat="1" applyFont="1" applyFill="1" applyBorder="1" applyAlignment="1" applyProtection="1">
      <alignment vertical="center"/>
    </xf>
    <xf numFmtId="179" fontId="39" fillId="0" borderId="25" xfId="0" applyNumberFormat="1" applyFont="1" applyFill="1" applyBorder="1" applyAlignment="1" applyProtection="1">
      <alignment vertical="center"/>
    </xf>
    <xf numFmtId="179" fontId="39" fillId="0" borderId="65" xfId="0" applyNumberFormat="1" applyFont="1" applyFill="1" applyBorder="1" applyAlignment="1" applyProtection="1">
      <alignment vertical="center"/>
    </xf>
    <xf numFmtId="179" fontId="39" fillId="0" borderId="11" xfId="0" applyNumberFormat="1" applyFont="1" applyFill="1" applyBorder="1" applyAlignment="1" applyProtection="1">
      <alignment vertical="center"/>
    </xf>
    <xf numFmtId="179" fontId="39" fillId="0" borderId="1" xfId="0" applyNumberFormat="1" applyFont="1" applyBorder="1" applyAlignment="1" applyProtection="1">
      <alignment vertical="center"/>
    </xf>
    <xf numFmtId="179" fontId="39" fillId="0" borderId="24" xfId="0" applyNumberFormat="1" applyFont="1" applyFill="1" applyBorder="1" applyAlignment="1" applyProtection="1">
      <alignment vertical="center"/>
    </xf>
    <xf numFmtId="179" fontId="39" fillId="0" borderId="5" xfId="0" applyNumberFormat="1" applyFont="1" applyBorder="1" applyAlignment="1" applyProtection="1">
      <alignment vertical="center"/>
    </xf>
    <xf numFmtId="177" fontId="38" fillId="0" borderId="61" xfId="2" applyNumberFormat="1" applyFont="1" applyFill="1" applyBorder="1" applyAlignment="1">
      <alignment vertical="center"/>
    </xf>
    <xf numFmtId="177" fontId="38" fillId="0" borderId="100" xfId="2" applyNumberFormat="1" applyFont="1" applyFill="1" applyBorder="1" applyAlignment="1">
      <alignment vertical="center"/>
    </xf>
    <xf numFmtId="177" fontId="38" fillId="0" borderId="134" xfId="2" applyNumberFormat="1" applyFont="1" applyFill="1" applyBorder="1" applyAlignment="1">
      <alignment vertical="center"/>
    </xf>
    <xf numFmtId="10" fontId="38" fillId="0" borderId="142" xfId="1" applyNumberFormat="1" applyFont="1" applyBorder="1" applyAlignment="1">
      <alignment vertical="center"/>
    </xf>
    <xf numFmtId="10" fontId="38" fillId="0" borderId="5" xfId="1" applyNumberFormat="1" applyFont="1" applyBorder="1" applyAlignment="1">
      <alignment vertical="center"/>
    </xf>
    <xf numFmtId="10" fontId="38" fillId="0" borderId="7" xfId="1" applyNumberFormat="1" applyFont="1" applyBorder="1" applyAlignment="1">
      <alignment vertical="center"/>
    </xf>
    <xf numFmtId="10" fontId="38" fillId="0" borderId="43" xfId="1" applyNumberFormat="1" applyFont="1" applyBorder="1" applyAlignment="1">
      <alignment vertical="center"/>
    </xf>
    <xf numFmtId="10" fontId="38" fillId="0" borderId="44" xfId="1" applyNumberFormat="1" applyFont="1" applyBorder="1" applyAlignment="1">
      <alignment vertical="center"/>
    </xf>
    <xf numFmtId="10" fontId="38" fillId="0" borderId="83" xfId="1" applyNumberFormat="1" applyFont="1" applyBorder="1" applyAlignment="1">
      <alignment vertical="center"/>
    </xf>
    <xf numFmtId="10" fontId="38" fillId="0" borderId="149" xfId="2" applyNumberFormat="1" applyFont="1" applyBorder="1" applyAlignment="1">
      <alignment vertical="center"/>
    </xf>
    <xf numFmtId="10" fontId="38" fillId="0" borderId="150" xfId="2" applyNumberFormat="1" applyFont="1" applyBorder="1" applyAlignment="1">
      <alignment vertical="center"/>
    </xf>
    <xf numFmtId="10" fontId="38" fillId="0" borderId="178" xfId="2" applyNumberFormat="1" applyFont="1" applyBorder="1" applyAlignment="1">
      <alignment vertical="center"/>
    </xf>
    <xf numFmtId="10" fontId="38" fillId="0" borderId="179" xfId="2" applyNumberFormat="1" applyFont="1" applyBorder="1" applyAlignment="1">
      <alignment vertical="center"/>
    </xf>
    <xf numFmtId="10" fontId="38" fillId="0" borderId="154" xfId="2" applyNumberFormat="1" applyFont="1" applyBorder="1" applyAlignment="1">
      <alignment vertical="center"/>
    </xf>
    <xf numFmtId="179" fontId="38" fillId="3" borderId="66" xfId="2" applyNumberFormat="1" applyFont="1" applyFill="1" applyBorder="1" applyAlignment="1">
      <alignment vertical="center"/>
    </xf>
    <xf numFmtId="0" fontId="15" fillId="0" borderId="52" xfId="0" applyFont="1" applyBorder="1" applyAlignment="1">
      <alignment horizontal="center"/>
    </xf>
    <xf numFmtId="0" fontId="15" fillId="0" borderId="181" xfId="0" applyFont="1" applyBorder="1" applyAlignment="1">
      <alignment horizontal="center"/>
    </xf>
    <xf numFmtId="0" fontId="15" fillId="0" borderId="74" xfId="0" applyFont="1" applyBorder="1" applyAlignment="1">
      <alignment horizontal="center" vertical="top" wrapText="1"/>
    </xf>
    <xf numFmtId="0" fontId="15" fillId="0" borderId="59" xfId="0" applyFont="1" applyBorder="1" applyAlignment="1">
      <alignment horizontal="center" vertical="top" wrapText="1"/>
    </xf>
    <xf numFmtId="179" fontId="38" fillId="0" borderId="93" xfId="2" applyNumberFormat="1" applyFont="1" applyBorder="1" applyAlignment="1">
      <alignment vertical="center"/>
    </xf>
    <xf numFmtId="179" fontId="38" fillId="0" borderId="37" xfId="2" applyNumberFormat="1" applyFont="1" applyBorder="1" applyAlignment="1">
      <alignment vertical="center"/>
    </xf>
    <xf numFmtId="10" fontId="38" fillId="0" borderId="8" xfId="1" applyNumberFormat="1" applyFont="1" applyBorder="1" applyAlignment="1">
      <alignment vertical="center"/>
    </xf>
    <xf numFmtId="10" fontId="38" fillId="0" borderId="6" xfId="1" applyNumberFormat="1" applyFont="1" applyBorder="1" applyAlignment="1">
      <alignment vertical="center"/>
    </xf>
    <xf numFmtId="179" fontId="38" fillId="0" borderId="70" xfId="2" applyNumberFormat="1" applyFont="1" applyFill="1" applyBorder="1" applyAlignment="1">
      <alignment vertical="center"/>
    </xf>
    <xf numFmtId="179" fontId="38" fillId="0" borderId="38" xfId="2" applyNumberFormat="1" applyFont="1" applyFill="1" applyBorder="1" applyAlignment="1">
      <alignment vertical="center"/>
    </xf>
    <xf numFmtId="179" fontId="38" fillId="0" borderId="163" xfId="2" applyNumberFormat="1" applyFont="1" applyBorder="1" applyAlignment="1">
      <alignment vertical="center"/>
    </xf>
    <xf numFmtId="179" fontId="38" fillId="0" borderId="38" xfId="2" applyNumberFormat="1" applyFont="1" applyBorder="1" applyAlignment="1">
      <alignment vertical="center"/>
    </xf>
    <xf numFmtId="10" fontId="38" fillId="0" borderId="152" xfId="2" applyNumberFormat="1" applyFont="1" applyBorder="1" applyAlignment="1">
      <alignment vertical="center"/>
    </xf>
    <xf numFmtId="179" fontId="38" fillId="0" borderId="70" xfId="2" applyNumberFormat="1" applyFont="1" applyBorder="1" applyAlignment="1">
      <alignment vertical="center"/>
    </xf>
    <xf numFmtId="179" fontId="38" fillId="0" borderId="183" xfId="2" applyNumberFormat="1" applyFont="1" applyBorder="1" applyAlignment="1">
      <alignment vertical="center"/>
    </xf>
    <xf numFmtId="179" fontId="38" fillId="0" borderId="184" xfId="2" applyNumberFormat="1" applyFont="1" applyBorder="1" applyAlignment="1">
      <alignment vertical="center"/>
    </xf>
    <xf numFmtId="0" fontId="5" fillId="0" borderId="46" xfId="0" applyFont="1" applyBorder="1" applyAlignment="1">
      <alignment horizontal="center" vertical="center" wrapText="1"/>
    </xf>
    <xf numFmtId="179" fontId="41" fillId="0" borderId="185" xfId="2" applyNumberFormat="1" applyFont="1" applyBorder="1" applyAlignment="1">
      <alignment vertical="center"/>
    </xf>
    <xf numFmtId="0" fontId="5" fillId="0" borderId="186" xfId="0" applyFont="1" applyBorder="1" applyAlignment="1">
      <alignment horizontal="center" vertical="center" wrapText="1"/>
    </xf>
    <xf numFmtId="179" fontId="41" fillId="0" borderId="70" xfId="0" applyNumberFormat="1" applyFont="1" applyBorder="1" applyAlignment="1">
      <alignment vertical="center"/>
    </xf>
    <xf numFmtId="10" fontId="41" fillId="0" borderId="8" xfId="2" applyNumberFormat="1" applyFont="1" applyBorder="1" applyAlignment="1">
      <alignment vertical="center"/>
    </xf>
    <xf numFmtId="179" fontId="41" fillId="0" borderId="70" xfId="2" applyNumberFormat="1" applyFont="1" applyFill="1" applyBorder="1" applyAlignment="1">
      <alignment vertical="center"/>
    </xf>
    <xf numFmtId="179" fontId="41" fillId="0" borderId="118" xfId="2" applyNumberFormat="1" applyFont="1" applyBorder="1" applyAlignment="1">
      <alignment vertical="center"/>
    </xf>
    <xf numFmtId="10" fontId="41" fillId="0" borderId="178" xfId="2" applyNumberFormat="1" applyFont="1" applyBorder="1" applyAlignment="1">
      <alignment vertical="center"/>
    </xf>
    <xf numFmtId="179" fontId="41" fillId="0" borderId="163" xfId="2" applyNumberFormat="1" applyFont="1" applyBorder="1" applyAlignment="1">
      <alignment vertical="center"/>
    </xf>
    <xf numFmtId="10" fontId="41" fillId="0" borderId="152" xfId="2" applyNumberFormat="1" applyFont="1" applyBorder="1" applyAlignment="1">
      <alignment vertical="center"/>
    </xf>
    <xf numFmtId="177" fontId="41" fillId="0" borderId="187" xfId="2" applyNumberFormat="1" applyFont="1" applyFill="1" applyBorder="1" applyAlignment="1">
      <alignment vertical="center"/>
    </xf>
    <xf numFmtId="177" fontId="41" fillId="0" borderId="111" xfId="2" applyNumberFormat="1" applyFont="1" applyFill="1" applyBorder="1" applyAlignment="1">
      <alignment vertical="center"/>
    </xf>
    <xf numFmtId="177" fontId="41" fillId="0" borderId="81" xfId="2" applyNumberFormat="1" applyFont="1" applyFill="1" applyBorder="1" applyAlignment="1">
      <alignment vertical="center"/>
    </xf>
    <xf numFmtId="177" fontId="41" fillId="0" borderId="188" xfId="2" applyNumberFormat="1" applyFont="1" applyFill="1" applyBorder="1" applyAlignment="1">
      <alignment vertical="center"/>
    </xf>
    <xf numFmtId="177" fontId="41" fillId="0" borderId="189" xfId="2" applyNumberFormat="1" applyFont="1" applyFill="1" applyBorder="1" applyAlignment="1">
      <alignment vertical="center"/>
    </xf>
    <xf numFmtId="177" fontId="41" fillId="0" borderId="51" xfId="2" applyNumberFormat="1" applyFont="1" applyFill="1" applyBorder="1" applyAlignment="1">
      <alignment vertical="center"/>
    </xf>
    <xf numFmtId="177" fontId="41" fillId="0" borderId="29" xfId="2" applyNumberFormat="1" applyFont="1" applyFill="1" applyBorder="1" applyAlignment="1">
      <alignment vertical="center"/>
    </xf>
    <xf numFmtId="177" fontId="41" fillId="0" borderId="190" xfId="2" applyNumberFormat="1" applyFont="1" applyFill="1" applyBorder="1" applyAlignment="1">
      <alignment vertical="center"/>
    </xf>
    <xf numFmtId="177" fontId="41" fillId="0" borderId="55" xfId="2" applyNumberFormat="1" applyFont="1" applyFill="1" applyBorder="1" applyAlignment="1">
      <alignment vertical="center"/>
    </xf>
    <xf numFmtId="177" fontId="41" fillId="0" borderId="45" xfId="2" applyNumberFormat="1" applyFont="1" applyFill="1" applyBorder="1" applyAlignment="1">
      <alignment vertical="center"/>
    </xf>
    <xf numFmtId="177" fontId="41" fillId="0" borderId="147" xfId="2" applyNumberFormat="1" applyFont="1" applyFill="1" applyBorder="1" applyAlignment="1">
      <alignment vertical="center"/>
    </xf>
    <xf numFmtId="177" fontId="41" fillId="0" borderId="193" xfId="2" applyNumberFormat="1" applyFont="1" applyFill="1" applyBorder="1" applyAlignment="1">
      <alignment vertical="center"/>
    </xf>
    <xf numFmtId="177" fontId="41" fillId="0" borderId="194" xfId="2" applyNumberFormat="1" applyFont="1" applyFill="1" applyBorder="1" applyAlignment="1">
      <alignment vertical="center"/>
    </xf>
    <xf numFmtId="177" fontId="41" fillId="0" borderId="23" xfId="1" applyNumberFormat="1" applyFont="1" applyFill="1" applyBorder="1" applyAlignment="1">
      <alignment vertical="center"/>
    </xf>
    <xf numFmtId="177" fontId="41" fillId="0" borderId="195" xfId="2" applyNumberFormat="1" applyFont="1" applyFill="1" applyBorder="1" applyAlignment="1">
      <alignment vertical="center"/>
    </xf>
    <xf numFmtId="177" fontId="41" fillId="0" borderId="196" xfId="1" applyNumberFormat="1" applyFont="1" applyFill="1" applyBorder="1" applyAlignment="1">
      <alignment vertical="center"/>
    </xf>
    <xf numFmtId="177" fontId="41" fillId="0" borderId="153" xfId="1" applyNumberFormat="1" applyFont="1" applyFill="1" applyBorder="1" applyAlignment="1">
      <alignment vertical="center"/>
    </xf>
    <xf numFmtId="177" fontId="41" fillId="0" borderId="179" xfId="1" applyNumberFormat="1" applyFont="1" applyFill="1" applyBorder="1" applyAlignment="1">
      <alignment vertical="center"/>
    </xf>
    <xf numFmtId="177" fontId="41" fillId="0" borderId="152" xfId="1" applyNumberFormat="1" applyFont="1" applyFill="1" applyBorder="1" applyAlignment="1">
      <alignment vertical="center"/>
    </xf>
    <xf numFmtId="177" fontId="41" fillId="0" borderId="149" xfId="1" applyNumberFormat="1" applyFont="1" applyFill="1" applyBorder="1" applyAlignment="1">
      <alignment vertical="center"/>
    </xf>
    <xf numFmtId="177" fontId="44" fillId="0" borderId="150" xfId="1" applyNumberFormat="1" applyFont="1" applyFill="1" applyBorder="1" applyAlignment="1">
      <alignment vertical="center"/>
    </xf>
    <xf numFmtId="177" fontId="41" fillId="0" borderId="15" xfId="1" applyNumberFormat="1" applyFont="1" applyFill="1" applyBorder="1" applyAlignment="1">
      <alignment vertical="center"/>
    </xf>
    <xf numFmtId="177" fontId="41" fillId="0" borderId="197" xfId="2" applyNumberFormat="1" applyFont="1" applyFill="1" applyBorder="1" applyAlignment="1">
      <alignment vertical="center"/>
    </xf>
    <xf numFmtId="177" fontId="41" fillId="0" borderId="198" xfId="2" applyNumberFormat="1" applyFont="1" applyFill="1" applyBorder="1" applyAlignment="1">
      <alignment vertical="center"/>
    </xf>
    <xf numFmtId="177" fontId="41" fillId="0" borderId="200" xfId="2" applyNumberFormat="1" applyFont="1" applyFill="1" applyBorder="1" applyAlignment="1">
      <alignment vertical="center"/>
    </xf>
    <xf numFmtId="177" fontId="41" fillId="0" borderId="201" xfId="2" applyNumberFormat="1" applyFont="1" applyFill="1" applyBorder="1" applyAlignment="1">
      <alignment vertical="center"/>
    </xf>
    <xf numFmtId="177" fontId="41" fillId="0" borderId="205" xfId="2" applyNumberFormat="1" applyFont="1" applyFill="1" applyBorder="1" applyAlignment="1">
      <alignment vertical="center"/>
    </xf>
    <xf numFmtId="177" fontId="41" fillId="0" borderId="164" xfId="0" applyNumberFormat="1" applyFont="1" applyFill="1" applyBorder="1" applyAlignment="1">
      <alignment vertical="center"/>
    </xf>
    <xf numFmtId="177" fontId="41" fillId="0" borderId="116" xfId="0" applyNumberFormat="1" applyFont="1" applyFill="1" applyBorder="1" applyAlignment="1">
      <alignment vertical="center"/>
    </xf>
    <xf numFmtId="176" fontId="41" fillId="0" borderId="164" xfId="0" applyNumberFormat="1" applyFont="1" applyBorder="1" applyAlignment="1">
      <alignment vertical="center"/>
    </xf>
    <xf numFmtId="177" fontId="41" fillId="3" borderId="172" xfId="2" applyNumberFormat="1" applyFont="1" applyFill="1" applyBorder="1" applyAlignment="1">
      <alignment vertical="center"/>
    </xf>
    <xf numFmtId="177" fontId="41" fillId="0" borderId="206" xfId="2" applyNumberFormat="1" applyFont="1" applyFill="1" applyBorder="1" applyAlignment="1">
      <alignment vertical="center"/>
    </xf>
    <xf numFmtId="176" fontId="41" fillId="0" borderId="201" xfId="0" applyNumberFormat="1" applyFont="1" applyBorder="1" applyAlignment="1">
      <alignment vertical="center"/>
    </xf>
    <xf numFmtId="177" fontId="41" fillId="0" borderId="207" xfId="1" applyNumberFormat="1" applyFont="1" applyFill="1" applyBorder="1" applyAlignment="1">
      <alignment vertical="center"/>
    </xf>
    <xf numFmtId="177" fontId="41" fillId="0" borderId="148" xfId="0" applyNumberFormat="1" applyFont="1" applyFill="1" applyBorder="1" applyAlignment="1">
      <alignment vertical="center"/>
    </xf>
    <xf numFmtId="177" fontId="41" fillId="0" borderId="155" xfId="0" applyNumberFormat="1" applyFont="1" applyFill="1" applyBorder="1" applyAlignment="1">
      <alignment vertical="center"/>
    </xf>
    <xf numFmtId="177" fontId="41" fillId="0" borderId="155" xfId="0" applyNumberFormat="1" applyFont="1" applyFill="1" applyBorder="1" applyAlignment="1">
      <alignment vertical="center" shrinkToFit="1"/>
    </xf>
    <xf numFmtId="177" fontId="41" fillId="0" borderId="208" xfId="0" applyNumberFormat="1" applyFont="1" applyFill="1" applyBorder="1" applyAlignment="1">
      <alignment vertical="center"/>
    </xf>
    <xf numFmtId="177" fontId="41" fillId="0" borderId="208" xfId="0" applyNumberFormat="1" applyFont="1" applyFill="1" applyBorder="1" applyAlignment="1">
      <alignment vertical="center" shrinkToFit="1"/>
    </xf>
    <xf numFmtId="177" fontId="41" fillId="0" borderId="209" xfId="0" applyNumberFormat="1" applyFont="1" applyFill="1" applyBorder="1" applyAlignment="1">
      <alignment vertical="center"/>
    </xf>
    <xf numFmtId="177" fontId="41" fillId="0" borderId="210" xfId="0" applyNumberFormat="1" applyFont="1" applyFill="1" applyBorder="1" applyAlignment="1">
      <alignment vertical="center"/>
    </xf>
    <xf numFmtId="177" fontId="41" fillId="0" borderId="196" xfId="0" applyNumberFormat="1" applyFont="1" applyFill="1" applyBorder="1" applyAlignment="1">
      <alignment vertical="center"/>
    </xf>
    <xf numFmtId="177" fontId="41" fillId="0" borderId="148" xfId="2" applyNumberFormat="1" applyFont="1" applyFill="1" applyBorder="1" applyAlignment="1">
      <alignment vertical="center"/>
    </xf>
    <xf numFmtId="177" fontId="41" fillId="0" borderId="155" xfId="2" applyNumberFormat="1" applyFont="1" applyFill="1" applyBorder="1" applyAlignment="1">
      <alignment vertical="center"/>
    </xf>
    <xf numFmtId="177" fontId="41" fillId="0" borderId="208" xfId="2" applyNumberFormat="1" applyFont="1" applyFill="1" applyBorder="1" applyAlignment="1">
      <alignment vertical="center"/>
    </xf>
    <xf numFmtId="177" fontId="41" fillId="0" borderId="209" xfId="2" applyNumberFormat="1" applyFont="1" applyFill="1" applyBorder="1" applyAlignment="1">
      <alignment vertical="center"/>
    </xf>
    <xf numFmtId="177" fontId="41" fillId="0" borderId="211" xfId="2" applyNumberFormat="1" applyFont="1" applyFill="1" applyBorder="1" applyAlignment="1">
      <alignment vertical="center"/>
    </xf>
    <xf numFmtId="0" fontId="15" fillId="0" borderId="81" xfId="0" applyFont="1" applyFill="1" applyBorder="1" applyAlignment="1">
      <alignment horizontal="center" vertical="center"/>
    </xf>
    <xf numFmtId="0" fontId="15" fillId="0" borderId="35" xfId="0" applyFont="1" applyFill="1" applyBorder="1" applyAlignment="1">
      <alignment horizontal="center" vertical="center"/>
    </xf>
    <xf numFmtId="0" fontId="15" fillId="0" borderId="35" xfId="0" applyFont="1" applyFill="1" applyBorder="1" applyAlignment="1">
      <alignment horizontal="center" vertical="center" shrinkToFit="1"/>
    </xf>
    <xf numFmtId="0" fontId="15" fillId="0" borderId="177" xfId="0" applyFont="1" applyFill="1" applyBorder="1" applyAlignment="1">
      <alignment horizontal="center" vertical="center"/>
    </xf>
    <xf numFmtId="0" fontId="15" fillId="0" borderId="79" xfId="0" applyFont="1" applyFill="1" applyBorder="1" applyAlignment="1">
      <alignment horizontal="center" vertical="center"/>
    </xf>
    <xf numFmtId="0" fontId="15" fillId="0" borderId="190" xfId="0" applyFont="1" applyFill="1" applyBorder="1" applyAlignment="1">
      <alignment horizontal="center" vertical="center"/>
    </xf>
    <xf numFmtId="0" fontId="15" fillId="0" borderId="192" xfId="0" applyFont="1" applyFill="1" applyBorder="1" applyAlignment="1">
      <alignment horizontal="center" vertical="center"/>
    </xf>
    <xf numFmtId="0" fontId="15" fillId="0" borderId="34" xfId="0" applyFont="1" applyFill="1" applyBorder="1" applyAlignment="1">
      <alignment horizontal="center" vertical="center"/>
    </xf>
    <xf numFmtId="0" fontId="15" fillId="0" borderId="43" xfId="0" applyFont="1" applyFill="1" applyBorder="1" applyAlignment="1">
      <alignment horizontal="center" vertical="center"/>
    </xf>
    <xf numFmtId="0" fontId="15" fillId="0" borderId="112" xfId="0" applyFont="1" applyFill="1" applyBorder="1" applyAlignment="1">
      <alignment horizontal="center" vertical="center"/>
    </xf>
    <xf numFmtId="0" fontId="15" fillId="0" borderId="68" xfId="0" applyFont="1" applyFill="1" applyBorder="1" applyAlignment="1">
      <alignment horizontal="center" vertical="center"/>
    </xf>
    <xf numFmtId="0" fontId="15" fillId="0" borderId="68" xfId="0" applyFont="1" applyFill="1" applyBorder="1" applyAlignment="1">
      <alignment horizontal="center" vertical="center" shrinkToFit="1"/>
    </xf>
    <xf numFmtId="0" fontId="15" fillId="0" borderId="69" xfId="0" applyFont="1" applyFill="1" applyBorder="1" applyAlignment="1">
      <alignment horizontal="center" vertical="center"/>
    </xf>
    <xf numFmtId="0" fontId="15" fillId="0" borderId="124"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97" xfId="0" applyFont="1" applyFill="1" applyBorder="1" applyAlignment="1">
      <alignment horizontal="center" vertical="center"/>
    </xf>
    <xf numFmtId="0" fontId="15" fillId="0" borderId="67" xfId="0" applyFont="1" applyFill="1" applyBorder="1" applyAlignment="1">
      <alignment horizontal="center" vertical="center"/>
    </xf>
    <xf numFmtId="0" fontId="15" fillId="0" borderId="83" xfId="0" applyFont="1" applyFill="1" applyBorder="1" applyAlignment="1">
      <alignment horizontal="center" vertical="center"/>
    </xf>
    <xf numFmtId="0" fontId="15" fillId="0" borderId="15" xfId="0" applyFont="1" applyFill="1" applyBorder="1" applyAlignment="1">
      <alignment horizontal="center" vertical="center"/>
    </xf>
    <xf numFmtId="10" fontId="5" fillId="0" borderId="0" xfId="0" applyNumberFormat="1" applyFont="1"/>
    <xf numFmtId="177" fontId="45" fillId="0" borderId="191" xfId="2" applyNumberFormat="1" applyFont="1" applyFill="1" applyBorder="1" applyAlignment="1">
      <alignment vertical="center"/>
    </xf>
    <xf numFmtId="177" fontId="45" fillId="0" borderId="169" xfId="2" applyNumberFormat="1" applyFont="1" applyFill="1" applyBorder="1" applyAlignment="1">
      <alignment vertical="center"/>
    </xf>
    <xf numFmtId="177" fontId="45" fillId="0" borderId="71" xfId="2" applyNumberFormat="1" applyFont="1" applyBorder="1" applyAlignment="1">
      <alignment vertical="center"/>
    </xf>
    <xf numFmtId="177" fontId="45" fillId="0" borderId="90" xfId="2" applyNumberFormat="1" applyFont="1" applyBorder="1" applyAlignment="1">
      <alignment vertical="center"/>
    </xf>
    <xf numFmtId="177" fontId="45" fillId="0" borderId="39" xfId="2" applyNumberFormat="1" applyFont="1" applyBorder="1" applyAlignment="1">
      <alignment vertical="center"/>
    </xf>
    <xf numFmtId="176" fontId="50" fillId="7" borderId="251" xfId="0" applyNumberFormat="1" applyFont="1" applyFill="1" applyBorder="1" applyAlignment="1" applyProtection="1">
      <alignment vertical="center"/>
    </xf>
    <xf numFmtId="176" fontId="51" fillId="7" borderId="251" xfId="0" applyNumberFormat="1" applyFont="1" applyFill="1" applyBorder="1" applyAlignment="1" applyProtection="1">
      <alignment vertical="center"/>
    </xf>
    <xf numFmtId="179" fontId="8" fillId="0" borderId="252" xfId="0" applyNumberFormat="1" applyFont="1" applyFill="1" applyBorder="1" applyAlignment="1" applyProtection="1"/>
    <xf numFmtId="179" fontId="8" fillId="0" borderId="253" xfId="0" applyNumberFormat="1" applyFont="1" applyFill="1" applyBorder="1" applyAlignment="1" applyProtection="1"/>
    <xf numFmtId="179" fontId="8" fillId="0" borderId="254" xfId="0" applyNumberFormat="1" applyFont="1" applyFill="1" applyBorder="1" applyAlignment="1" applyProtection="1"/>
    <xf numFmtId="179" fontId="52" fillId="0" borderId="255" xfId="0" applyNumberFormat="1" applyFont="1" applyFill="1" applyBorder="1" applyAlignment="1" applyProtection="1">
      <alignment horizontal="distributed" vertical="center" justifyLastLine="1"/>
    </xf>
    <xf numFmtId="179" fontId="52" fillId="0" borderId="256" xfId="0" applyNumberFormat="1" applyFont="1" applyFill="1" applyBorder="1" applyAlignment="1" applyProtection="1">
      <alignment horizontal="distributed" vertical="center" justifyLastLine="1"/>
    </xf>
    <xf numFmtId="176" fontId="50" fillId="7" borderId="255" xfId="0" applyNumberFormat="1" applyFont="1" applyFill="1" applyBorder="1" applyAlignment="1" applyProtection="1">
      <alignment vertical="center"/>
    </xf>
    <xf numFmtId="176" fontId="51" fillId="7" borderId="255" xfId="0" applyNumberFormat="1" applyFont="1" applyFill="1" applyBorder="1" applyAlignment="1" applyProtection="1">
      <alignment vertical="center"/>
    </xf>
    <xf numFmtId="0" fontId="53" fillId="0" borderId="257" xfId="0" applyNumberFormat="1" applyFont="1" applyFill="1" applyBorder="1" applyAlignment="1" applyProtection="1">
      <alignment horizontal="center" vertical="center"/>
    </xf>
    <xf numFmtId="0" fontId="54" fillId="0" borderId="258" xfId="0" applyNumberFormat="1" applyFont="1" applyFill="1" applyBorder="1" applyAlignment="1" applyProtection="1">
      <alignment horizontal="right" vertical="center" justifyLastLine="1"/>
    </xf>
    <xf numFmtId="0" fontId="54" fillId="0" borderId="258" xfId="0" applyNumberFormat="1" applyFont="1" applyFill="1" applyBorder="1" applyAlignment="1" applyProtection="1">
      <alignment horizontal="right" vertical="center"/>
    </xf>
    <xf numFmtId="0" fontId="54" fillId="0" borderId="259" xfId="0" applyNumberFormat="1" applyFont="1" applyFill="1" applyBorder="1" applyAlignment="1" applyProtection="1">
      <alignment horizontal="right" vertical="center"/>
    </xf>
    <xf numFmtId="0" fontId="55" fillId="0" borderId="257" xfId="0" applyNumberFormat="1" applyFont="1" applyFill="1" applyBorder="1" applyAlignment="1" applyProtection="1">
      <alignment horizontal="center" vertical="center"/>
    </xf>
    <xf numFmtId="0" fontId="56" fillId="0" borderId="258" xfId="0" applyNumberFormat="1" applyFont="1" applyFill="1" applyBorder="1" applyAlignment="1" applyProtection="1">
      <alignment horizontal="right" vertical="center" justifyLastLine="1"/>
    </xf>
    <xf numFmtId="0" fontId="56" fillId="0" borderId="258" xfId="0" applyNumberFormat="1" applyFont="1" applyFill="1" applyBorder="1" applyAlignment="1" applyProtection="1">
      <alignment horizontal="right" vertical="center"/>
    </xf>
    <xf numFmtId="0" fontId="56" fillId="0" borderId="259" xfId="0" applyNumberFormat="1" applyFont="1" applyFill="1" applyBorder="1" applyAlignment="1" applyProtection="1">
      <alignment horizontal="right" vertical="center"/>
    </xf>
    <xf numFmtId="179" fontId="52" fillId="0" borderId="259" xfId="0" applyNumberFormat="1" applyFont="1" applyFill="1" applyBorder="1" applyAlignment="1" applyProtection="1">
      <alignment horizontal="distributed" vertical="center" justifyLastLine="1"/>
    </xf>
    <xf numFmtId="179" fontId="52" fillId="0" borderId="260" xfId="0" applyNumberFormat="1" applyFont="1" applyFill="1" applyBorder="1" applyAlignment="1" applyProtection="1">
      <alignment horizontal="distributed" vertical="center" justifyLastLine="1"/>
    </xf>
    <xf numFmtId="179" fontId="52" fillId="0" borderId="261" xfId="0" applyNumberFormat="1" applyFont="1" applyFill="1" applyBorder="1" applyAlignment="1" applyProtection="1">
      <alignment horizontal="distributed" vertical="center" justifyLastLine="1"/>
    </xf>
    <xf numFmtId="176" fontId="50" fillId="7" borderId="258" xfId="0" applyNumberFormat="1" applyFont="1" applyFill="1" applyBorder="1" applyAlignment="1" applyProtection="1">
      <alignment vertical="center"/>
    </xf>
    <xf numFmtId="176" fontId="50" fillId="7" borderId="259" xfId="0" applyNumberFormat="1" applyFont="1" applyFill="1" applyBorder="1" applyAlignment="1" applyProtection="1">
      <alignment vertical="center"/>
    </xf>
    <xf numFmtId="176" fontId="51" fillId="7" borderId="258" xfId="0" applyNumberFormat="1" applyFont="1" applyFill="1" applyBorder="1" applyAlignment="1" applyProtection="1">
      <alignment vertical="center"/>
    </xf>
    <xf numFmtId="176" fontId="51" fillId="7" borderId="259" xfId="0" applyNumberFormat="1" applyFont="1" applyFill="1" applyBorder="1" applyAlignment="1" applyProtection="1">
      <alignment vertical="center"/>
    </xf>
    <xf numFmtId="179" fontId="52" fillId="0" borderId="262" xfId="0" applyNumberFormat="1" applyFont="1" applyFill="1" applyBorder="1" applyAlignment="1" applyProtection="1">
      <alignment horizontal="distributed" vertical="center" justifyLastLine="1"/>
    </xf>
    <xf numFmtId="179" fontId="52" fillId="0" borderId="263" xfId="0" applyNumberFormat="1" applyFont="1" applyFill="1" applyBorder="1" applyAlignment="1" applyProtection="1">
      <alignment horizontal="distributed" vertical="center" justifyLastLine="1"/>
    </xf>
    <xf numFmtId="176" fontId="50" fillId="7" borderId="264" xfId="0" applyNumberFormat="1" applyFont="1" applyFill="1" applyBorder="1" applyAlignment="1" applyProtection="1">
      <alignment vertical="center"/>
    </xf>
    <xf numFmtId="176" fontId="50" fillId="7" borderId="263" xfId="0" applyNumberFormat="1" applyFont="1" applyFill="1" applyBorder="1" applyAlignment="1" applyProtection="1">
      <alignment vertical="center"/>
    </xf>
    <xf numFmtId="176" fontId="51" fillId="7" borderId="264" xfId="0" applyNumberFormat="1" applyFont="1" applyFill="1" applyBorder="1" applyAlignment="1" applyProtection="1">
      <alignment vertical="center"/>
    </xf>
    <xf numFmtId="176" fontId="51" fillId="7" borderId="263" xfId="0" applyNumberFormat="1" applyFont="1" applyFill="1" applyBorder="1" applyAlignment="1" applyProtection="1">
      <alignment vertical="center"/>
    </xf>
    <xf numFmtId="0" fontId="57" fillId="0" borderId="265" xfId="0" applyNumberFormat="1" applyFont="1" applyFill="1" applyBorder="1" applyAlignment="1" applyProtection="1">
      <alignment horizontal="right" vertical="center" justifyLastLine="1"/>
    </xf>
    <xf numFmtId="0" fontId="57" fillId="0" borderId="265" xfId="0" applyNumberFormat="1" applyFont="1" applyFill="1" applyBorder="1" applyAlignment="1" applyProtection="1">
      <alignment horizontal="right" vertical="center"/>
    </xf>
    <xf numFmtId="0" fontId="57" fillId="0" borderId="266" xfId="0" applyNumberFormat="1" applyFont="1" applyFill="1" applyBorder="1" applyAlignment="1" applyProtection="1">
      <alignment horizontal="right" vertical="center"/>
    </xf>
    <xf numFmtId="0" fontId="57" fillId="0" borderId="267" xfId="0" applyNumberFormat="1" applyFont="1" applyFill="1" applyBorder="1" applyAlignment="1" applyProtection="1">
      <alignment horizontal="right" vertical="center" justifyLastLine="1"/>
    </xf>
    <xf numFmtId="0" fontId="58" fillId="0" borderId="268" xfId="0" applyNumberFormat="1" applyFont="1" applyFill="1" applyBorder="1" applyAlignment="1" applyProtection="1">
      <alignment horizontal="center" vertical="center"/>
    </xf>
    <xf numFmtId="176" fontId="50" fillId="7" borderId="269" xfId="0" applyNumberFormat="1" applyFont="1" applyFill="1" applyBorder="1" applyAlignment="1" applyProtection="1">
      <alignment vertical="center"/>
    </xf>
    <xf numFmtId="176" fontId="50" fillId="7" borderId="270" xfId="0" applyNumberFormat="1" applyFont="1" applyFill="1" applyBorder="1" applyAlignment="1" applyProtection="1">
      <alignment vertical="center"/>
    </xf>
    <xf numFmtId="176" fontId="50" fillId="7" borderId="271" xfId="0" applyNumberFormat="1" applyFont="1" applyFill="1" applyBorder="1" applyAlignment="1" applyProtection="1">
      <alignment vertical="center"/>
    </xf>
    <xf numFmtId="176" fontId="59" fillId="0" borderId="273" xfId="0" applyNumberFormat="1" applyFont="1" applyFill="1" applyBorder="1" applyAlignment="1" applyProtection="1">
      <alignment vertical="center"/>
    </xf>
    <xf numFmtId="176" fontId="59" fillId="0" borderId="274" xfId="0" applyNumberFormat="1" applyFont="1" applyFill="1" applyBorder="1" applyAlignment="1" applyProtection="1">
      <alignment vertical="center"/>
    </xf>
    <xf numFmtId="176" fontId="59" fillId="0" borderId="275" xfId="0" applyNumberFormat="1" applyFont="1" applyFill="1" applyBorder="1" applyAlignment="1" applyProtection="1">
      <alignment vertical="center"/>
    </xf>
    <xf numFmtId="176" fontId="59" fillId="0" borderId="276" xfId="0" applyNumberFormat="1" applyFont="1" applyFill="1" applyBorder="1" applyAlignment="1" applyProtection="1">
      <alignment vertical="center"/>
    </xf>
    <xf numFmtId="176" fontId="60" fillId="0" borderId="279" xfId="0" applyNumberFormat="1" applyFont="1" applyFill="1" applyBorder="1" applyAlignment="1" applyProtection="1">
      <alignment vertical="center"/>
    </xf>
    <xf numFmtId="176" fontId="60" fillId="0" borderId="280" xfId="0" applyNumberFormat="1" applyFont="1" applyFill="1" applyBorder="1" applyAlignment="1" applyProtection="1">
      <alignment vertical="center"/>
    </xf>
    <xf numFmtId="176" fontId="60" fillId="0" borderId="262" xfId="0" applyNumberFormat="1" applyFont="1" applyFill="1" applyBorder="1" applyAlignment="1" applyProtection="1">
      <alignment vertical="center"/>
    </xf>
    <xf numFmtId="176" fontId="60" fillId="0" borderId="281" xfId="0" applyNumberFormat="1" applyFont="1" applyFill="1" applyBorder="1" applyAlignment="1" applyProtection="1">
      <alignment vertical="center"/>
    </xf>
    <xf numFmtId="176" fontId="60" fillId="0" borderId="269" xfId="0" applyNumberFormat="1" applyFont="1" applyFill="1" applyBorder="1" applyAlignment="1" applyProtection="1">
      <alignment vertical="center"/>
    </xf>
    <xf numFmtId="176" fontId="60" fillId="0" borderId="282" xfId="0" applyNumberFormat="1" applyFont="1" applyFill="1" applyBorder="1" applyAlignment="1" applyProtection="1">
      <alignment vertical="center"/>
    </xf>
    <xf numFmtId="176" fontId="60" fillId="0" borderId="283" xfId="0" applyNumberFormat="1" applyFont="1" applyFill="1" applyBorder="1" applyAlignment="1" applyProtection="1">
      <alignment vertical="center"/>
    </xf>
    <xf numFmtId="176" fontId="60" fillId="0" borderId="251" xfId="0" applyNumberFormat="1" applyFont="1" applyFill="1" applyBorder="1" applyAlignment="1" applyProtection="1">
      <alignment vertical="center"/>
    </xf>
    <xf numFmtId="176" fontId="60" fillId="0" borderId="284" xfId="0" applyNumberFormat="1" applyFont="1" applyFill="1" applyBorder="1" applyAlignment="1" applyProtection="1">
      <alignment vertical="center"/>
    </xf>
    <xf numFmtId="176" fontId="60" fillId="0" borderId="260" xfId="0" applyNumberFormat="1" applyFont="1" applyFill="1" applyBorder="1" applyAlignment="1" applyProtection="1">
      <alignment vertical="center"/>
    </xf>
    <xf numFmtId="176" fontId="60" fillId="0" borderId="255" xfId="0" applyNumberFormat="1" applyFont="1" applyFill="1" applyBorder="1" applyAlignment="1" applyProtection="1">
      <alignment vertical="center"/>
    </xf>
    <xf numFmtId="176" fontId="60" fillId="0" borderId="256" xfId="0" applyNumberFormat="1" applyFont="1" applyFill="1" applyBorder="1" applyAlignment="1" applyProtection="1">
      <alignment vertical="center"/>
    </xf>
    <xf numFmtId="176" fontId="59" fillId="0" borderId="285" xfId="0" applyNumberFormat="1" applyFont="1" applyFill="1" applyBorder="1" applyAlignment="1" applyProtection="1">
      <alignment vertical="center"/>
    </xf>
    <xf numFmtId="176" fontId="59" fillId="0" borderId="286" xfId="0" applyNumberFormat="1" applyFont="1" applyFill="1" applyBorder="1" applyAlignment="1" applyProtection="1">
      <alignment vertical="center"/>
    </xf>
    <xf numFmtId="176" fontId="59" fillId="0" borderId="272" xfId="0" applyNumberFormat="1" applyFont="1" applyFill="1" applyBorder="1" applyAlignment="1" applyProtection="1">
      <alignment vertical="center"/>
    </xf>
    <xf numFmtId="176" fontId="60" fillId="0" borderId="277" xfId="0" applyNumberFormat="1" applyFont="1" applyFill="1" applyBorder="1" applyAlignment="1" applyProtection="1">
      <alignment vertical="center"/>
    </xf>
    <xf numFmtId="176" fontId="60" fillId="0" borderId="278" xfId="0" applyNumberFormat="1" applyFont="1" applyFill="1" applyBorder="1" applyAlignment="1" applyProtection="1">
      <alignment vertical="center"/>
    </xf>
    <xf numFmtId="176" fontId="60" fillId="0" borderId="261" xfId="0" applyNumberFormat="1" applyFont="1" applyFill="1" applyBorder="1" applyAlignment="1" applyProtection="1">
      <alignment vertical="center"/>
    </xf>
    <xf numFmtId="176" fontId="61" fillId="0" borderId="287" xfId="0" applyNumberFormat="1" applyFont="1" applyFill="1" applyBorder="1" applyAlignment="1" applyProtection="1">
      <alignment vertical="center"/>
    </xf>
    <xf numFmtId="176" fontId="61" fillId="0" borderId="288" xfId="0" applyNumberFormat="1" applyFont="1" applyFill="1" applyBorder="1" applyAlignment="1" applyProtection="1">
      <alignment vertical="center"/>
    </xf>
    <xf numFmtId="176" fontId="61" fillId="0" borderId="289" xfId="0" applyNumberFormat="1" applyFont="1" applyFill="1" applyBorder="1" applyAlignment="1" applyProtection="1">
      <alignment vertical="center"/>
    </xf>
    <xf numFmtId="176" fontId="61" fillId="0" borderId="278" xfId="0" applyNumberFormat="1" applyFont="1" applyFill="1" applyBorder="1" applyAlignment="1" applyProtection="1">
      <alignment vertical="center"/>
    </xf>
    <xf numFmtId="176" fontId="61" fillId="0" borderId="251" xfId="0" applyNumberFormat="1" applyFont="1" applyFill="1" applyBorder="1" applyAlignment="1" applyProtection="1">
      <alignment vertical="center"/>
    </xf>
    <xf numFmtId="176" fontId="61" fillId="0" borderId="284" xfId="0" applyNumberFormat="1" applyFont="1" applyFill="1" applyBorder="1" applyAlignment="1" applyProtection="1">
      <alignment vertical="center"/>
    </xf>
    <xf numFmtId="176" fontId="61" fillId="0" borderId="261" xfId="0" applyNumberFormat="1" applyFont="1" applyFill="1" applyBorder="1" applyAlignment="1" applyProtection="1">
      <alignment vertical="center"/>
    </xf>
    <xf numFmtId="176" fontId="61" fillId="0" borderId="255" xfId="0" applyNumberFormat="1" applyFont="1" applyFill="1" applyBorder="1" applyAlignment="1" applyProtection="1">
      <alignment vertical="center"/>
    </xf>
    <xf numFmtId="176" fontId="61" fillId="0" borderId="256" xfId="0" applyNumberFormat="1" applyFont="1" applyFill="1" applyBorder="1" applyAlignment="1" applyProtection="1">
      <alignment vertical="center"/>
    </xf>
    <xf numFmtId="176" fontId="61" fillId="0" borderId="292" xfId="0" applyNumberFormat="1" applyFont="1" applyFill="1" applyBorder="1" applyAlignment="1" applyProtection="1">
      <alignment vertical="center"/>
    </xf>
    <xf numFmtId="176" fontId="61" fillId="0" borderId="283" xfId="0" applyNumberFormat="1" applyFont="1" applyFill="1" applyBorder="1" applyAlignment="1" applyProtection="1">
      <alignment vertical="center"/>
    </xf>
    <xf numFmtId="176" fontId="61" fillId="0" borderId="260" xfId="0" applyNumberFormat="1" applyFont="1" applyFill="1" applyBorder="1" applyAlignment="1" applyProtection="1">
      <alignment vertical="center"/>
    </xf>
    <xf numFmtId="176" fontId="61" fillId="0" borderId="257" xfId="0" applyNumberFormat="1" applyFont="1" applyFill="1" applyBorder="1" applyAlignment="1" applyProtection="1">
      <alignment vertical="center"/>
    </xf>
    <xf numFmtId="176" fontId="61" fillId="0" borderId="290" xfId="0" applyNumberFormat="1" applyFont="1" applyFill="1" applyBorder="1" applyAlignment="1" applyProtection="1">
      <alignment vertical="center"/>
    </xf>
    <xf numFmtId="176" fontId="61" fillId="0" borderId="291" xfId="0" applyNumberFormat="1" applyFont="1" applyFill="1" applyBorder="1" applyAlignment="1" applyProtection="1">
      <alignment vertical="center"/>
    </xf>
    <xf numFmtId="176" fontId="61" fillId="0" borderId="280" xfId="0" applyNumberFormat="1" applyFont="1" applyFill="1" applyBorder="1" applyAlignment="1" applyProtection="1">
      <alignment vertical="center"/>
    </xf>
    <xf numFmtId="176" fontId="61" fillId="0" borderId="262" xfId="0" applyNumberFormat="1" applyFont="1" applyFill="1" applyBorder="1" applyAlignment="1" applyProtection="1">
      <alignment vertical="center"/>
    </xf>
    <xf numFmtId="180" fontId="62" fillId="0" borderId="2" xfId="0" applyNumberFormat="1" applyFont="1" applyFill="1" applyBorder="1" applyAlignment="1" applyProtection="1">
      <alignment horizontal="distributed" vertical="center" justifyLastLine="1"/>
    </xf>
    <xf numFmtId="178" fontId="40" fillId="0" borderId="25" xfId="0" applyNumberFormat="1" applyFont="1" applyFill="1" applyBorder="1" applyAlignment="1" applyProtection="1">
      <alignment vertical="center"/>
    </xf>
    <xf numFmtId="177" fontId="63" fillId="0" borderId="2" xfId="0" quotePrefix="1" applyNumberFormat="1" applyFont="1" applyFill="1" applyBorder="1" applyAlignment="1" applyProtection="1">
      <alignment vertical="center"/>
    </xf>
    <xf numFmtId="179" fontId="64" fillId="4" borderId="10" xfId="0" applyNumberFormat="1" applyFont="1" applyFill="1" applyBorder="1" applyAlignment="1" applyProtection="1">
      <alignment horizontal="left" vertical="center"/>
    </xf>
    <xf numFmtId="177" fontId="15" fillId="0" borderId="44" xfId="0" applyNumberFormat="1" applyFont="1" applyFill="1" applyBorder="1" applyAlignment="1" applyProtection="1">
      <alignment horizontal="center" vertical="center"/>
    </xf>
    <xf numFmtId="177" fontId="41" fillId="0" borderId="176" xfId="0" applyNumberFormat="1" applyFont="1" applyFill="1" applyBorder="1" applyAlignment="1" applyProtection="1">
      <alignment vertical="center"/>
    </xf>
    <xf numFmtId="177" fontId="15" fillId="0" borderId="43" xfId="0" applyNumberFormat="1" applyFont="1" applyFill="1" applyBorder="1" applyAlignment="1" applyProtection="1">
      <alignment horizontal="center" vertical="center"/>
    </xf>
    <xf numFmtId="177" fontId="41" fillId="0" borderId="40" xfId="0" applyNumberFormat="1" applyFont="1" applyFill="1" applyBorder="1" applyAlignment="1" applyProtection="1">
      <alignment vertical="center"/>
    </xf>
    <xf numFmtId="177" fontId="41" fillId="0" borderId="215" xfId="0" applyNumberFormat="1" applyFont="1" applyFill="1" applyBorder="1" applyAlignment="1" applyProtection="1">
      <alignment vertical="center"/>
    </xf>
    <xf numFmtId="0" fontId="0" fillId="0" borderId="0" xfId="0"/>
    <xf numFmtId="177" fontId="5" fillId="0" borderId="0" xfId="0" applyNumberFormat="1" applyFont="1" applyFill="1" applyBorder="1" applyAlignment="1" applyProtection="1">
      <alignment horizontal="distributed" vertical="center" justifyLastLine="1"/>
    </xf>
    <xf numFmtId="177" fontId="5" fillId="0" borderId="0" xfId="0" applyNumberFormat="1" applyFont="1" applyFill="1" applyBorder="1" applyAlignment="1" applyProtection="1">
      <alignment horizontal="distributed" vertical="center" justifyLastLine="1"/>
    </xf>
    <xf numFmtId="181" fontId="15" fillId="0" borderId="0" xfId="0" applyNumberFormat="1" applyFont="1" applyAlignment="1" applyProtection="1">
      <alignment horizontal="right" vertical="center"/>
    </xf>
    <xf numFmtId="0" fontId="0" fillId="6" borderId="0" xfId="0" applyFill="1" applyBorder="1" applyAlignment="1">
      <alignment horizontal="center" vertical="center"/>
    </xf>
    <xf numFmtId="0" fontId="0" fillId="6" borderId="0" xfId="0" applyFill="1" applyBorder="1" applyAlignment="1">
      <alignment horizontal="left" vertical="center"/>
    </xf>
    <xf numFmtId="0" fontId="72" fillId="0" borderId="0" xfId="0" applyFont="1" applyBorder="1" applyAlignment="1">
      <alignment horizontal="center" vertical="center"/>
    </xf>
    <xf numFmtId="0" fontId="73" fillId="0" borderId="0" xfId="0" applyFont="1" applyFill="1" applyBorder="1" applyAlignment="1">
      <alignment vertical="center"/>
    </xf>
    <xf numFmtId="0" fontId="0" fillId="8" borderId="30" xfId="0" applyFill="1" applyBorder="1"/>
    <xf numFmtId="0" fontId="0" fillId="8" borderId="3" xfId="0" applyFill="1" applyBorder="1"/>
    <xf numFmtId="0" fontId="0" fillId="8" borderId="32" xfId="0" applyFill="1" applyBorder="1"/>
    <xf numFmtId="0" fontId="0" fillId="8" borderId="10" xfId="0" applyFill="1" applyBorder="1"/>
    <xf numFmtId="0" fontId="0" fillId="8" borderId="31" xfId="0" applyFill="1" applyBorder="1"/>
    <xf numFmtId="0" fontId="0" fillId="8" borderId="9" xfId="0" applyFill="1" applyBorder="1"/>
    <xf numFmtId="0" fontId="0" fillId="8" borderId="33" xfId="0" applyFill="1" applyBorder="1"/>
    <xf numFmtId="0" fontId="0" fillId="8" borderId="19" xfId="0" applyFill="1" applyBorder="1"/>
    <xf numFmtId="0" fontId="0" fillId="6" borderId="0" xfId="0" applyFill="1"/>
    <xf numFmtId="0" fontId="72" fillId="6" borderId="0" xfId="0" applyFont="1" applyFill="1" applyBorder="1" applyAlignment="1">
      <alignment horizontal="right" vertical="center"/>
    </xf>
    <xf numFmtId="183" fontId="15" fillId="0" borderId="0" xfId="0" applyNumberFormat="1" applyFont="1" applyAlignment="1" applyProtection="1">
      <alignment horizontal="right" vertical="center"/>
    </xf>
    <xf numFmtId="177" fontId="15" fillId="0" borderId="115" xfId="0" applyNumberFormat="1" applyFont="1" applyFill="1" applyBorder="1" applyAlignment="1" applyProtection="1">
      <alignment horizontal="distributed" vertical="center" justifyLastLine="1"/>
    </xf>
    <xf numFmtId="177" fontId="15" fillId="0" borderId="66" xfId="0" applyNumberFormat="1" applyFont="1" applyFill="1" applyBorder="1" applyAlignment="1" applyProtection="1">
      <alignment horizontal="distributed" vertical="center" justifyLastLine="1"/>
    </xf>
    <xf numFmtId="177" fontId="15" fillId="0" borderId="72" xfId="0" applyNumberFormat="1" applyFont="1" applyFill="1" applyBorder="1" applyAlignment="1" applyProtection="1">
      <alignment horizontal="distributed" vertical="center" justifyLastLine="1"/>
    </xf>
    <xf numFmtId="177" fontId="38" fillId="0" borderId="74" xfId="0" applyNumberFormat="1" applyFont="1" applyFill="1" applyBorder="1" applyAlignment="1" applyProtection="1">
      <alignment horizontal="distributed" vertical="center" justifyLastLine="1"/>
    </xf>
    <xf numFmtId="177" fontId="38" fillId="0" borderId="58" xfId="0" applyNumberFormat="1" applyFont="1" applyFill="1" applyBorder="1" applyAlignment="1" applyProtection="1">
      <alignment horizontal="distributed" vertical="center" justifyLastLine="1"/>
    </xf>
    <xf numFmtId="177" fontId="41" fillId="0" borderId="0" xfId="0" applyNumberFormat="1" applyFont="1" applyFill="1" applyBorder="1" applyAlignment="1" applyProtection="1">
      <alignment vertical="center"/>
    </xf>
    <xf numFmtId="177" fontId="5" fillId="0" borderId="0" xfId="0" applyNumberFormat="1" applyFont="1" applyFill="1" applyBorder="1" applyAlignment="1" applyProtection="1">
      <alignment horizontal="center" vertical="center" justifyLastLine="1"/>
    </xf>
    <xf numFmtId="179" fontId="74" fillId="7" borderId="72" xfId="2" applyNumberFormat="1" applyFont="1" applyFill="1" applyBorder="1" applyAlignment="1">
      <alignment vertical="center"/>
    </xf>
    <xf numFmtId="179" fontId="74" fillId="0" borderId="105" xfId="2" applyNumberFormat="1" applyFont="1" applyBorder="1" applyAlignment="1">
      <alignment vertical="center"/>
    </xf>
    <xf numFmtId="179" fontId="74" fillId="7" borderId="66" xfId="2" applyNumberFormat="1" applyFont="1" applyFill="1" applyBorder="1" applyAlignment="1">
      <alignment vertical="center"/>
    </xf>
    <xf numFmtId="179" fontId="74" fillId="0" borderId="72" xfId="2" applyNumberFormat="1" applyFont="1" applyFill="1" applyBorder="1" applyAlignment="1">
      <alignment vertical="center"/>
    </xf>
    <xf numFmtId="179" fontId="74" fillId="0" borderId="92" xfId="2" applyNumberFormat="1" applyFont="1" applyFill="1" applyBorder="1" applyAlignment="1">
      <alignment vertical="center"/>
    </xf>
    <xf numFmtId="179" fontId="74" fillId="0" borderId="65" xfId="2" applyNumberFormat="1" applyFont="1" applyFill="1" applyBorder="1" applyAlignment="1">
      <alignment vertical="center"/>
    </xf>
    <xf numFmtId="179" fontId="74" fillId="7" borderId="76" xfId="2" applyNumberFormat="1" applyFont="1" applyFill="1" applyBorder="1" applyAlignment="1">
      <alignment vertical="center"/>
    </xf>
    <xf numFmtId="179" fontId="74" fillId="7" borderId="41" xfId="2" applyNumberFormat="1" applyFont="1" applyFill="1" applyBorder="1" applyAlignment="1">
      <alignment vertical="center"/>
    </xf>
    <xf numFmtId="179" fontId="74" fillId="0" borderId="98" xfId="2" applyNumberFormat="1" applyFont="1" applyBorder="1" applyAlignment="1">
      <alignment vertical="center"/>
    </xf>
    <xf numFmtId="0" fontId="5" fillId="0" borderId="0" xfId="0" applyFont="1" applyFill="1" applyAlignment="1">
      <alignment vertical="center"/>
    </xf>
    <xf numFmtId="177" fontId="45" fillId="0" borderId="191" xfId="0" applyNumberFormat="1" applyFont="1" applyFill="1" applyBorder="1" applyAlignment="1">
      <alignment vertical="center"/>
    </xf>
    <xf numFmtId="177" fontId="45" fillId="0" borderId="169" xfId="0" applyNumberFormat="1" applyFont="1" applyFill="1" applyBorder="1" applyAlignment="1">
      <alignment vertical="center"/>
    </xf>
    <xf numFmtId="177" fontId="45" fillId="0" borderId="202" xfId="2" applyNumberFormat="1" applyFont="1" applyFill="1" applyBorder="1" applyAlignment="1">
      <alignment vertical="center"/>
    </xf>
    <xf numFmtId="177" fontId="45" fillId="0" borderId="204" xfId="2" applyNumberFormat="1" applyFont="1" applyFill="1" applyBorder="1" applyAlignment="1">
      <alignment vertical="center"/>
    </xf>
    <xf numFmtId="177" fontId="45" fillId="0" borderId="26" xfId="2" applyNumberFormat="1" applyFont="1" applyFill="1" applyBorder="1" applyAlignment="1">
      <alignment vertical="center"/>
    </xf>
    <xf numFmtId="177" fontId="45" fillId="0" borderId="27" xfId="2" applyNumberFormat="1" applyFont="1" applyFill="1" applyBorder="1" applyAlignment="1">
      <alignment vertical="center"/>
    </xf>
    <xf numFmtId="177" fontId="45" fillId="0" borderId="183" xfId="2" applyNumberFormat="1" applyFont="1" applyFill="1" applyBorder="1" applyAlignment="1">
      <alignment vertical="center"/>
    </xf>
    <xf numFmtId="177" fontId="45" fillId="0" borderId="79" xfId="2" applyNumberFormat="1" applyFont="1" applyFill="1" applyBorder="1" applyAlignment="1">
      <alignment vertical="center"/>
    </xf>
    <xf numFmtId="177" fontId="45" fillId="0" borderId="71" xfId="2" applyNumberFormat="1" applyFont="1" applyFill="1" applyBorder="1" applyAlignment="1">
      <alignment vertical="center"/>
    </xf>
    <xf numFmtId="177" fontId="45" fillId="0" borderId="90" xfId="2" applyNumberFormat="1" applyFont="1" applyFill="1" applyBorder="1" applyAlignment="1">
      <alignment vertical="center"/>
    </xf>
    <xf numFmtId="177" fontId="45" fillId="0" borderId="91" xfId="2" applyNumberFormat="1" applyFont="1" applyFill="1" applyBorder="1" applyAlignment="1">
      <alignment vertical="center"/>
    </xf>
    <xf numFmtId="177" fontId="45" fillId="0" borderId="96" xfId="2" applyNumberFormat="1" applyFont="1" applyFill="1" applyBorder="1" applyAlignment="1">
      <alignment vertical="center"/>
    </xf>
    <xf numFmtId="177" fontId="45" fillId="0" borderId="192" xfId="2" applyNumberFormat="1" applyFont="1" applyFill="1" applyBorder="1" applyAlignment="1">
      <alignment vertical="center"/>
    </xf>
    <xf numFmtId="0" fontId="14" fillId="0" borderId="58"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14" fillId="0" borderId="80" xfId="0" applyFont="1" applyFill="1" applyBorder="1" applyAlignment="1">
      <alignment horizontal="center" vertical="center" wrapText="1"/>
    </xf>
    <xf numFmtId="0" fontId="5" fillId="0" borderId="10" xfId="0" applyFont="1" applyBorder="1"/>
    <xf numFmtId="0" fontId="5" fillId="0" borderId="31" xfId="0" applyFont="1" applyBorder="1"/>
    <xf numFmtId="0" fontId="5" fillId="0" borderId="41" xfId="0" applyFont="1" applyBorder="1"/>
    <xf numFmtId="0" fontId="5" fillId="0" borderId="112" xfId="0" applyFont="1" applyBorder="1"/>
    <xf numFmtId="177" fontId="15" fillId="0" borderId="3" xfId="0" applyNumberFormat="1" applyFont="1" applyFill="1" applyBorder="1" applyAlignment="1" applyProtection="1">
      <alignment horizontal="center" vertical="center"/>
    </xf>
    <xf numFmtId="177" fontId="15" fillId="0" borderId="0" xfId="0" applyNumberFormat="1" applyFont="1" applyFill="1" applyBorder="1" applyAlignment="1" applyProtection="1">
      <alignment horizontal="center" vertical="center"/>
    </xf>
    <xf numFmtId="177" fontId="14" fillId="0" borderId="0" xfId="0" applyNumberFormat="1" applyFont="1" applyFill="1" applyBorder="1" applyAlignment="1" applyProtection="1">
      <alignment horizontal="center" vertical="center"/>
    </xf>
    <xf numFmtId="177" fontId="41" fillId="0" borderId="3" xfId="0" applyNumberFormat="1" applyFont="1" applyFill="1" applyBorder="1" applyAlignment="1" applyProtection="1">
      <alignment vertical="center"/>
    </xf>
    <xf numFmtId="177" fontId="41" fillId="0" borderId="10" xfId="0" applyNumberFormat="1" applyFont="1" applyFill="1" applyBorder="1" applyAlignment="1" applyProtection="1">
      <alignment vertical="center"/>
    </xf>
    <xf numFmtId="177" fontId="41" fillId="0" borderId="0" xfId="2" applyNumberFormat="1" applyFont="1" applyFill="1" applyBorder="1" applyAlignment="1" applyProtection="1">
      <alignment vertical="center"/>
    </xf>
    <xf numFmtId="177" fontId="13" fillId="0" borderId="10" xfId="0" applyNumberFormat="1" applyFont="1" applyFill="1" applyBorder="1" applyAlignment="1" applyProtection="1">
      <alignment horizontal="center" vertical="center"/>
    </xf>
    <xf numFmtId="0" fontId="5" fillId="0" borderId="0" xfId="0" applyFont="1" applyFill="1" applyBorder="1" applyAlignment="1" applyProtection="1">
      <alignment horizontal="distributed" vertical="center" justifyLastLine="1"/>
    </xf>
    <xf numFmtId="0" fontId="0" fillId="0" borderId="0" xfId="0" applyFill="1" applyBorder="1" applyAlignment="1">
      <alignment horizontal="distributed" vertical="center"/>
    </xf>
    <xf numFmtId="0" fontId="34" fillId="0" borderId="50" xfId="0" applyFont="1" applyBorder="1" applyAlignment="1">
      <alignment horizontal="distributed" vertical="center" justifyLastLine="1"/>
    </xf>
    <xf numFmtId="0" fontId="34" fillId="0" borderId="54" xfId="0" applyFont="1" applyBorder="1" applyAlignment="1">
      <alignment horizontal="distributed" vertical="center" justifyLastLine="1"/>
    </xf>
    <xf numFmtId="0" fontId="34" fillId="0" borderId="53" xfId="0" applyFont="1" applyBorder="1" applyAlignment="1">
      <alignment horizontal="distributed" vertical="center" justifyLastLine="1"/>
    </xf>
    <xf numFmtId="0" fontId="34" fillId="0" borderId="133" xfId="0" applyFont="1" applyBorder="1" applyAlignment="1">
      <alignment horizontal="distributed" vertical="center" justifyLastLine="1"/>
    </xf>
    <xf numFmtId="179" fontId="75" fillId="7" borderId="73" xfId="2" applyNumberFormat="1" applyFont="1" applyFill="1" applyBorder="1" applyAlignment="1">
      <alignment vertical="center"/>
    </xf>
    <xf numFmtId="179" fontId="75" fillId="7" borderId="2" xfId="2" applyNumberFormat="1" applyFont="1" applyFill="1" applyBorder="1" applyAlignment="1">
      <alignment vertical="center"/>
    </xf>
    <xf numFmtId="179" fontId="75" fillId="7" borderId="20" xfId="2" applyNumberFormat="1" applyFont="1" applyFill="1" applyBorder="1" applyAlignment="1">
      <alignment vertical="center"/>
    </xf>
    <xf numFmtId="179" fontId="45" fillId="0" borderId="4" xfId="2" applyNumberFormat="1" applyFont="1" applyBorder="1" applyAlignment="1">
      <alignment vertical="center"/>
    </xf>
    <xf numFmtId="179" fontId="45" fillId="0" borderId="44" xfId="2" applyNumberFormat="1" applyFont="1" applyBorder="1" applyAlignment="1">
      <alignment vertical="center"/>
    </xf>
    <xf numFmtId="179" fontId="45" fillId="0" borderId="136" xfId="2" applyNumberFormat="1" applyFont="1" applyBorder="1" applyAlignment="1">
      <alignment vertical="center"/>
    </xf>
    <xf numFmtId="179" fontId="45" fillId="0" borderId="4" xfId="2" applyNumberFormat="1" applyFont="1" applyFill="1" applyBorder="1" applyAlignment="1">
      <alignment vertical="center"/>
    </xf>
    <xf numFmtId="179" fontId="45" fillId="0" borderId="44" xfId="2" applyNumberFormat="1" applyFont="1" applyFill="1" applyBorder="1" applyAlignment="1">
      <alignment vertical="center"/>
    </xf>
    <xf numFmtId="179" fontId="45" fillId="0" borderId="71" xfId="2" applyNumberFormat="1" applyFont="1" applyBorder="1" applyAlignment="1">
      <alignment vertical="center"/>
    </xf>
    <xf numFmtId="179" fontId="45" fillId="0" borderId="176" xfId="2" applyNumberFormat="1" applyFont="1" applyBorder="1" applyAlignment="1">
      <alignment vertical="center"/>
    </xf>
    <xf numFmtId="179" fontId="45" fillId="0" borderId="103" xfId="2" applyNumberFormat="1" applyFont="1" applyBorder="1" applyAlignment="1">
      <alignment vertical="center"/>
    </xf>
    <xf numFmtId="179" fontId="45" fillId="0" borderId="57" xfId="2" applyNumberFormat="1" applyFont="1" applyFill="1" applyBorder="1" applyAlignment="1">
      <alignment vertical="center"/>
    </xf>
    <xf numFmtId="179" fontId="45" fillId="0" borderId="88" xfId="2" applyNumberFormat="1" applyFont="1" applyFill="1" applyBorder="1" applyAlignment="1">
      <alignment vertical="center"/>
    </xf>
    <xf numFmtId="179" fontId="45" fillId="0" borderId="110" xfId="2" applyNumberFormat="1" applyFont="1" applyBorder="1" applyAlignment="1">
      <alignment vertical="center"/>
    </xf>
    <xf numFmtId="0" fontId="11" fillId="5" borderId="0" xfId="0" applyFont="1" applyFill="1" applyAlignment="1">
      <alignment vertical="center" justifyLastLine="1"/>
    </xf>
    <xf numFmtId="177" fontId="41" fillId="0" borderId="0" xfId="0" applyNumberFormat="1" applyFont="1" applyFill="1" applyBorder="1" applyAlignment="1" applyProtection="1">
      <alignment vertical="center" shrinkToFit="1"/>
    </xf>
    <xf numFmtId="177" fontId="41" fillId="6" borderId="76" xfId="2" applyNumberFormat="1" applyFont="1" applyFill="1" applyBorder="1" applyAlignment="1">
      <alignment vertical="center"/>
    </xf>
    <xf numFmtId="177" fontId="41" fillId="6" borderId="94" xfId="2" applyNumberFormat="1" applyFont="1" applyFill="1" applyBorder="1" applyAlignment="1">
      <alignment vertical="center"/>
    </xf>
    <xf numFmtId="177" fontId="41" fillId="6" borderId="75" xfId="2" applyNumberFormat="1" applyFont="1" applyFill="1" applyBorder="1" applyAlignment="1">
      <alignment vertical="center"/>
    </xf>
    <xf numFmtId="177" fontId="41" fillId="6" borderId="73" xfId="2" applyNumberFormat="1" applyFont="1" applyFill="1" applyBorder="1" applyAlignment="1">
      <alignment vertical="center"/>
    </xf>
    <xf numFmtId="177" fontId="41" fillId="6" borderId="2" xfId="2" applyNumberFormat="1" applyFont="1" applyFill="1" applyBorder="1" applyAlignment="1">
      <alignment vertical="center"/>
    </xf>
    <xf numFmtId="177" fontId="41" fillId="6" borderId="20" xfId="2" applyNumberFormat="1" applyFont="1" applyFill="1" applyBorder="1" applyAlignment="1">
      <alignment vertical="center"/>
    </xf>
    <xf numFmtId="177" fontId="41" fillId="6" borderId="159" xfId="2" applyNumberFormat="1" applyFont="1" applyFill="1" applyBorder="1" applyAlignment="1">
      <alignment vertical="center"/>
    </xf>
    <xf numFmtId="177" fontId="41" fillId="6" borderId="139" xfId="2" applyNumberFormat="1" applyFont="1" applyFill="1" applyBorder="1" applyAlignment="1">
      <alignment vertical="center"/>
    </xf>
    <xf numFmtId="177" fontId="41" fillId="6" borderId="158" xfId="2" applyNumberFormat="1" applyFont="1" applyFill="1" applyBorder="1" applyAlignment="1">
      <alignment vertical="center"/>
    </xf>
    <xf numFmtId="177" fontId="41" fillId="6" borderId="201" xfId="2" applyNumberFormat="1" applyFont="1" applyFill="1" applyBorder="1" applyAlignment="1">
      <alignment vertical="center"/>
    </xf>
    <xf numFmtId="177" fontId="41" fillId="6" borderId="161" xfId="2" applyNumberFormat="1" applyFont="1" applyFill="1" applyBorder="1" applyAlignment="1">
      <alignment vertical="center"/>
    </xf>
    <xf numFmtId="177" fontId="41" fillId="6" borderId="162" xfId="2" applyNumberFormat="1" applyFont="1" applyFill="1" applyBorder="1" applyAlignment="1">
      <alignment vertical="center"/>
    </xf>
    <xf numFmtId="177" fontId="45" fillId="6" borderId="203" xfId="2" applyNumberFormat="1" applyFont="1" applyFill="1" applyBorder="1" applyAlignment="1">
      <alignment vertical="center"/>
    </xf>
    <xf numFmtId="177" fontId="45" fillId="6" borderId="26" xfId="2" applyNumberFormat="1" applyFont="1" applyFill="1" applyBorder="1" applyAlignment="1">
      <alignment vertical="center"/>
    </xf>
    <xf numFmtId="177" fontId="45" fillId="6" borderId="71" xfId="2" applyNumberFormat="1" applyFont="1" applyFill="1" applyBorder="1" applyAlignment="1">
      <alignment vertical="center"/>
    </xf>
    <xf numFmtId="177" fontId="45" fillId="6" borderId="90" xfId="2" applyNumberFormat="1" applyFont="1" applyFill="1" applyBorder="1" applyAlignment="1">
      <alignment vertical="center"/>
    </xf>
    <xf numFmtId="177" fontId="41" fillId="6" borderId="164" xfId="0" applyNumberFormat="1" applyFont="1" applyFill="1" applyBorder="1" applyAlignment="1">
      <alignment vertical="center"/>
    </xf>
    <xf numFmtId="177" fontId="41" fillId="6" borderId="116" xfId="0" applyNumberFormat="1" applyFont="1" applyFill="1" applyBorder="1" applyAlignment="1">
      <alignment vertical="center"/>
    </xf>
    <xf numFmtId="177" fontId="41" fillId="6" borderId="116" xfId="2" applyNumberFormat="1" applyFont="1" applyFill="1" applyBorder="1" applyAlignment="1">
      <alignment vertical="center"/>
    </xf>
    <xf numFmtId="177" fontId="41" fillId="6" borderId="117" xfId="0" applyNumberFormat="1" applyFont="1" applyFill="1" applyBorder="1" applyAlignment="1">
      <alignment vertical="center"/>
    </xf>
    <xf numFmtId="177" fontId="41" fillId="6" borderId="156" xfId="2" applyNumberFormat="1" applyFont="1" applyFill="1" applyBorder="1" applyAlignment="1">
      <alignment vertical="center"/>
    </xf>
    <xf numFmtId="177" fontId="41" fillId="6" borderId="187" xfId="2" applyNumberFormat="1" applyFont="1" applyFill="1" applyBorder="1" applyAlignment="1">
      <alignment vertical="center"/>
    </xf>
    <xf numFmtId="177" fontId="45" fillId="6" borderId="184" xfId="2" applyNumberFormat="1" applyFont="1" applyFill="1" applyBorder="1" applyAlignment="1">
      <alignment vertical="center"/>
    </xf>
    <xf numFmtId="177" fontId="45" fillId="6" borderId="39" xfId="2" applyNumberFormat="1" applyFont="1" applyFill="1" applyBorder="1" applyAlignment="1">
      <alignment vertical="center"/>
    </xf>
    <xf numFmtId="177" fontId="41" fillId="6" borderId="172" xfId="0" applyNumberFormat="1" applyFont="1" applyFill="1" applyBorder="1" applyAlignment="1">
      <alignment vertical="center"/>
    </xf>
    <xf numFmtId="177" fontId="41" fillId="6" borderId="68" xfId="2" applyNumberFormat="1" applyFont="1" applyFill="1" applyBorder="1" applyAlignment="1">
      <alignment vertical="center"/>
    </xf>
    <xf numFmtId="177" fontId="41" fillId="6" borderId="101" xfId="2" applyNumberFormat="1" applyFont="1" applyFill="1" applyBorder="1" applyAlignment="1">
      <alignment vertical="center"/>
    </xf>
    <xf numFmtId="177" fontId="41" fillId="6" borderId="99" xfId="2" applyNumberFormat="1" applyFont="1" applyFill="1" applyBorder="1" applyAlignment="1">
      <alignment vertical="center"/>
    </xf>
    <xf numFmtId="179" fontId="8" fillId="0" borderId="0" xfId="0" applyNumberFormat="1" applyFont="1" applyFill="1" applyBorder="1" applyAlignment="1" applyProtection="1">
      <alignment horizontal="center" vertical="center"/>
    </xf>
    <xf numFmtId="179" fontId="39" fillId="0" borderId="0" xfId="0" applyNumberFormat="1" applyFont="1" applyBorder="1" applyAlignment="1" applyProtection="1">
      <alignment vertical="center"/>
    </xf>
    <xf numFmtId="179" fontId="39" fillId="0" borderId="0" xfId="0" applyNumberFormat="1" applyFont="1" applyFill="1" applyBorder="1" applyAlignment="1" applyProtection="1">
      <alignment vertical="center"/>
    </xf>
    <xf numFmtId="176" fontId="76" fillId="9" borderId="269" xfId="0" applyNumberFormat="1" applyFont="1" applyFill="1" applyBorder="1" applyAlignment="1" applyProtection="1">
      <alignment vertical="center"/>
    </xf>
    <xf numFmtId="176" fontId="76" fillId="9" borderId="271" xfId="0" applyNumberFormat="1" applyFont="1" applyFill="1" applyBorder="1" applyAlignment="1" applyProtection="1">
      <alignment vertical="center"/>
    </xf>
    <xf numFmtId="176" fontId="76" fillId="9" borderId="251" xfId="0" applyNumberFormat="1" applyFont="1" applyFill="1" applyBorder="1" applyAlignment="1" applyProtection="1">
      <alignment vertical="center"/>
    </xf>
    <xf numFmtId="176" fontId="76" fillId="9" borderId="264" xfId="0" applyNumberFormat="1" applyFont="1" applyFill="1" applyBorder="1" applyAlignment="1" applyProtection="1">
      <alignment vertical="center"/>
    </xf>
    <xf numFmtId="176" fontId="76" fillId="9" borderId="255" xfId="0" applyNumberFormat="1" applyFont="1" applyFill="1" applyBorder="1" applyAlignment="1" applyProtection="1">
      <alignment vertical="center"/>
    </xf>
    <xf numFmtId="176" fontId="76" fillId="9" borderId="263" xfId="0" applyNumberFormat="1" applyFont="1" applyFill="1" applyBorder="1" applyAlignment="1" applyProtection="1">
      <alignment vertical="center"/>
    </xf>
    <xf numFmtId="0" fontId="29" fillId="6" borderId="0" xfId="0" applyFont="1" applyFill="1" applyBorder="1" applyAlignment="1">
      <alignment vertical="center"/>
    </xf>
    <xf numFmtId="0" fontId="78" fillId="0" borderId="2" xfId="0" applyFont="1" applyBorder="1" applyAlignment="1">
      <alignment horizontal="center" vertical="center"/>
    </xf>
    <xf numFmtId="0" fontId="80" fillId="0" borderId="2" xfId="0" applyFont="1" applyBorder="1"/>
    <xf numFmtId="0" fontId="81" fillId="0" borderId="2" xfId="0" applyFont="1" applyBorder="1" applyAlignment="1">
      <alignment horizontal="center" vertical="center"/>
    </xf>
    <xf numFmtId="177" fontId="78" fillId="0" borderId="2" xfId="0" applyNumberFormat="1" applyFont="1" applyBorder="1" applyAlignment="1">
      <alignment vertical="center"/>
    </xf>
    <xf numFmtId="177" fontId="78" fillId="0" borderId="2" xfId="0" applyNumberFormat="1" applyFont="1" applyFill="1" applyBorder="1" applyAlignment="1">
      <alignment vertical="center"/>
    </xf>
    <xf numFmtId="10" fontId="41" fillId="0" borderId="7" xfId="2" applyNumberFormat="1" applyFont="1" applyBorder="1" applyAlignment="1">
      <alignment vertical="center"/>
    </xf>
    <xf numFmtId="0" fontId="14" fillId="0" borderId="0" xfId="0" applyFont="1" applyAlignment="1">
      <alignment horizontal="distributed" vertical="center"/>
    </xf>
    <xf numFmtId="0" fontId="14" fillId="0" borderId="0" xfId="0" applyFont="1" applyAlignment="1">
      <alignment vertical="center"/>
    </xf>
    <xf numFmtId="0" fontId="0" fillId="0" borderId="0" xfId="0" applyBorder="1" applyAlignment="1">
      <alignment horizontal="distributed" vertical="center" justifyLastLine="1"/>
    </xf>
    <xf numFmtId="0" fontId="14" fillId="0" borderId="36" xfId="0" applyFont="1" applyBorder="1" applyAlignment="1">
      <alignment horizontal="center" vertical="center"/>
    </xf>
    <xf numFmtId="0" fontId="14" fillId="0" borderId="40" xfId="0" applyFont="1" applyBorder="1" applyAlignment="1">
      <alignment horizontal="distributed" vertical="top" justifyLastLine="1"/>
    </xf>
    <xf numFmtId="0" fontId="15" fillId="0" borderId="73" xfId="0" applyFont="1" applyBorder="1" applyAlignment="1">
      <alignment horizontal="distributed" vertical="center" wrapText="1" justifyLastLine="1"/>
    </xf>
    <xf numFmtId="0" fontId="15" fillId="0" borderId="2" xfId="0" applyFont="1" applyBorder="1" applyAlignment="1">
      <alignment horizontal="distributed" vertical="center" wrapText="1" justifyLastLine="1"/>
    </xf>
    <xf numFmtId="0" fontId="15" fillId="0" borderId="20" xfId="0" applyFont="1" applyBorder="1" applyAlignment="1">
      <alignment horizontal="distributed" vertical="center" wrapText="1" justifyLastLine="1"/>
    </xf>
    <xf numFmtId="0" fontId="15" fillId="0" borderId="17" xfId="0" applyFont="1" applyBorder="1" applyAlignment="1">
      <alignment horizontal="distributed" vertical="center" wrapText="1" justifyLastLine="1"/>
    </xf>
    <xf numFmtId="177" fontId="38" fillId="0" borderId="17" xfId="0" applyNumberFormat="1" applyFont="1" applyFill="1" applyBorder="1" applyAlignment="1">
      <alignment vertical="center"/>
    </xf>
    <xf numFmtId="177" fontId="38" fillId="0" borderId="2" xfId="0" applyNumberFormat="1" applyFont="1" applyFill="1" applyBorder="1" applyAlignment="1">
      <alignment vertical="center"/>
    </xf>
    <xf numFmtId="177" fontId="38" fillId="0" borderId="2" xfId="2" applyNumberFormat="1" applyFont="1" applyBorder="1" applyAlignment="1">
      <alignment vertical="center"/>
    </xf>
    <xf numFmtId="177" fontId="38" fillId="0" borderId="2" xfId="0" applyNumberFormat="1" applyFont="1" applyBorder="1" applyAlignment="1">
      <alignment vertical="center"/>
    </xf>
    <xf numFmtId="177" fontId="38" fillId="0" borderId="20" xfId="0" applyNumberFormat="1" applyFont="1" applyBorder="1" applyAlignment="1">
      <alignment vertical="center"/>
    </xf>
    <xf numFmtId="177" fontId="38" fillId="0" borderId="17" xfId="0" applyNumberFormat="1" applyFont="1" applyBorder="1" applyAlignment="1">
      <alignment vertical="center"/>
    </xf>
    <xf numFmtId="177" fontId="38" fillId="0" borderId="25" xfId="0" applyNumberFormat="1" applyFont="1" applyFill="1" applyBorder="1" applyAlignment="1">
      <alignment vertical="center"/>
    </xf>
    <xf numFmtId="177" fontId="38" fillId="0" borderId="174" xfId="0" applyNumberFormat="1" applyFont="1" applyFill="1" applyBorder="1" applyAlignment="1">
      <alignment vertical="center"/>
    </xf>
    <xf numFmtId="177" fontId="38" fillId="0" borderId="71" xfId="0" applyNumberFormat="1" applyFont="1" applyBorder="1" applyAlignment="1">
      <alignment vertical="center"/>
    </xf>
    <xf numFmtId="177" fontId="38" fillId="0" borderId="90" xfId="0" applyNumberFormat="1" applyFont="1" applyFill="1" applyBorder="1" applyAlignment="1">
      <alignment vertical="center"/>
    </xf>
    <xf numFmtId="177" fontId="38" fillId="0" borderId="91" xfId="0" applyNumberFormat="1" applyFont="1" applyBorder="1" applyAlignment="1">
      <alignment vertical="center"/>
    </xf>
    <xf numFmtId="177" fontId="38" fillId="0" borderId="39" xfId="0" applyNumberFormat="1" applyFont="1" applyBorder="1" applyAlignment="1">
      <alignment vertical="center"/>
    </xf>
    <xf numFmtId="177" fontId="38" fillId="0" borderId="37" xfId="0" applyNumberFormat="1" applyFont="1" applyFill="1" applyBorder="1" applyAlignment="1">
      <alignment vertical="center"/>
    </xf>
    <xf numFmtId="177" fontId="38" fillId="0" borderId="94" xfId="0" applyNumberFormat="1" applyFont="1" applyFill="1" applyBorder="1" applyAlignment="1">
      <alignment vertical="center"/>
    </xf>
    <xf numFmtId="177" fontId="38" fillId="0" borderId="94" xfId="0" applyNumberFormat="1" applyFont="1" applyBorder="1" applyAlignment="1">
      <alignment vertical="center"/>
    </xf>
    <xf numFmtId="177" fontId="38" fillId="0" borderId="75" xfId="0" applyNumberFormat="1" applyFont="1" applyBorder="1" applyAlignment="1">
      <alignment vertical="center"/>
    </xf>
    <xf numFmtId="177" fontId="38" fillId="0" borderId="37" xfId="0" applyNumberFormat="1" applyFont="1" applyBorder="1" applyAlignment="1">
      <alignment vertical="center"/>
    </xf>
    <xf numFmtId="177" fontId="38" fillId="0" borderId="23" xfId="0" applyNumberFormat="1" applyFont="1" applyFill="1" applyBorder="1" applyAlignment="1">
      <alignment vertical="center"/>
    </xf>
    <xf numFmtId="177" fontId="38" fillId="0" borderId="1" xfId="0" applyNumberFormat="1" applyFont="1" applyFill="1" applyBorder="1" applyAlignment="1">
      <alignment vertical="center"/>
    </xf>
    <xf numFmtId="177" fontId="38" fillId="0" borderId="1" xfId="0" applyNumberFormat="1" applyFont="1" applyBorder="1" applyAlignment="1">
      <alignment vertical="center"/>
    </xf>
    <xf numFmtId="177" fontId="38" fillId="0" borderId="159" xfId="0" applyNumberFormat="1" applyFont="1" applyFill="1" applyBorder="1" applyAlignment="1">
      <alignment vertical="center"/>
    </xf>
    <xf numFmtId="177" fontId="38" fillId="0" borderId="139" xfId="0" applyNumberFormat="1" applyFont="1" applyFill="1" applyBorder="1" applyAlignment="1">
      <alignment vertical="center"/>
    </xf>
    <xf numFmtId="177" fontId="38" fillId="0" borderId="139" xfId="0" applyNumberFormat="1" applyFont="1" applyBorder="1" applyAlignment="1">
      <alignment vertical="center"/>
    </xf>
    <xf numFmtId="177" fontId="38" fillId="0" borderId="168" xfId="0" applyNumberFormat="1" applyFont="1" applyFill="1" applyBorder="1" applyAlignment="1">
      <alignment vertical="center"/>
    </xf>
    <xf numFmtId="177" fontId="38" fillId="0" borderId="165" xfId="0" applyNumberFormat="1" applyFont="1" applyFill="1" applyBorder="1" applyAlignment="1">
      <alignment vertical="center"/>
    </xf>
    <xf numFmtId="177" fontId="38" fillId="0" borderId="165" xfId="0" applyNumberFormat="1" applyFont="1" applyBorder="1" applyAlignment="1">
      <alignment vertical="center"/>
    </xf>
    <xf numFmtId="177" fontId="38" fillId="0" borderId="95" xfId="0" applyNumberFormat="1" applyFont="1" applyBorder="1" applyAlignment="1">
      <alignment vertical="center"/>
    </xf>
    <xf numFmtId="177" fontId="38" fillId="0" borderId="29" xfId="0" applyNumberFormat="1" applyFont="1" applyBorder="1" applyAlignment="1">
      <alignment vertical="center"/>
    </xf>
    <xf numFmtId="177" fontId="38" fillId="0" borderId="174" xfId="0" applyNumberFormat="1" applyFont="1" applyBorder="1" applyAlignment="1">
      <alignment vertical="center"/>
    </xf>
    <xf numFmtId="177" fontId="38" fillId="0" borderId="130" xfId="0" applyNumberFormat="1" applyFont="1" applyBorder="1" applyAlignment="1">
      <alignment vertical="center"/>
    </xf>
    <xf numFmtId="177" fontId="38" fillId="0" borderId="85" xfId="0" applyNumberFormat="1" applyFont="1" applyBorder="1" applyAlignment="1">
      <alignment vertical="center"/>
    </xf>
    <xf numFmtId="177" fontId="38" fillId="0" borderId="21" xfId="0" applyNumberFormat="1" applyFont="1" applyBorder="1" applyAlignment="1">
      <alignment vertical="center"/>
    </xf>
    <xf numFmtId="177" fontId="38" fillId="0" borderId="309" xfId="0" applyNumberFormat="1" applyFont="1" applyBorder="1" applyAlignment="1">
      <alignment vertical="center"/>
    </xf>
    <xf numFmtId="177" fontId="38" fillId="0" borderId="38" xfId="0" applyNumberFormat="1" applyFont="1" applyFill="1" applyBorder="1" applyAlignment="1">
      <alignment vertical="center"/>
    </xf>
    <xf numFmtId="177" fontId="38" fillId="0" borderId="92" xfId="0" applyNumberFormat="1" applyFont="1" applyFill="1" applyBorder="1" applyAlignment="1">
      <alignment vertical="center"/>
    </xf>
    <xf numFmtId="177" fontId="38" fillId="0" borderId="92" xfId="2" applyNumberFormat="1" applyFont="1" applyBorder="1" applyAlignment="1">
      <alignment vertical="center"/>
    </xf>
    <xf numFmtId="177" fontId="38" fillId="0" borderId="92" xfId="0" applyNumberFormat="1" applyFont="1" applyBorder="1" applyAlignment="1">
      <alignment vertical="center"/>
    </xf>
    <xf numFmtId="177" fontId="38" fillId="0" borderId="65" xfId="0" applyNumberFormat="1" applyFont="1" applyBorder="1" applyAlignment="1">
      <alignment vertical="center"/>
    </xf>
    <xf numFmtId="177" fontId="38" fillId="0" borderId="38" xfId="0" applyNumberFormat="1" applyFont="1" applyBorder="1" applyAlignment="1">
      <alignment vertical="center"/>
    </xf>
    <xf numFmtId="177" fontId="38" fillId="0" borderId="76" xfId="2" applyNumberFormat="1" applyFont="1" applyBorder="1" applyAlignment="1">
      <alignment vertical="center"/>
    </xf>
    <xf numFmtId="177" fontId="38" fillId="0" borderId="94" xfId="2" applyNumberFormat="1" applyFont="1" applyBorder="1" applyAlignment="1">
      <alignment vertical="center"/>
    </xf>
    <xf numFmtId="177" fontId="38" fillId="0" borderId="73" xfId="0" applyNumberFormat="1" applyFont="1" applyFill="1" applyBorder="1" applyAlignment="1">
      <alignment vertical="center"/>
    </xf>
    <xf numFmtId="177" fontId="38" fillId="0" borderId="134" xfId="0" applyNumberFormat="1" applyFont="1" applyBorder="1" applyAlignment="1">
      <alignment vertical="center"/>
    </xf>
    <xf numFmtId="177" fontId="38" fillId="0" borderId="130" xfId="0" applyNumberFormat="1" applyFont="1" applyFill="1" applyBorder="1" applyAlignment="1">
      <alignment vertical="center"/>
    </xf>
    <xf numFmtId="177" fontId="38" fillId="0" borderId="85" xfId="0" applyNumberFormat="1" applyFont="1" applyFill="1" applyBorder="1" applyAlignment="1">
      <alignment vertical="center"/>
    </xf>
    <xf numFmtId="177" fontId="38" fillId="0" borderId="21" xfId="0" applyNumberFormat="1" applyFont="1" applyFill="1" applyBorder="1" applyAlignment="1">
      <alignment vertical="center"/>
    </xf>
    <xf numFmtId="177" fontId="38" fillId="0" borderId="311" xfId="0" applyNumberFormat="1" applyFont="1" applyFill="1" applyBorder="1" applyAlignment="1">
      <alignment vertical="center"/>
    </xf>
    <xf numFmtId="177" fontId="38" fillId="0" borderId="90" xfId="0" applyNumberFormat="1" applyFont="1" applyBorder="1" applyAlignment="1">
      <alignment vertical="center"/>
    </xf>
    <xf numFmtId="0" fontId="15" fillId="0" borderId="0" xfId="0" applyFont="1" applyAlignment="1">
      <alignment vertical="center"/>
    </xf>
    <xf numFmtId="0" fontId="15" fillId="0" borderId="36" xfId="0" applyFont="1" applyBorder="1" applyAlignment="1">
      <alignment horizontal="center" vertical="center"/>
    </xf>
    <xf numFmtId="0" fontId="15" fillId="0" borderId="40" xfId="0" applyFont="1" applyBorder="1" applyAlignment="1">
      <alignment horizontal="distributed" vertical="top" justifyLastLine="1"/>
    </xf>
    <xf numFmtId="177" fontId="38" fillId="0" borderId="71" xfId="0" applyNumberFormat="1" applyFont="1" applyFill="1" applyBorder="1" applyAlignment="1">
      <alignment vertical="center"/>
    </xf>
    <xf numFmtId="177" fontId="38" fillId="0" borderId="159" xfId="0" applyNumberFormat="1" applyFont="1" applyBorder="1" applyAlignment="1">
      <alignment vertical="center"/>
    </xf>
    <xf numFmtId="177" fontId="38" fillId="0" borderId="168" xfId="0" applyNumberFormat="1" applyFont="1" applyBorder="1" applyAlignment="1">
      <alignment vertical="center"/>
    </xf>
    <xf numFmtId="177" fontId="38" fillId="0" borderId="175" xfId="0" applyNumberFormat="1" applyFont="1" applyBorder="1" applyAlignment="1">
      <alignment vertical="center"/>
    </xf>
    <xf numFmtId="177" fontId="38" fillId="0" borderId="76" xfId="0" applyNumberFormat="1" applyFont="1" applyBorder="1" applyAlignment="1">
      <alignment vertical="center"/>
    </xf>
    <xf numFmtId="177" fontId="38" fillId="0" borderId="312" xfId="0" applyNumberFormat="1" applyFont="1" applyFill="1" applyBorder="1" applyAlignment="1">
      <alignment vertical="center"/>
    </xf>
    <xf numFmtId="177" fontId="38" fillId="0" borderId="309" xfId="0" applyNumberFormat="1" applyFont="1" applyFill="1" applyBorder="1" applyAlignment="1">
      <alignment vertical="center"/>
    </xf>
    <xf numFmtId="0" fontId="5" fillId="0" borderId="0" xfId="0" applyFont="1" applyBorder="1" applyAlignment="1">
      <alignment horizontal="distributed" vertical="center" justifyLastLine="1"/>
    </xf>
    <xf numFmtId="177" fontId="5" fillId="0" borderId="0" xfId="0" applyNumberFormat="1" applyFont="1" applyBorder="1" applyAlignment="1">
      <alignment vertical="center"/>
    </xf>
    <xf numFmtId="177" fontId="15" fillId="0" borderId="0" xfId="0" applyNumberFormat="1" applyFont="1" applyBorder="1" applyAlignment="1">
      <alignment vertical="center"/>
    </xf>
    <xf numFmtId="0" fontId="15" fillId="0" borderId="78" xfId="0" applyFont="1" applyBorder="1" applyAlignment="1">
      <alignment horizontal="distributed" vertical="center" wrapText="1" justifyLastLine="1"/>
    </xf>
    <xf numFmtId="177" fontId="38" fillId="0" borderId="106" xfId="0" applyNumberFormat="1" applyFont="1" applyFill="1" applyBorder="1" applyAlignment="1">
      <alignment vertical="center"/>
    </xf>
    <xf numFmtId="177" fontId="38" fillId="0" borderId="107" xfId="0" applyNumberFormat="1" applyFont="1" applyFill="1" applyBorder="1" applyAlignment="1">
      <alignment vertical="center"/>
    </xf>
    <xf numFmtId="177" fontId="38" fillId="0" borderId="108" xfId="0" applyNumberFormat="1" applyFont="1" applyFill="1" applyBorder="1" applyAlignment="1">
      <alignment vertical="center"/>
    </xf>
    <xf numFmtId="177" fontId="15" fillId="0" borderId="77" xfId="0" applyNumberFormat="1" applyFont="1" applyBorder="1" applyAlignment="1">
      <alignment vertical="center"/>
    </xf>
    <xf numFmtId="177" fontId="38" fillId="0" borderId="176" xfId="0" applyNumberFormat="1" applyFont="1" applyBorder="1" applyAlignment="1">
      <alignment vertical="center"/>
    </xf>
    <xf numFmtId="177" fontId="38" fillId="0" borderId="97" xfId="0" applyNumberFormat="1" applyFont="1" applyBorder="1" applyAlignment="1">
      <alignment vertical="center"/>
    </xf>
    <xf numFmtId="177" fontId="38" fillId="0" borderId="137" xfId="0" applyNumberFormat="1" applyFont="1" applyFill="1" applyBorder="1" applyAlignment="1">
      <alignment vertical="center"/>
    </xf>
    <xf numFmtId="177" fontId="38" fillId="0" borderId="95" xfId="0" applyNumberFormat="1" applyFont="1" applyFill="1" applyBorder="1" applyAlignment="1">
      <alignment vertical="center"/>
    </xf>
    <xf numFmtId="177" fontId="15" fillId="0" borderId="21" xfId="0" applyNumberFormat="1" applyFont="1" applyBorder="1" applyAlignment="1">
      <alignment vertical="center"/>
    </xf>
    <xf numFmtId="177" fontId="38" fillId="0" borderId="86" xfId="0" applyNumberFormat="1" applyFont="1" applyBorder="1" applyAlignment="1">
      <alignment vertical="center"/>
    </xf>
    <xf numFmtId="177" fontId="38" fillId="0" borderId="87" xfId="0" applyNumberFormat="1" applyFont="1" applyBorder="1" applyAlignment="1">
      <alignment vertical="center"/>
    </xf>
    <xf numFmtId="177" fontId="38" fillId="0" borderId="104" xfId="0" applyNumberFormat="1" applyFont="1" applyFill="1" applyBorder="1" applyAlignment="1">
      <alignment vertical="center"/>
    </xf>
    <xf numFmtId="177" fontId="38" fillId="0" borderId="86" xfId="0" applyNumberFormat="1" applyFont="1" applyFill="1" applyBorder="1" applyAlignment="1">
      <alignment vertical="center"/>
    </xf>
    <xf numFmtId="177" fontId="38" fillId="0" borderId="87" xfId="0" applyNumberFormat="1" applyFont="1" applyFill="1" applyBorder="1" applyAlignment="1">
      <alignment vertical="center"/>
    </xf>
    <xf numFmtId="0" fontId="5" fillId="0" borderId="73" xfId="0" applyFont="1" applyBorder="1" applyAlignment="1">
      <alignment horizontal="distributed" vertical="center" wrapText="1" justifyLastLine="1"/>
    </xf>
    <xf numFmtId="0" fontId="5" fillId="0" borderId="2" xfId="0" applyFont="1" applyBorder="1" applyAlignment="1">
      <alignment horizontal="distributed" vertical="center" wrapText="1" justifyLastLine="1"/>
    </xf>
    <xf numFmtId="0" fontId="5" fillId="0" borderId="20" xfId="0" applyFont="1" applyBorder="1" applyAlignment="1">
      <alignment horizontal="distributed" vertical="center" wrapText="1" justifyLastLine="1"/>
    </xf>
    <xf numFmtId="0" fontId="5" fillId="0" borderId="17" xfId="0" applyFont="1" applyBorder="1" applyAlignment="1">
      <alignment horizontal="distributed" vertical="center" wrapText="1" justifyLastLine="1"/>
    </xf>
    <xf numFmtId="177" fontId="38" fillId="0" borderId="73" xfId="0" applyNumberFormat="1" applyFont="1" applyBorder="1" applyAlignment="1">
      <alignment vertical="center"/>
    </xf>
    <xf numFmtId="177" fontId="38" fillId="0" borderId="100" xfId="0" applyNumberFormat="1" applyFont="1" applyBorder="1" applyAlignment="1">
      <alignment vertical="center"/>
    </xf>
    <xf numFmtId="177" fontId="38" fillId="0" borderId="72" xfId="0" applyNumberFormat="1" applyFont="1" applyBorder="1" applyAlignment="1">
      <alignment vertical="center"/>
    </xf>
    <xf numFmtId="177" fontId="38" fillId="0" borderId="56" xfId="0" applyNumberFormat="1" applyFont="1" applyBorder="1" applyAlignment="1">
      <alignment vertical="center"/>
    </xf>
    <xf numFmtId="177" fontId="38" fillId="0" borderId="23" xfId="0" applyNumberFormat="1" applyFont="1" applyBorder="1" applyAlignment="1">
      <alignment vertical="center"/>
    </xf>
    <xf numFmtId="177" fontId="38" fillId="0" borderId="314" xfId="0" applyNumberFormat="1" applyFont="1" applyFill="1" applyBorder="1" applyAlignment="1">
      <alignment vertical="center"/>
    </xf>
    <xf numFmtId="0" fontId="5" fillId="0" borderId="75" xfId="0" applyFont="1" applyBorder="1" applyAlignment="1">
      <alignment horizontal="distributed" vertical="center" wrapText="1" justifyLastLine="1"/>
    </xf>
    <xf numFmtId="0" fontId="15" fillId="0" borderId="75" xfId="0" applyFont="1" applyBorder="1" applyAlignment="1">
      <alignment horizontal="distributed" vertical="center" wrapText="1" justifyLastLine="1"/>
    </xf>
    <xf numFmtId="0" fontId="15" fillId="0" borderId="315" xfId="0" applyFont="1" applyBorder="1" applyAlignment="1">
      <alignment horizontal="center" vertical="center"/>
    </xf>
    <xf numFmtId="0" fontId="5" fillId="0" borderId="315" xfId="0" applyFont="1" applyBorder="1" applyAlignment="1">
      <alignment horizontal="center" vertical="center"/>
    </xf>
    <xf numFmtId="38" fontId="38" fillId="0" borderId="139" xfId="2" applyFont="1" applyBorder="1" applyAlignment="1">
      <alignment vertical="center"/>
    </xf>
    <xf numFmtId="185" fontId="38" fillId="0" borderId="139" xfId="2" applyNumberFormat="1" applyFont="1" applyBorder="1" applyAlignment="1">
      <alignment vertical="center"/>
    </xf>
    <xf numFmtId="185" fontId="38" fillId="0" borderId="139" xfId="0" applyNumberFormat="1" applyFont="1" applyBorder="1" applyAlignment="1">
      <alignment vertical="center"/>
    </xf>
    <xf numFmtId="177" fontId="38" fillId="0" borderId="319" xfId="0" applyNumberFormat="1" applyFont="1" applyBorder="1" applyAlignment="1">
      <alignment vertical="center"/>
    </xf>
    <xf numFmtId="177" fontId="38" fillId="0" borderId="320" xfId="0" applyNumberFormat="1" applyFont="1" applyFill="1" applyBorder="1" applyAlignment="1">
      <alignment vertical="center"/>
    </xf>
    <xf numFmtId="185" fontId="38" fillId="0" borderId="320" xfId="0" applyNumberFormat="1" applyFont="1" applyFill="1" applyBorder="1" applyAlignment="1">
      <alignment vertical="center"/>
    </xf>
    <xf numFmtId="177" fontId="38" fillId="0" borderId="199" xfId="0" applyNumberFormat="1" applyFont="1" applyFill="1" applyBorder="1" applyAlignment="1">
      <alignment vertical="center"/>
    </xf>
    <xf numFmtId="177" fontId="38" fillId="0" borderId="199" xfId="0" applyNumberFormat="1" applyFont="1" applyBorder="1" applyAlignment="1">
      <alignment vertical="center"/>
    </xf>
    <xf numFmtId="185" fontId="38" fillId="0" borderId="199" xfId="0" applyNumberFormat="1" applyFont="1" applyBorder="1" applyAlignment="1">
      <alignment vertical="center"/>
    </xf>
    <xf numFmtId="177" fontId="38" fillId="0" borderId="161" xfId="0" applyNumberFormat="1" applyFont="1" applyFill="1" applyBorder="1" applyAlignment="1">
      <alignment horizontal="center" vertical="center"/>
    </xf>
    <xf numFmtId="177" fontId="38" fillId="0" borderId="161" xfId="0" applyNumberFormat="1" applyFont="1" applyFill="1" applyBorder="1" applyAlignment="1">
      <alignment vertical="center"/>
    </xf>
    <xf numFmtId="177" fontId="38" fillId="0" borderId="321" xfId="0" applyNumberFormat="1" applyFont="1" applyFill="1" applyBorder="1" applyAlignment="1">
      <alignment vertical="center"/>
    </xf>
    <xf numFmtId="38" fontId="38" fillId="0" borderId="321" xfId="2" applyFont="1" applyBorder="1" applyAlignment="1">
      <alignment vertical="center"/>
    </xf>
    <xf numFmtId="38" fontId="38" fillId="0" borderId="139" xfId="0" applyNumberFormat="1" applyFont="1" applyBorder="1" applyAlignment="1">
      <alignment vertical="center"/>
    </xf>
    <xf numFmtId="177" fontId="38" fillId="0" borderId="322" xfId="0" applyNumberFormat="1" applyFont="1" applyFill="1" applyBorder="1" applyAlignment="1">
      <alignment vertical="center"/>
    </xf>
    <xf numFmtId="177" fontId="38" fillId="0" borderId="323" xfId="0" applyNumberFormat="1" applyFont="1" applyBorder="1" applyAlignment="1">
      <alignment vertical="center"/>
    </xf>
    <xf numFmtId="38" fontId="38" fillId="0" borderId="116" xfId="2" applyFont="1" applyBorder="1" applyAlignment="1">
      <alignment vertical="center"/>
    </xf>
    <xf numFmtId="177" fontId="38" fillId="0" borderId="116" xfId="0" applyNumberFormat="1" applyFont="1" applyFill="1" applyBorder="1" applyAlignment="1">
      <alignment vertical="center"/>
    </xf>
    <xf numFmtId="177" fontId="38" fillId="0" borderId="116" xfId="0" applyNumberFormat="1" applyFont="1" applyBorder="1" applyAlignment="1">
      <alignment vertical="center"/>
    </xf>
    <xf numFmtId="38" fontId="38" fillId="0" borderId="199" xfId="2" applyFont="1" applyBorder="1" applyAlignment="1">
      <alignment vertical="center"/>
    </xf>
    <xf numFmtId="177" fontId="38" fillId="0" borderId="139" xfId="0" applyNumberFormat="1" applyFont="1" applyFill="1" applyBorder="1" applyAlignment="1">
      <alignment horizontal="center" vertical="center"/>
    </xf>
    <xf numFmtId="177" fontId="38" fillId="0" borderId="324" xfId="0" applyNumberFormat="1" applyFont="1" applyFill="1" applyBorder="1" applyAlignment="1">
      <alignment vertical="center"/>
    </xf>
    <xf numFmtId="177" fontId="38" fillId="0" borderId="323" xfId="0" applyNumberFormat="1" applyFont="1" applyFill="1" applyBorder="1" applyAlignment="1">
      <alignment vertical="center"/>
    </xf>
    <xf numFmtId="177" fontId="38" fillId="0" borderId="325" xfId="0" applyNumberFormat="1" applyFont="1" applyBorder="1" applyAlignment="1">
      <alignment vertical="center"/>
    </xf>
    <xf numFmtId="177" fontId="38" fillId="0" borderId="320" xfId="0" applyNumberFormat="1" applyFont="1" applyBorder="1" applyAlignment="1">
      <alignment vertical="center"/>
    </xf>
    <xf numFmtId="177" fontId="38" fillId="0" borderId="144" xfId="0" applyNumberFormat="1" applyFont="1" applyFill="1" applyBorder="1" applyAlignment="1">
      <alignment vertical="center"/>
    </xf>
    <xf numFmtId="0" fontId="13" fillId="0" borderId="0" xfId="0" applyFont="1" applyBorder="1" applyAlignment="1">
      <alignment vertical="center" justifyLastLine="1"/>
    </xf>
    <xf numFmtId="0" fontId="14" fillId="0" borderId="30" xfId="0" applyFont="1" applyBorder="1" applyAlignment="1">
      <alignment horizontal="center" vertical="center"/>
    </xf>
    <xf numFmtId="0" fontId="14" fillId="0" borderId="50" xfId="0" applyFont="1" applyBorder="1" applyAlignment="1">
      <alignment horizontal="center" vertical="center"/>
    </xf>
    <xf numFmtId="0" fontId="14" fillId="0" borderId="32" xfId="0" applyFont="1" applyBorder="1" applyAlignment="1">
      <alignment horizontal="center" vertical="center"/>
    </xf>
    <xf numFmtId="0" fontId="14" fillId="0" borderId="61" xfId="0" applyFont="1" applyBorder="1" applyAlignment="1">
      <alignment horizontal="center" vertical="center"/>
    </xf>
    <xf numFmtId="0" fontId="5" fillId="0" borderId="4" xfId="0" applyFont="1" applyBorder="1" applyAlignment="1">
      <alignment horizontal="distributed" vertical="center" wrapText="1" justifyLastLine="1"/>
    </xf>
    <xf numFmtId="0" fontId="5" fillId="0" borderId="7" xfId="0" applyFont="1" applyBorder="1" applyAlignment="1">
      <alignment horizontal="distributed" vertical="center" wrapText="1" justifyLastLine="1"/>
    </xf>
    <xf numFmtId="0" fontId="5" fillId="0" borderId="5" xfId="0" applyFont="1" applyBorder="1" applyAlignment="1">
      <alignment horizontal="distributed" vertical="center" wrapText="1" justifyLastLine="1"/>
    </xf>
    <xf numFmtId="0" fontId="5" fillId="0" borderId="6" xfId="0" applyFont="1" applyBorder="1" applyAlignment="1">
      <alignment horizontal="distributed" vertical="center" wrapText="1" justifyLastLine="1"/>
    </xf>
    <xf numFmtId="0" fontId="5" fillId="0" borderId="8" xfId="0" applyFont="1" applyBorder="1" applyAlignment="1">
      <alignment horizontal="distributed" vertical="center" wrapText="1" justifyLastLine="1"/>
    </xf>
    <xf numFmtId="177" fontId="41" fillId="0" borderId="37" xfId="0" applyNumberFormat="1" applyFont="1" applyFill="1" applyBorder="1" applyAlignment="1">
      <alignment vertical="center"/>
    </xf>
    <xf numFmtId="177" fontId="41" fillId="0" borderId="76" xfId="0" applyNumberFormat="1" applyFont="1" applyBorder="1" applyAlignment="1">
      <alignment vertical="center"/>
    </xf>
    <xf numFmtId="177" fontId="41" fillId="0" borderId="75" xfId="0" applyNumberFormat="1" applyFont="1" applyBorder="1" applyAlignment="1">
      <alignment vertical="center"/>
    </xf>
    <xf numFmtId="177" fontId="41" fillId="0" borderId="94" xfId="0" applyNumberFormat="1" applyFont="1" applyBorder="1" applyAlignment="1">
      <alignment vertical="center"/>
    </xf>
    <xf numFmtId="177" fontId="41" fillId="0" borderId="37" xfId="0" applyNumberFormat="1" applyFont="1" applyBorder="1" applyAlignment="1">
      <alignment vertical="center"/>
    </xf>
    <xf numFmtId="177" fontId="41" fillId="0" borderId="93" xfId="0" applyNumberFormat="1" applyFont="1" applyBorder="1" applyAlignment="1">
      <alignment vertical="center"/>
    </xf>
    <xf numFmtId="177" fontId="41" fillId="0" borderId="17" xfId="0" applyNumberFormat="1" applyFont="1" applyFill="1" applyBorder="1" applyAlignment="1">
      <alignment vertical="center"/>
    </xf>
    <xf numFmtId="177" fontId="41" fillId="0" borderId="22" xfId="0" applyNumberFormat="1" applyFont="1" applyBorder="1" applyAlignment="1">
      <alignment vertical="center"/>
    </xf>
    <xf numFmtId="177" fontId="41" fillId="0" borderId="17" xfId="0" applyNumberFormat="1" applyFont="1" applyBorder="1" applyAlignment="1">
      <alignment vertical="center"/>
    </xf>
    <xf numFmtId="177" fontId="41" fillId="0" borderId="25" xfId="0" applyNumberFormat="1" applyFont="1" applyFill="1" applyBorder="1" applyAlignment="1">
      <alignment vertical="center"/>
    </xf>
    <xf numFmtId="177" fontId="41" fillId="0" borderId="174" xfId="0" applyNumberFormat="1" applyFont="1" applyFill="1" applyBorder="1" applyAlignment="1">
      <alignment vertical="center"/>
    </xf>
    <xf numFmtId="177" fontId="41" fillId="0" borderId="71" xfId="0" applyNumberFormat="1" applyFont="1" applyFill="1" applyBorder="1" applyAlignment="1">
      <alignment vertical="center"/>
    </xf>
    <xf numFmtId="177" fontId="41" fillId="0" borderId="91" xfId="0" applyNumberFormat="1" applyFont="1" applyBorder="1" applyAlignment="1">
      <alignment vertical="center"/>
    </xf>
    <xf numFmtId="177" fontId="41" fillId="0" borderId="90" xfId="0" applyNumberFormat="1" applyFont="1" applyBorder="1" applyAlignment="1">
      <alignment vertical="center"/>
    </xf>
    <xf numFmtId="177" fontId="41" fillId="0" borderId="71" xfId="0" applyNumberFormat="1" applyFont="1" applyBorder="1" applyAlignment="1">
      <alignment vertical="center"/>
    </xf>
    <xf numFmtId="177" fontId="41" fillId="0" borderId="39" xfId="0" applyNumberFormat="1" applyFont="1" applyBorder="1" applyAlignment="1">
      <alignment vertical="center"/>
    </xf>
    <xf numFmtId="177" fontId="41" fillId="0" borderId="73" xfId="0" applyNumberFormat="1" applyFont="1" applyBorder="1" applyAlignment="1">
      <alignment vertical="center"/>
    </xf>
    <xf numFmtId="177" fontId="41" fillId="0" borderId="1" xfId="0" applyNumberFormat="1" applyFont="1" applyBorder="1" applyAlignment="1">
      <alignment vertical="center"/>
    </xf>
    <xf numFmtId="177" fontId="41" fillId="0" borderId="2" xfId="0" applyNumberFormat="1" applyFont="1" applyBorder="1" applyAlignment="1">
      <alignment vertical="center"/>
    </xf>
    <xf numFmtId="177" fontId="41" fillId="0" borderId="100" xfId="0" applyNumberFormat="1" applyFont="1" applyBorder="1" applyAlignment="1">
      <alignment vertical="center"/>
    </xf>
    <xf numFmtId="177" fontId="41" fillId="0" borderId="144" xfId="0" applyNumberFormat="1" applyFont="1" applyBorder="1" applyAlignment="1">
      <alignment vertical="center"/>
    </xf>
    <xf numFmtId="177" fontId="41" fillId="0" borderId="174" xfId="0" applyNumberFormat="1" applyFont="1" applyBorder="1" applyAlignment="1">
      <alignment vertical="center"/>
    </xf>
    <xf numFmtId="177" fontId="41" fillId="0" borderId="130" xfId="0" applyNumberFormat="1" applyFont="1" applyBorder="1" applyAlignment="1">
      <alignment vertical="center"/>
    </xf>
    <xf numFmtId="177" fontId="41" fillId="0" borderId="21" xfId="0" applyNumberFormat="1" applyFont="1" applyBorder="1" applyAlignment="1">
      <alignment vertical="center"/>
    </xf>
    <xf numFmtId="177" fontId="41" fillId="0" borderId="309" xfId="0" applyNumberFormat="1" applyFont="1" applyBorder="1" applyAlignment="1">
      <alignment vertical="center"/>
    </xf>
    <xf numFmtId="177" fontId="41" fillId="0" borderId="308" xfId="0" applyNumberFormat="1" applyFont="1" applyBorder="1" applyAlignment="1">
      <alignment vertical="center"/>
    </xf>
    <xf numFmtId="177" fontId="41" fillId="0" borderId="38" xfId="0" applyNumberFormat="1" applyFont="1" applyFill="1" applyBorder="1" applyAlignment="1">
      <alignment vertical="center"/>
    </xf>
    <xf numFmtId="177" fontId="41" fillId="0" borderId="72" xfId="0" applyNumberFormat="1" applyFont="1" applyBorder="1" applyAlignment="1">
      <alignment vertical="center"/>
    </xf>
    <xf numFmtId="177" fontId="41" fillId="0" borderId="53" xfId="0" applyNumberFormat="1" applyFont="1" applyBorder="1" applyAlignment="1">
      <alignment vertical="center"/>
    </xf>
    <xf numFmtId="177" fontId="41" fillId="0" borderId="92" xfId="0" applyNumberFormat="1" applyFont="1" applyBorder="1" applyAlignment="1">
      <alignment vertical="center"/>
    </xf>
    <xf numFmtId="177" fontId="41" fillId="0" borderId="38" xfId="0" applyNumberFormat="1" applyFont="1" applyBorder="1" applyAlignment="1">
      <alignment vertical="center"/>
    </xf>
    <xf numFmtId="177" fontId="41" fillId="0" borderId="70" xfId="0" applyNumberFormat="1" applyFont="1" applyBorder="1" applyAlignment="1">
      <alignment vertical="center"/>
    </xf>
    <xf numFmtId="177" fontId="41" fillId="0" borderId="134" xfId="0" applyNumberFormat="1" applyFont="1" applyBorder="1" applyAlignment="1">
      <alignment vertical="center"/>
    </xf>
    <xf numFmtId="177" fontId="41" fillId="0" borderId="130" xfId="0" applyNumberFormat="1" applyFont="1" applyFill="1" applyBorder="1" applyAlignment="1">
      <alignment vertical="center"/>
    </xf>
    <xf numFmtId="177" fontId="41" fillId="0" borderId="21" xfId="0" applyNumberFormat="1" applyFont="1" applyFill="1" applyBorder="1" applyAlignment="1">
      <alignment vertical="center"/>
    </xf>
    <xf numFmtId="177" fontId="41" fillId="0" borderId="85" xfId="0" applyNumberFormat="1" applyFont="1" applyFill="1" applyBorder="1" applyAlignment="1">
      <alignment vertical="center"/>
    </xf>
    <xf numFmtId="177" fontId="41" fillId="0" borderId="309" xfId="0" applyNumberFormat="1" applyFont="1" applyFill="1" applyBorder="1" applyAlignment="1">
      <alignment vertical="center"/>
    </xf>
    <xf numFmtId="177" fontId="41" fillId="0" borderId="308" xfId="0" applyNumberFormat="1" applyFont="1" applyFill="1" applyBorder="1" applyAlignment="1">
      <alignment vertical="center"/>
    </xf>
    <xf numFmtId="177" fontId="41" fillId="0" borderId="311" xfId="0" applyNumberFormat="1" applyFont="1" applyFill="1" applyBorder="1" applyAlignment="1">
      <alignment vertical="center"/>
    </xf>
    <xf numFmtId="177" fontId="41" fillId="0" borderId="96" xfId="0" applyNumberFormat="1" applyFont="1" applyBorder="1" applyAlignment="1">
      <alignment vertical="center"/>
    </xf>
    <xf numFmtId="0" fontId="33" fillId="0" borderId="30" xfId="0" applyFont="1" applyBorder="1" applyAlignment="1">
      <alignment vertical="center" justifyLastLine="1"/>
    </xf>
    <xf numFmtId="0" fontId="33" fillId="0" borderId="10" xfId="0" applyFont="1" applyBorder="1" applyAlignment="1">
      <alignment vertical="center" justifyLastLine="1"/>
    </xf>
    <xf numFmtId="0" fontId="33" fillId="0" borderId="32" xfId="0" applyFont="1" applyBorder="1" applyAlignment="1">
      <alignment vertical="center" justifyLastLine="1"/>
    </xf>
    <xf numFmtId="0" fontId="33" fillId="0" borderId="19" xfId="0" applyFont="1" applyBorder="1" applyAlignment="1">
      <alignment vertical="center" justifyLastLine="1"/>
    </xf>
    <xf numFmtId="179" fontId="39" fillId="0" borderId="2" xfId="0" applyNumberFormat="1" applyFont="1" applyBorder="1" applyAlignment="1" applyProtection="1">
      <alignment vertical="center"/>
    </xf>
    <xf numFmtId="179" fontId="8" fillId="0" borderId="10" xfId="0" applyNumberFormat="1" applyFont="1" applyFill="1" applyBorder="1" applyAlignment="1" applyProtection="1">
      <alignment horizontal="center" vertical="center"/>
    </xf>
    <xf numFmtId="176" fontId="14" fillId="0" borderId="3" xfId="0" applyNumberFormat="1" applyFont="1" applyFill="1" applyBorder="1" applyProtection="1"/>
    <xf numFmtId="179" fontId="8" fillId="0" borderId="42" xfId="0" applyNumberFormat="1" applyFont="1" applyFill="1" applyBorder="1" applyAlignment="1" applyProtection="1">
      <alignment horizontal="center" vertical="center"/>
    </xf>
    <xf numFmtId="179" fontId="39" fillId="0" borderId="20" xfId="0" applyNumberFormat="1" applyFont="1" applyFill="1" applyBorder="1" applyAlignment="1" applyProtection="1">
      <alignment vertical="center"/>
    </xf>
    <xf numFmtId="179" fontId="39" fillId="0" borderId="10" xfId="0" applyNumberFormat="1" applyFont="1" applyFill="1" applyBorder="1" applyAlignment="1" applyProtection="1">
      <alignment vertical="center"/>
    </xf>
    <xf numFmtId="177" fontId="41" fillId="6" borderId="94" xfId="0" applyNumberFormat="1" applyFont="1" applyFill="1" applyBorder="1" applyAlignment="1" applyProtection="1">
      <alignment vertical="center"/>
    </xf>
    <xf numFmtId="177" fontId="41" fillId="6" borderId="90" xfId="0" applyNumberFormat="1" applyFont="1" applyFill="1" applyBorder="1" applyAlignment="1" applyProtection="1">
      <alignment vertical="center"/>
    </xf>
    <xf numFmtId="177" fontId="41" fillId="6" borderId="91" xfId="0" applyNumberFormat="1" applyFont="1" applyFill="1" applyBorder="1" applyAlignment="1" applyProtection="1">
      <alignment vertical="center"/>
    </xf>
    <xf numFmtId="177" fontId="41" fillId="6" borderId="133" xfId="0" applyNumberFormat="1" applyFont="1" applyFill="1" applyBorder="1" applyAlignment="1" applyProtection="1">
      <alignment vertical="center"/>
    </xf>
    <xf numFmtId="177" fontId="41" fillId="6" borderId="99" xfId="0" applyNumberFormat="1" applyFont="1" applyFill="1" applyBorder="1" applyAlignment="1" applyProtection="1">
      <alignment vertical="center"/>
    </xf>
    <xf numFmtId="177" fontId="41" fillId="6" borderId="2" xfId="0" applyNumberFormat="1" applyFont="1" applyFill="1" applyBorder="1" applyAlignment="1" applyProtection="1">
      <alignment vertical="center"/>
    </xf>
    <xf numFmtId="177" fontId="41" fillId="6" borderId="1" xfId="0" applyNumberFormat="1" applyFont="1" applyFill="1" applyBorder="1" applyAlignment="1" applyProtection="1">
      <alignment vertical="center"/>
    </xf>
    <xf numFmtId="177" fontId="38" fillId="6" borderId="2" xfId="2" applyNumberFormat="1" applyFont="1" applyFill="1" applyBorder="1" applyAlignment="1" applyProtection="1">
      <alignment vertical="center"/>
    </xf>
    <xf numFmtId="177" fontId="38" fillId="6" borderId="73" xfId="2" applyNumberFormat="1" applyFont="1" applyFill="1" applyBorder="1" applyAlignment="1" applyProtection="1">
      <alignment vertical="center"/>
    </xf>
    <xf numFmtId="177" fontId="38" fillId="6" borderId="95" xfId="2" applyNumberFormat="1" applyFont="1" applyFill="1" applyBorder="1" applyAlignment="1" applyProtection="1">
      <alignment vertical="center"/>
    </xf>
    <xf numFmtId="177" fontId="38" fillId="6" borderId="2" xfId="0" applyNumberFormat="1" applyFont="1" applyFill="1" applyBorder="1" applyAlignment="1" applyProtection="1">
      <alignment vertical="center"/>
    </xf>
    <xf numFmtId="177" fontId="38" fillId="6" borderId="1" xfId="2" applyNumberFormat="1" applyFont="1" applyFill="1" applyBorder="1" applyAlignment="1" applyProtection="1">
      <alignment vertical="center"/>
    </xf>
    <xf numFmtId="177" fontId="38" fillId="6" borderId="56" xfId="2" applyNumberFormat="1" applyFont="1" applyFill="1" applyBorder="1" applyAlignment="1" applyProtection="1">
      <alignment vertical="center"/>
    </xf>
    <xf numFmtId="177" fontId="41" fillId="6" borderId="92" xfId="2" applyNumberFormat="1" applyFont="1" applyFill="1" applyBorder="1" applyAlignment="1" applyProtection="1">
      <alignment vertical="center"/>
    </xf>
    <xf numFmtId="177" fontId="41" fillId="6" borderId="104" xfId="2" applyNumberFormat="1" applyFont="1" applyFill="1" applyBorder="1" applyAlignment="1" applyProtection="1">
      <alignment vertical="center"/>
    </xf>
    <xf numFmtId="176" fontId="84" fillId="0" borderId="13" xfId="0" applyNumberFormat="1" applyFont="1" applyFill="1" applyBorder="1" applyProtection="1"/>
    <xf numFmtId="176" fontId="84" fillId="0" borderId="186" xfId="0" applyNumberFormat="1" applyFont="1" applyFill="1" applyBorder="1" applyProtection="1"/>
    <xf numFmtId="176" fontId="84" fillId="0" borderId="14" xfId="0" applyNumberFormat="1" applyFont="1" applyFill="1" applyBorder="1" applyProtection="1"/>
    <xf numFmtId="176" fontId="84" fillId="2" borderId="92" xfId="0" applyNumberFormat="1" applyFont="1" applyFill="1" applyBorder="1" applyProtection="1"/>
    <xf numFmtId="176" fontId="84" fillId="0" borderId="92" xfId="0" applyNumberFormat="1" applyFont="1" applyFill="1" applyBorder="1" applyProtection="1"/>
    <xf numFmtId="176" fontId="84" fillId="0" borderId="38" xfId="0" applyNumberFormat="1" applyFont="1" applyFill="1" applyBorder="1" applyProtection="1"/>
    <xf numFmtId="176" fontId="84" fillId="0" borderId="70" xfId="0" applyNumberFormat="1" applyFont="1" applyFill="1" applyBorder="1" applyProtection="1"/>
    <xf numFmtId="176" fontId="84" fillId="2" borderId="2" xfId="0" applyNumberFormat="1" applyFont="1" applyFill="1" applyBorder="1" applyProtection="1"/>
    <xf numFmtId="176" fontId="84" fillId="0" borderId="2" xfId="0" applyNumberFormat="1" applyFont="1" applyFill="1" applyBorder="1" applyProtection="1"/>
    <xf numFmtId="176" fontId="84" fillId="0" borderId="17" xfId="0" applyNumberFormat="1" applyFont="1" applyFill="1" applyBorder="1" applyProtection="1"/>
    <xf numFmtId="176" fontId="84" fillId="0" borderId="22" xfId="0" applyNumberFormat="1" applyFont="1" applyFill="1" applyBorder="1" applyProtection="1"/>
    <xf numFmtId="176" fontId="84" fillId="5" borderId="2" xfId="0" applyNumberFormat="1" applyFont="1" applyFill="1" applyBorder="1" applyProtection="1"/>
    <xf numFmtId="176" fontId="84" fillId="5" borderId="5" xfId="0" applyNumberFormat="1" applyFont="1" applyFill="1" applyBorder="1" applyProtection="1"/>
    <xf numFmtId="176" fontId="84" fillId="0" borderId="5" xfId="0" applyNumberFormat="1" applyFont="1" applyFill="1" applyBorder="1" applyProtection="1"/>
    <xf numFmtId="176" fontId="84" fillId="0" borderId="6" xfId="0" applyNumberFormat="1" applyFont="1" applyFill="1" applyBorder="1" applyProtection="1"/>
    <xf numFmtId="176" fontId="84" fillId="0" borderId="8" xfId="0" applyNumberFormat="1" applyFont="1" applyFill="1" applyBorder="1" applyProtection="1"/>
    <xf numFmtId="177" fontId="41" fillId="6" borderId="76" xfId="0" applyNumberFormat="1" applyFont="1" applyFill="1" applyBorder="1" applyAlignment="1" applyProtection="1">
      <alignment vertical="center"/>
    </xf>
    <xf numFmtId="177" fontId="41" fillId="6" borderId="41" xfId="0" applyNumberFormat="1" applyFont="1" applyFill="1" applyBorder="1" applyAlignment="1" applyProtection="1">
      <alignment vertical="center"/>
    </xf>
    <xf numFmtId="177" fontId="41" fillId="6" borderId="73" xfId="0" applyNumberFormat="1" applyFont="1" applyFill="1" applyBorder="1" applyAlignment="1" applyProtection="1">
      <alignment vertical="center"/>
    </xf>
    <xf numFmtId="177" fontId="41" fillId="6" borderId="23" xfId="0" applyNumberFormat="1" applyFont="1" applyFill="1" applyBorder="1" applyAlignment="1" applyProtection="1">
      <alignment vertical="center"/>
    </xf>
    <xf numFmtId="177" fontId="41" fillId="6" borderId="95" xfId="0" applyNumberFormat="1" applyFont="1" applyFill="1" applyBorder="1" applyAlignment="1" applyProtection="1">
      <alignment vertical="center"/>
    </xf>
    <xf numFmtId="177" fontId="41" fillId="6" borderId="98" xfId="0" applyNumberFormat="1" applyFont="1" applyFill="1" applyBorder="1" applyAlignment="1" applyProtection="1">
      <alignment vertical="center"/>
    </xf>
    <xf numFmtId="177" fontId="41" fillId="6" borderId="101" xfId="0" applyNumberFormat="1" applyFont="1" applyFill="1" applyBorder="1" applyAlignment="1" applyProtection="1">
      <alignment vertical="center"/>
    </xf>
    <xf numFmtId="177" fontId="41" fillId="6" borderId="71" xfId="0" applyNumberFormat="1" applyFont="1" applyFill="1" applyBorder="1" applyAlignment="1" applyProtection="1">
      <alignment vertical="center"/>
    </xf>
    <xf numFmtId="177" fontId="41" fillId="6" borderId="103" xfId="0" applyNumberFormat="1" applyFont="1" applyFill="1" applyBorder="1" applyAlignment="1" applyProtection="1">
      <alignment vertical="center"/>
    </xf>
    <xf numFmtId="177" fontId="41" fillId="6" borderId="72" xfId="0" applyNumberFormat="1" applyFont="1" applyFill="1" applyBorder="1" applyAlignment="1" applyProtection="1">
      <alignment vertical="center"/>
    </xf>
    <xf numFmtId="177" fontId="41" fillId="6" borderId="92" xfId="0" applyNumberFormat="1" applyFont="1" applyFill="1" applyBorder="1" applyAlignment="1" applyProtection="1">
      <alignment vertical="center"/>
    </xf>
    <xf numFmtId="177" fontId="41" fillId="6" borderId="104" xfId="0" applyNumberFormat="1" applyFont="1" applyFill="1" applyBorder="1" applyAlignment="1" applyProtection="1">
      <alignment vertical="center"/>
    </xf>
    <xf numFmtId="177" fontId="41" fillId="6" borderId="105" xfId="0" applyNumberFormat="1" applyFont="1" applyFill="1" applyBorder="1" applyAlignment="1" applyProtection="1">
      <alignment vertical="center"/>
    </xf>
    <xf numFmtId="177" fontId="41" fillId="6" borderId="106" xfId="0" applyNumberFormat="1" applyFont="1" applyFill="1" applyBorder="1" applyAlignment="1" applyProtection="1">
      <alignment vertical="center"/>
    </xf>
    <xf numFmtId="177" fontId="41" fillId="6" borderId="107" xfId="0" applyNumberFormat="1" applyFont="1" applyFill="1" applyBorder="1" applyAlignment="1" applyProtection="1">
      <alignment vertical="center"/>
    </xf>
    <xf numFmtId="177" fontId="41" fillId="6" borderId="77" xfId="0" applyNumberFormat="1" applyFont="1" applyFill="1" applyBorder="1" applyAlignment="1" applyProtection="1">
      <alignment vertical="center"/>
    </xf>
    <xf numFmtId="177" fontId="41" fillId="6" borderId="102" xfId="0" applyNumberFormat="1" applyFont="1" applyFill="1" applyBorder="1" applyAlignment="1" applyProtection="1">
      <alignment vertical="center"/>
    </xf>
    <xf numFmtId="177" fontId="41" fillId="6" borderId="100" xfId="0" applyNumberFormat="1" applyFont="1" applyFill="1" applyBorder="1" applyAlignment="1" applyProtection="1">
      <alignment vertical="center"/>
    </xf>
    <xf numFmtId="177" fontId="41" fillId="6" borderId="108" xfId="0" applyNumberFormat="1" applyFont="1" applyFill="1" applyBorder="1" applyAlignment="1" applyProtection="1">
      <alignment vertical="center"/>
    </xf>
    <xf numFmtId="177" fontId="41" fillId="6" borderId="61" xfId="0" applyNumberFormat="1" applyFont="1" applyFill="1" applyBorder="1" applyAlignment="1" applyProtection="1">
      <alignment vertical="center"/>
    </xf>
    <xf numFmtId="177" fontId="41" fillId="6" borderId="58" xfId="0" applyNumberFormat="1" applyFont="1" applyFill="1" applyBorder="1" applyAlignment="1" applyProtection="1">
      <alignment vertical="center"/>
    </xf>
    <xf numFmtId="177" fontId="41" fillId="6" borderId="109" xfId="0" applyNumberFormat="1" applyFont="1" applyFill="1" applyBorder="1" applyAlignment="1" applyProtection="1">
      <alignment vertical="center"/>
    </xf>
    <xf numFmtId="177" fontId="5" fillId="6" borderId="0" xfId="0" applyNumberFormat="1" applyFont="1" applyFill="1" applyBorder="1" applyAlignment="1" applyProtection="1">
      <alignment horizontal="center" vertical="center"/>
    </xf>
    <xf numFmtId="177" fontId="5" fillId="6" borderId="0" xfId="0" applyNumberFormat="1" applyFont="1" applyFill="1" applyBorder="1" applyAlignment="1" applyProtection="1">
      <alignment vertical="center"/>
    </xf>
    <xf numFmtId="177" fontId="5" fillId="6" borderId="0" xfId="0" applyNumberFormat="1" applyFont="1" applyFill="1" applyAlignment="1" applyProtection="1">
      <alignment vertical="center"/>
    </xf>
    <xf numFmtId="177" fontId="15" fillId="6" borderId="115" xfId="0" applyNumberFormat="1" applyFont="1" applyFill="1" applyBorder="1" applyAlignment="1" applyProtection="1">
      <alignment horizontal="distributed" vertical="center" justifyLastLine="1"/>
    </xf>
    <xf numFmtId="177" fontId="15" fillId="6" borderId="66" xfId="0" applyNumberFormat="1" applyFont="1" applyFill="1" applyBorder="1" applyAlignment="1" applyProtection="1">
      <alignment horizontal="distributed" vertical="center" justifyLastLine="1"/>
    </xf>
    <xf numFmtId="177" fontId="15" fillId="6" borderId="72" xfId="0" applyNumberFormat="1" applyFont="1" applyFill="1" applyBorder="1" applyAlignment="1" applyProtection="1">
      <alignment horizontal="distributed" vertical="center" justifyLastLine="1"/>
    </xf>
    <xf numFmtId="177" fontId="38" fillId="6" borderId="74" xfId="0" applyNumberFormat="1" applyFont="1" applyFill="1" applyBorder="1" applyAlignment="1" applyProtection="1">
      <alignment horizontal="distributed" vertical="center" justifyLastLine="1"/>
    </xf>
    <xf numFmtId="177" fontId="38" fillId="6" borderId="58" xfId="0" applyNumberFormat="1" applyFont="1" applyFill="1" applyBorder="1" applyAlignment="1" applyProtection="1">
      <alignment horizontal="distributed" vertical="center" justifyLastLine="1"/>
    </xf>
    <xf numFmtId="177" fontId="41" fillId="6" borderId="97" xfId="0" applyNumberFormat="1" applyFont="1" applyFill="1" applyBorder="1" applyAlignment="1" applyProtection="1">
      <alignment vertical="center"/>
    </xf>
    <xf numFmtId="177" fontId="41" fillId="6" borderId="110" xfId="0" applyNumberFormat="1" applyFont="1" applyFill="1" applyBorder="1" applyAlignment="1" applyProtection="1">
      <alignment vertical="center"/>
    </xf>
    <xf numFmtId="177" fontId="41" fillId="6" borderId="2" xfId="2" applyNumberFormat="1" applyFont="1" applyFill="1" applyBorder="1" applyAlignment="1" applyProtection="1">
      <alignment vertical="center"/>
    </xf>
    <xf numFmtId="177" fontId="41" fillId="6" borderId="125" xfId="0" applyNumberFormat="1" applyFont="1" applyFill="1" applyBorder="1" applyAlignment="1" applyProtection="1">
      <alignment vertical="center"/>
    </xf>
    <xf numFmtId="177" fontId="41" fillId="6" borderId="130" xfId="0" applyNumberFormat="1" applyFont="1" applyFill="1" applyBorder="1" applyAlignment="1" applyProtection="1">
      <alignment vertical="center"/>
    </xf>
    <xf numFmtId="177" fontId="41" fillId="6" borderId="85" xfId="0" applyNumberFormat="1" applyFont="1" applyFill="1" applyBorder="1" applyAlignment="1" applyProtection="1">
      <alignment vertical="center"/>
    </xf>
    <xf numFmtId="177" fontId="41" fillId="6" borderId="21" xfId="0" applyNumberFormat="1" applyFont="1" applyFill="1" applyBorder="1" applyAlignment="1" applyProtection="1">
      <alignment vertical="center"/>
    </xf>
    <xf numFmtId="177" fontId="41" fillId="6" borderId="131" xfId="0" applyNumberFormat="1" applyFont="1" applyFill="1" applyBorder="1" applyAlignment="1" applyProtection="1">
      <alignment vertical="center"/>
    </xf>
    <xf numFmtId="177" fontId="41" fillId="6" borderId="72" xfId="2" applyNumberFormat="1" applyFont="1" applyFill="1" applyBorder="1" applyAlignment="1" applyProtection="1">
      <alignment vertical="center"/>
    </xf>
    <xf numFmtId="177" fontId="5" fillId="6" borderId="0" xfId="0" applyNumberFormat="1" applyFont="1" applyFill="1" applyProtection="1"/>
    <xf numFmtId="182" fontId="15" fillId="6" borderId="0" xfId="0" applyNumberFormat="1" applyFont="1" applyFill="1" applyAlignment="1" applyProtection="1">
      <alignment horizontal="center"/>
    </xf>
    <xf numFmtId="179" fontId="15" fillId="6" borderId="0" xfId="0" applyNumberFormat="1" applyFont="1" applyFill="1" applyAlignment="1" applyProtection="1">
      <alignment horizontal="right" vertical="center"/>
    </xf>
    <xf numFmtId="177" fontId="41" fillId="6" borderId="76" xfId="2" applyNumberFormat="1" applyFont="1" applyFill="1" applyBorder="1" applyAlignment="1" applyProtection="1">
      <alignment vertical="center"/>
    </xf>
    <xf numFmtId="177" fontId="41" fillId="6" borderId="94" xfId="2" applyNumberFormat="1" applyFont="1" applyFill="1" applyBorder="1" applyAlignment="1" applyProtection="1">
      <alignment vertical="center"/>
    </xf>
    <xf numFmtId="177" fontId="41" fillId="6" borderId="73" xfId="2" applyNumberFormat="1" applyFont="1" applyFill="1" applyBorder="1" applyAlignment="1" applyProtection="1">
      <alignment vertical="center"/>
    </xf>
    <xf numFmtId="177" fontId="41" fillId="6" borderId="57" xfId="2" applyNumberFormat="1" applyFont="1" applyFill="1" applyBorder="1" applyAlignment="1" applyProtection="1">
      <alignment vertical="center"/>
    </xf>
    <xf numFmtId="177" fontId="41" fillId="6" borderId="126" xfId="0" applyNumberFormat="1" applyFont="1" applyFill="1" applyBorder="1" applyAlignment="1" applyProtection="1">
      <alignment vertical="center"/>
    </xf>
    <xf numFmtId="177" fontId="41" fillId="6" borderId="127" xfId="0" applyNumberFormat="1" applyFont="1" applyFill="1" applyBorder="1" applyAlignment="1" applyProtection="1">
      <alignment vertical="center"/>
    </xf>
    <xf numFmtId="177" fontId="41" fillId="6" borderId="13" xfId="0" applyNumberFormat="1" applyFont="1" applyFill="1" applyBorder="1" applyAlignment="1" applyProtection="1">
      <alignment vertical="center"/>
    </xf>
    <xf numFmtId="177" fontId="41" fillId="6" borderId="128" xfId="0" applyNumberFormat="1" applyFont="1" applyFill="1" applyBorder="1" applyAlignment="1" applyProtection="1">
      <alignment vertical="center"/>
    </xf>
    <xf numFmtId="177" fontId="41" fillId="6" borderId="129" xfId="0" applyNumberFormat="1" applyFont="1" applyFill="1" applyBorder="1" applyAlignment="1" applyProtection="1">
      <alignment vertical="center"/>
    </xf>
    <xf numFmtId="177" fontId="41" fillId="6" borderId="163" xfId="2" applyNumberFormat="1" applyFont="1" applyFill="1" applyBorder="1" applyAlignment="1" applyProtection="1">
      <alignment vertical="center"/>
    </xf>
    <xf numFmtId="177" fontId="41" fillId="6" borderId="116" xfId="2" applyNumberFormat="1" applyFont="1" applyFill="1" applyBorder="1" applyAlignment="1" applyProtection="1">
      <alignment vertical="center"/>
    </xf>
    <xf numFmtId="177" fontId="41" fillId="6" borderId="116" xfId="0" applyNumberFormat="1" applyFont="1" applyFill="1" applyBorder="1" applyAlignment="1" applyProtection="1">
      <alignment vertical="center"/>
    </xf>
    <xf numFmtId="177" fontId="41" fillId="6" borderId="138" xfId="0" applyNumberFormat="1" applyFont="1" applyFill="1" applyBorder="1" applyAlignment="1" applyProtection="1">
      <alignment vertical="center"/>
    </xf>
    <xf numFmtId="177" fontId="41" fillId="6" borderId="157" xfId="2" applyNumberFormat="1" applyFont="1" applyFill="1" applyBorder="1" applyAlignment="1" applyProtection="1">
      <alignment vertical="center"/>
    </xf>
    <xf numFmtId="177" fontId="41" fillId="6" borderId="139" xfId="2" applyNumberFormat="1" applyFont="1" applyFill="1" applyBorder="1" applyAlignment="1" applyProtection="1">
      <alignment vertical="center"/>
    </xf>
    <xf numFmtId="177" fontId="41" fillId="6" borderId="139" xfId="0" applyNumberFormat="1" applyFont="1" applyFill="1" applyBorder="1" applyAlignment="1" applyProtection="1">
      <alignment vertical="center"/>
    </xf>
    <xf numFmtId="177" fontId="41" fillId="6" borderId="140" xfId="0" applyNumberFormat="1" applyFont="1" applyFill="1" applyBorder="1" applyAlignment="1" applyProtection="1">
      <alignment vertical="center"/>
    </xf>
    <xf numFmtId="177" fontId="41" fillId="6" borderId="305" xfId="0" applyNumberFormat="1" applyFont="1" applyFill="1" applyBorder="1" applyAlignment="1" applyProtection="1">
      <alignment vertical="center"/>
    </xf>
    <xf numFmtId="177" fontId="41" fillId="6" borderId="182" xfId="2" applyNumberFormat="1" applyFont="1" applyFill="1" applyBorder="1" applyAlignment="1" applyProtection="1">
      <alignment vertical="center"/>
    </xf>
    <xf numFmtId="177" fontId="41" fillId="6" borderId="306" xfId="2" applyNumberFormat="1" applyFont="1" applyFill="1" applyBorder="1" applyAlignment="1" applyProtection="1">
      <alignment vertical="center"/>
    </xf>
    <xf numFmtId="177" fontId="41" fillId="6" borderId="306" xfId="0" applyNumberFormat="1" applyFont="1" applyFill="1" applyBorder="1" applyAlignment="1" applyProtection="1">
      <alignment vertical="center"/>
    </xf>
    <xf numFmtId="177" fontId="41" fillId="6" borderId="307" xfId="0" applyNumberFormat="1" applyFont="1" applyFill="1" applyBorder="1" applyAlignment="1" applyProtection="1">
      <alignment vertical="center"/>
    </xf>
    <xf numFmtId="177" fontId="41" fillId="6" borderId="135" xfId="0" applyNumberFormat="1" applyFont="1" applyFill="1" applyBorder="1" applyAlignment="1" applyProtection="1">
      <alignment vertical="center"/>
    </xf>
    <xf numFmtId="177" fontId="41" fillId="6" borderId="47" xfId="0" applyNumberFormat="1" applyFont="1" applyFill="1" applyBorder="1" applyAlignment="1" applyProtection="1">
      <alignment vertical="center"/>
    </xf>
    <xf numFmtId="177" fontId="21" fillId="6" borderId="10" xfId="0" applyNumberFormat="1" applyFont="1" applyFill="1" applyBorder="1" applyAlignment="1" applyProtection="1">
      <alignment vertical="center"/>
    </xf>
    <xf numFmtId="177" fontId="21" fillId="6" borderId="0" xfId="0" applyNumberFormat="1" applyFont="1" applyFill="1" applyBorder="1" applyAlignment="1" applyProtection="1">
      <alignment vertical="center"/>
    </xf>
    <xf numFmtId="177" fontId="5" fillId="6" borderId="0" xfId="0" applyNumberFormat="1" applyFont="1" applyFill="1" applyBorder="1" applyProtection="1"/>
    <xf numFmtId="177" fontId="12" fillId="6" borderId="0" xfId="0" applyNumberFormat="1" applyFont="1" applyFill="1" applyAlignment="1" applyProtection="1">
      <alignment vertical="center"/>
    </xf>
    <xf numFmtId="177" fontId="42" fillId="6" borderId="61" xfId="2" applyNumberFormat="1" applyFont="1" applyFill="1" applyBorder="1" applyAlignment="1" applyProtection="1">
      <alignment vertical="center"/>
    </xf>
    <xf numFmtId="177" fontId="42" fillId="6" borderId="58" xfId="2" applyNumberFormat="1" applyFont="1" applyFill="1" applyBorder="1" applyAlignment="1" applyProtection="1">
      <alignment vertical="center"/>
    </xf>
    <xf numFmtId="177" fontId="42" fillId="6" borderId="80" xfId="2" applyNumberFormat="1" applyFont="1" applyFill="1" applyBorder="1" applyAlignment="1" applyProtection="1">
      <alignment vertical="center"/>
    </xf>
    <xf numFmtId="177" fontId="42" fillId="6" borderId="103" xfId="2" applyNumberFormat="1" applyFont="1" applyFill="1" applyBorder="1" applyAlignment="1" applyProtection="1">
      <alignment vertical="center"/>
    </xf>
    <xf numFmtId="177" fontId="21" fillId="6" borderId="0" xfId="2" applyNumberFormat="1" applyFont="1" applyFill="1" applyBorder="1" applyAlignment="1" applyProtection="1">
      <alignment vertical="center"/>
    </xf>
    <xf numFmtId="177" fontId="42" fillId="6" borderId="90" xfId="2" applyNumberFormat="1" applyFont="1" applyFill="1" applyBorder="1" applyAlignment="1" applyProtection="1">
      <alignment vertical="center"/>
    </xf>
    <xf numFmtId="177" fontId="42" fillId="6" borderId="2" xfId="2" applyNumberFormat="1" applyFont="1" applyFill="1" applyBorder="1" applyAlignment="1" applyProtection="1">
      <alignment vertical="center"/>
    </xf>
    <xf numFmtId="177" fontId="42" fillId="6" borderId="94" xfId="2" applyNumberFormat="1" applyFont="1" applyFill="1" applyBorder="1" applyAlignment="1" applyProtection="1">
      <alignment vertical="center"/>
    </xf>
    <xf numFmtId="177" fontId="42" fillId="6" borderId="75" xfId="2" applyNumberFormat="1" applyFont="1" applyFill="1" applyBorder="1" applyAlignment="1" applyProtection="1">
      <alignment vertical="center"/>
    </xf>
    <xf numFmtId="177" fontId="42" fillId="6" borderId="105" xfId="2" applyNumberFormat="1" applyFont="1" applyFill="1" applyBorder="1" applyAlignment="1" applyProtection="1">
      <alignment vertical="center"/>
    </xf>
    <xf numFmtId="177" fontId="42" fillId="6" borderId="20" xfId="2" applyNumberFormat="1" applyFont="1" applyFill="1" applyBorder="1" applyAlignment="1" applyProtection="1">
      <alignment vertical="center"/>
    </xf>
    <xf numFmtId="177" fontId="42" fillId="6" borderId="99" xfId="2" applyNumberFormat="1" applyFont="1" applyFill="1" applyBorder="1" applyAlignment="1" applyProtection="1">
      <alignment vertical="center"/>
    </xf>
    <xf numFmtId="177" fontId="42" fillId="6" borderId="1" xfId="2" applyNumberFormat="1" applyFont="1" applyFill="1" applyBorder="1" applyAlignment="1" applyProtection="1">
      <alignment vertical="center"/>
    </xf>
    <xf numFmtId="177" fontId="42" fillId="6" borderId="11" xfId="2" applyNumberFormat="1" applyFont="1" applyFill="1" applyBorder="1" applyAlignment="1" applyProtection="1">
      <alignment vertical="center"/>
    </xf>
    <xf numFmtId="177" fontId="42" fillId="6" borderId="125" xfId="2" applyNumberFormat="1" applyFont="1" applyFill="1" applyBorder="1" applyAlignment="1" applyProtection="1">
      <alignment vertical="center"/>
    </xf>
    <xf numFmtId="177" fontId="42" fillId="6" borderId="91" xfId="2" applyNumberFormat="1" applyFont="1" applyFill="1" applyBorder="1" applyAlignment="1" applyProtection="1">
      <alignment vertical="center"/>
    </xf>
    <xf numFmtId="177" fontId="42" fillId="6" borderId="102" xfId="2" applyNumberFormat="1" applyFont="1" applyFill="1" applyBorder="1" applyAlignment="1" applyProtection="1">
      <alignment vertical="center"/>
    </xf>
    <xf numFmtId="177" fontId="42" fillId="6" borderId="71" xfId="2" applyNumberFormat="1" applyFont="1" applyFill="1" applyBorder="1" applyAlignment="1" applyProtection="1">
      <alignment vertical="center"/>
    </xf>
    <xf numFmtId="177" fontId="42" fillId="6" borderId="105" xfId="5" applyNumberFormat="1" applyFont="1" applyFill="1" applyBorder="1" applyAlignment="1" applyProtection="1">
      <alignment vertical="center"/>
    </xf>
    <xf numFmtId="177" fontId="42" fillId="6" borderId="99" xfId="5" applyNumberFormat="1" applyFont="1" applyFill="1" applyBorder="1" applyAlignment="1" applyProtection="1">
      <alignment vertical="center"/>
    </xf>
    <xf numFmtId="177" fontId="42" fillId="6" borderId="125" xfId="5" applyNumberFormat="1" applyFont="1" applyFill="1" applyBorder="1" applyAlignment="1" applyProtection="1">
      <alignment vertical="center"/>
    </xf>
    <xf numFmtId="177" fontId="42" fillId="6" borderId="90" xfId="5" applyNumberFormat="1" applyFont="1" applyFill="1" applyBorder="1" applyAlignment="1" applyProtection="1">
      <alignment vertical="center"/>
    </xf>
    <xf numFmtId="177" fontId="42" fillId="6" borderId="91" xfId="5" applyNumberFormat="1" applyFont="1" applyFill="1" applyBorder="1" applyAlignment="1" applyProtection="1">
      <alignment vertical="center"/>
    </xf>
    <xf numFmtId="177" fontId="42" fillId="6" borderId="103" xfId="5" applyNumberFormat="1" applyFont="1" applyFill="1" applyBorder="1" applyAlignment="1" applyProtection="1">
      <alignment vertical="center"/>
    </xf>
    <xf numFmtId="177" fontId="42" fillId="6" borderId="58" xfId="5" applyNumberFormat="1" applyFont="1" applyFill="1" applyBorder="1" applyAlignment="1" applyProtection="1">
      <alignment vertical="center"/>
    </xf>
    <xf numFmtId="177" fontId="42" fillId="6" borderId="80" xfId="5" applyNumberFormat="1" applyFont="1" applyFill="1" applyBorder="1" applyAlignment="1" applyProtection="1">
      <alignment vertical="center"/>
    </xf>
    <xf numFmtId="177" fontId="42" fillId="6" borderId="102" xfId="5" applyNumberFormat="1" applyFont="1" applyFill="1" applyBorder="1" applyAlignment="1" applyProtection="1">
      <alignment vertical="center"/>
    </xf>
    <xf numFmtId="177" fontId="38" fillId="6" borderId="76" xfId="2" applyNumberFormat="1" applyFont="1" applyFill="1" applyBorder="1" applyAlignment="1" applyProtection="1">
      <alignment vertical="center"/>
    </xf>
    <xf numFmtId="177" fontId="38" fillId="6" borderId="98" xfId="0" applyNumberFormat="1" applyFont="1" applyFill="1" applyBorder="1" applyAlignment="1" applyProtection="1">
      <alignment vertical="center"/>
    </xf>
    <xf numFmtId="177" fontId="38" fillId="6" borderId="101" xfId="0" applyNumberFormat="1" applyFont="1" applyFill="1" applyBorder="1" applyAlignment="1" applyProtection="1">
      <alignment vertical="center"/>
    </xf>
    <xf numFmtId="177" fontId="38" fillId="6" borderId="71" xfId="0" applyNumberFormat="1" applyFont="1" applyFill="1" applyBorder="1" applyAlignment="1" applyProtection="1">
      <alignment vertical="center"/>
    </xf>
    <xf numFmtId="177" fontId="38" fillId="6" borderId="90" xfId="0" applyNumberFormat="1" applyFont="1" applyFill="1" applyBorder="1" applyAlignment="1" applyProtection="1">
      <alignment vertical="center"/>
    </xf>
    <xf numFmtId="177" fontId="15" fillId="6" borderId="10" xfId="0" applyNumberFormat="1" applyFont="1" applyFill="1" applyBorder="1" applyAlignment="1" applyProtection="1">
      <alignment vertical="center"/>
    </xf>
    <xf numFmtId="177" fontId="15" fillId="6" borderId="0" xfId="0" applyNumberFormat="1" applyFont="1" applyFill="1" applyBorder="1" applyAlignment="1" applyProtection="1">
      <alignment vertical="center"/>
    </xf>
    <xf numFmtId="177" fontId="38" fillId="6" borderId="99" xfId="0" applyNumberFormat="1" applyFont="1" applyFill="1" applyBorder="1" applyAlignment="1" applyProtection="1">
      <alignment vertical="center"/>
    </xf>
    <xf numFmtId="177" fontId="38" fillId="6" borderId="73" xfId="0" applyNumberFormat="1" applyFont="1" applyFill="1" applyBorder="1" applyAlignment="1" applyProtection="1">
      <alignment vertical="center"/>
    </xf>
    <xf numFmtId="177" fontId="38" fillId="6" borderId="23" xfId="2" applyNumberFormat="1" applyFont="1" applyFill="1" applyBorder="1" applyAlignment="1" applyProtection="1">
      <alignment vertical="center"/>
    </xf>
    <xf numFmtId="177" fontId="38" fillId="6" borderId="103" xfId="0" applyNumberFormat="1" applyFont="1" applyFill="1" applyBorder="1" applyAlignment="1" applyProtection="1">
      <alignment vertical="center"/>
    </xf>
    <xf numFmtId="177" fontId="38" fillId="6" borderId="125" xfId="0" applyNumberFormat="1" applyFont="1" applyFill="1" applyBorder="1" applyAlignment="1" applyProtection="1">
      <alignment vertical="center"/>
    </xf>
    <xf numFmtId="177" fontId="38" fillId="6" borderId="71" xfId="2" applyNumberFormat="1" applyFont="1" applyFill="1" applyBorder="1" applyAlignment="1" applyProtection="1">
      <alignment vertical="center"/>
    </xf>
    <xf numFmtId="177" fontId="38" fillId="6" borderId="90" xfId="2" applyNumberFormat="1" applyFont="1" applyFill="1" applyBorder="1" applyAlignment="1" applyProtection="1">
      <alignment vertical="center"/>
    </xf>
    <xf numFmtId="177" fontId="38" fillId="6" borderId="94" xfId="2" applyNumberFormat="1" applyFont="1" applyFill="1" applyBorder="1" applyAlignment="1" applyProtection="1">
      <alignment vertical="center"/>
    </xf>
    <xf numFmtId="177" fontId="38" fillId="6" borderId="100" xfId="2" applyNumberFormat="1" applyFont="1" applyFill="1" applyBorder="1" applyAlignment="1" applyProtection="1">
      <alignment vertical="center"/>
    </xf>
    <xf numFmtId="177" fontId="38" fillId="6" borderId="163" xfId="2" applyNumberFormat="1" applyFont="1" applyFill="1" applyBorder="1" applyAlignment="1" applyProtection="1">
      <alignment vertical="center"/>
    </xf>
    <xf numFmtId="177" fontId="38" fillId="6" borderId="116" xfId="2" applyNumberFormat="1" applyFont="1" applyFill="1" applyBorder="1" applyAlignment="1" applyProtection="1">
      <alignment vertical="center"/>
    </xf>
    <xf numFmtId="177" fontId="38" fillId="6" borderId="116" xfId="0" applyNumberFormat="1" applyFont="1" applyFill="1" applyBorder="1" applyAlignment="1" applyProtection="1">
      <alignment vertical="center"/>
    </xf>
    <xf numFmtId="177" fontId="38" fillId="6" borderId="138" xfId="0" applyNumberFormat="1" applyFont="1" applyFill="1" applyBorder="1" applyAlignment="1" applyProtection="1">
      <alignment vertical="center"/>
    </xf>
    <xf numFmtId="177" fontId="38" fillId="6" borderId="157" xfId="2" applyNumberFormat="1" applyFont="1" applyFill="1" applyBorder="1" applyAlignment="1" applyProtection="1">
      <alignment vertical="center"/>
    </xf>
    <xf numFmtId="177" fontId="38" fillId="6" borderId="139" xfId="2" applyNumberFormat="1" applyFont="1" applyFill="1" applyBorder="1" applyAlignment="1" applyProtection="1">
      <alignment vertical="center"/>
    </xf>
    <xf numFmtId="177" fontId="38" fillId="6" borderId="139" xfId="0" applyNumberFormat="1" applyFont="1" applyFill="1" applyBorder="1" applyAlignment="1" applyProtection="1">
      <alignment vertical="center"/>
    </xf>
    <xf numFmtId="177" fontId="38" fillId="6" borderId="140" xfId="0" applyNumberFormat="1" applyFont="1" applyFill="1" applyBorder="1" applyAlignment="1" applyProtection="1">
      <alignment vertical="center"/>
    </xf>
    <xf numFmtId="177" fontId="38" fillId="6" borderId="157" xfId="0" applyNumberFormat="1" applyFont="1" applyFill="1" applyBorder="1" applyAlignment="1" applyProtection="1">
      <alignment vertical="center"/>
    </xf>
    <xf numFmtId="177" fontId="38" fillId="6" borderId="166" xfId="2" applyNumberFormat="1" applyFont="1" applyFill="1" applyBorder="1" applyAlignment="1" applyProtection="1">
      <alignment vertical="center"/>
    </xf>
    <xf numFmtId="177" fontId="38" fillId="6" borderId="165" xfId="2" applyNumberFormat="1" applyFont="1" applyFill="1" applyBorder="1" applyAlignment="1" applyProtection="1">
      <alignment vertical="center"/>
    </xf>
    <xf numFmtId="177" fontId="38" fillId="6" borderId="307" xfId="2" applyNumberFormat="1" applyFont="1" applyFill="1" applyBorder="1" applyAlignment="1" applyProtection="1">
      <alignment vertical="center"/>
    </xf>
    <xf numFmtId="177" fontId="38" fillId="6" borderId="10" xfId="2" applyNumberFormat="1" applyFont="1" applyFill="1" applyBorder="1" applyAlignment="1" applyProtection="1">
      <alignment vertical="center"/>
    </xf>
    <xf numFmtId="177" fontId="38" fillId="6" borderId="10" xfId="0" applyNumberFormat="1" applyFont="1" applyFill="1" applyBorder="1" applyAlignment="1" applyProtection="1">
      <alignment vertical="center"/>
    </xf>
    <xf numFmtId="177" fontId="38" fillId="6" borderId="0" xfId="2" applyNumberFormat="1" applyFont="1" applyFill="1" applyBorder="1" applyAlignment="1" applyProtection="1">
      <alignment vertical="center"/>
    </xf>
    <xf numFmtId="177" fontId="38" fillId="6" borderId="0" xfId="0" applyNumberFormat="1" applyFont="1" applyFill="1" applyBorder="1" applyAlignment="1" applyProtection="1">
      <alignment vertical="center"/>
    </xf>
    <xf numFmtId="177" fontId="38" fillId="6" borderId="72" xfId="2" applyNumberFormat="1" applyFont="1" applyFill="1" applyBorder="1" applyAlignment="1" applyProtection="1">
      <alignment vertical="center"/>
    </xf>
    <xf numFmtId="177" fontId="38" fillId="6" borderId="105" xfId="0" applyNumberFormat="1" applyFont="1" applyFill="1" applyBorder="1" applyAlignment="1" applyProtection="1">
      <alignment vertical="center"/>
    </xf>
    <xf numFmtId="177" fontId="38" fillId="6" borderId="110" xfId="0" applyNumberFormat="1" applyFont="1" applyFill="1" applyBorder="1" applyAlignment="1" applyProtection="1">
      <alignment vertical="center"/>
    </xf>
    <xf numFmtId="177" fontId="38" fillId="6" borderId="48" xfId="2" applyNumberFormat="1" applyFont="1" applyFill="1" applyBorder="1" applyAlignment="1" applyProtection="1">
      <alignment vertical="center"/>
    </xf>
    <xf numFmtId="177" fontId="38" fillId="6" borderId="91" xfId="0" applyNumberFormat="1" applyFont="1" applyFill="1" applyBorder="1" applyAlignment="1" applyProtection="1">
      <alignment vertical="center"/>
    </xf>
    <xf numFmtId="177" fontId="38" fillId="6" borderId="138" xfId="2" applyNumberFormat="1" applyFont="1" applyFill="1" applyBorder="1" applyAlignment="1" applyProtection="1">
      <alignment vertical="center"/>
    </xf>
    <xf numFmtId="177" fontId="38" fillId="6" borderId="193" xfId="2" applyNumberFormat="1" applyFont="1" applyFill="1" applyBorder="1" applyAlignment="1" applyProtection="1">
      <alignment vertical="center"/>
    </xf>
    <xf numFmtId="177" fontId="38" fillId="6" borderId="140" xfId="2" applyNumberFormat="1" applyFont="1" applyFill="1" applyBorder="1" applyAlignment="1" applyProtection="1">
      <alignment vertical="center"/>
    </xf>
    <xf numFmtId="177" fontId="38" fillId="6" borderId="130" xfId="2" applyNumberFormat="1" applyFont="1" applyFill="1" applyBorder="1" applyAlignment="1" applyProtection="1">
      <alignment vertical="center"/>
    </xf>
    <xf numFmtId="177" fontId="38" fillId="6" borderId="85" xfId="2" applyNumberFormat="1" applyFont="1" applyFill="1" applyBorder="1" applyAlignment="1" applyProtection="1">
      <alignment vertical="center"/>
    </xf>
    <xf numFmtId="177" fontId="38" fillId="6" borderId="131" xfId="0" applyNumberFormat="1" applyFont="1" applyFill="1" applyBorder="1" applyAlignment="1" applyProtection="1">
      <alignment vertical="center"/>
    </xf>
    <xf numFmtId="0" fontId="5" fillId="6" borderId="0" xfId="0" applyFont="1" applyFill="1" applyProtection="1"/>
    <xf numFmtId="177" fontId="38" fillId="6" borderId="77" xfId="2" applyNumberFormat="1" applyFont="1" applyFill="1" applyBorder="1" applyAlignment="1" applyProtection="1">
      <alignment vertical="center"/>
    </xf>
    <xf numFmtId="177" fontId="41" fillId="6" borderId="90" xfId="2" applyNumberFormat="1" applyFont="1" applyFill="1" applyBorder="1" applyAlignment="1" applyProtection="1">
      <alignment vertical="center"/>
    </xf>
    <xf numFmtId="0" fontId="5" fillId="6" borderId="0" xfId="0" applyFont="1" applyFill="1" applyAlignment="1" applyProtection="1">
      <alignment vertical="center"/>
    </xf>
    <xf numFmtId="0" fontId="5" fillId="6" borderId="0" xfId="0" applyFont="1" applyFill="1"/>
    <xf numFmtId="179" fontId="41" fillId="6" borderId="76" xfId="2" applyNumberFormat="1" applyFont="1" applyFill="1" applyBorder="1" applyAlignment="1">
      <alignment vertical="center"/>
    </xf>
    <xf numFmtId="179" fontId="41" fillId="6" borderId="41" xfId="2" applyNumberFormat="1" applyFont="1" applyFill="1" applyBorder="1" applyAlignment="1">
      <alignment vertical="center"/>
    </xf>
    <xf numFmtId="179" fontId="41" fillId="6" borderId="98" xfId="2" applyNumberFormat="1" applyFont="1" applyFill="1" applyBorder="1" applyAlignment="1">
      <alignment vertical="center"/>
    </xf>
    <xf numFmtId="179" fontId="41" fillId="6" borderId="100" xfId="2" applyNumberFormat="1" applyFont="1" applyFill="1" applyBorder="1" applyAlignment="1">
      <alignment vertical="center"/>
    </xf>
    <xf numFmtId="179" fontId="41" fillId="6" borderId="135" xfId="2" applyNumberFormat="1" applyFont="1" applyFill="1" applyBorder="1" applyAlignment="1">
      <alignment vertical="center"/>
    </xf>
    <xf numFmtId="179" fontId="41" fillId="6" borderId="101" xfId="2" applyNumberFormat="1" applyFont="1" applyFill="1" applyBorder="1" applyAlignment="1">
      <alignment vertical="center"/>
    </xf>
    <xf numFmtId="179" fontId="41" fillId="6" borderId="48" xfId="2" applyNumberFormat="1" applyFont="1" applyFill="1" applyBorder="1" applyAlignment="1">
      <alignment vertical="center"/>
    </xf>
    <xf numFmtId="179" fontId="41" fillId="6" borderId="0" xfId="2" applyNumberFormat="1" applyFont="1" applyFill="1" applyBorder="1" applyAlignment="1">
      <alignment vertical="center"/>
    </xf>
    <xf numFmtId="179" fontId="41" fillId="6" borderId="110" xfId="2" applyNumberFormat="1" applyFont="1" applyFill="1" applyBorder="1" applyAlignment="1">
      <alignment vertical="center"/>
    </xf>
    <xf numFmtId="179" fontId="41" fillId="6" borderId="72" xfId="2" applyNumberFormat="1" applyFont="1" applyFill="1" applyBorder="1" applyAlignment="1">
      <alignment vertical="center"/>
    </xf>
    <xf numFmtId="179" fontId="41" fillId="6" borderId="66" xfId="2" applyNumberFormat="1" applyFont="1" applyFill="1" applyBorder="1" applyAlignment="1">
      <alignment vertical="center"/>
    </xf>
    <xf numFmtId="179" fontId="41" fillId="6" borderId="105" xfId="2" applyNumberFormat="1" applyFont="1" applyFill="1" applyBorder="1" applyAlignment="1">
      <alignment vertical="center"/>
    </xf>
    <xf numFmtId="179" fontId="41" fillId="6" borderId="61" xfId="2" applyNumberFormat="1" applyFont="1" applyFill="1" applyBorder="1" applyAlignment="1">
      <alignment vertical="center"/>
    </xf>
    <xf numFmtId="179" fontId="41" fillId="6" borderId="19" xfId="2" applyNumberFormat="1" applyFont="1" applyFill="1" applyBorder="1" applyAlignment="1">
      <alignment vertical="center"/>
    </xf>
    <xf numFmtId="179" fontId="41" fillId="6" borderId="102" xfId="2" applyNumberFormat="1" applyFont="1" applyFill="1" applyBorder="1" applyAlignment="1">
      <alignment vertical="center"/>
    </xf>
    <xf numFmtId="179" fontId="41" fillId="6" borderId="126" xfId="2" applyNumberFormat="1" applyFont="1" applyFill="1" applyBorder="1" applyAlignment="1">
      <alignment vertical="center"/>
    </xf>
    <xf numFmtId="38" fontId="5" fillId="6" borderId="0" xfId="2" applyFont="1" applyFill="1" applyBorder="1" applyAlignment="1">
      <alignment vertical="center"/>
    </xf>
    <xf numFmtId="179" fontId="41" fillId="6" borderId="67" xfId="2" applyNumberFormat="1" applyFont="1" applyFill="1" applyBorder="1" applyAlignment="1">
      <alignment vertical="center"/>
    </xf>
    <xf numFmtId="179" fontId="41" fillId="6" borderId="214" xfId="2" applyNumberFormat="1" applyFont="1" applyFill="1" applyBorder="1" applyAlignment="1">
      <alignment vertical="center"/>
    </xf>
    <xf numFmtId="179" fontId="41" fillId="6" borderId="33" xfId="2" applyNumberFormat="1" applyFont="1" applyFill="1" applyBorder="1" applyAlignment="1">
      <alignment vertical="center"/>
    </xf>
    <xf numFmtId="179" fontId="5" fillId="6" borderId="0" xfId="0" applyNumberFormat="1" applyFont="1" applyFill="1" applyAlignment="1" applyProtection="1">
      <alignment horizontal="right" vertical="center"/>
    </xf>
    <xf numFmtId="179" fontId="41" fillId="6" borderId="55" xfId="2" applyNumberFormat="1" applyFont="1" applyFill="1" applyBorder="1" applyAlignment="1">
      <alignment vertical="center"/>
    </xf>
    <xf numFmtId="179" fontId="41" fillId="6" borderId="72" xfId="2" applyNumberFormat="1" applyFont="1" applyFill="1" applyBorder="1" applyAlignment="1" applyProtection="1">
      <alignment vertical="center"/>
    </xf>
    <xf numFmtId="179" fontId="41" fillId="6" borderId="92" xfId="2" applyNumberFormat="1" applyFont="1" applyFill="1" applyBorder="1" applyAlignment="1" applyProtection="1">
      <alignment vertical="center"/>
    </xf>
    <xf numFmtId="179" fontId="41" fillId="6" borderId="65" xfId="2" applyNumberFormat="1" applyFont="1" applyFill="1" applyBorder="1" applyAlignment="1" applyProtection="1">
      <alignment vertical="center"/>
    </xf>
    <xf numFmtId="179" fontId="41" fillId="6" borderId="105" xfId="2" applyNumberFormat="1" applyFont="1" applyFill="1" applyBorder="1" applyAlignment="1" applyProtection="1">
      <alignment vertical="center"/>
    </xf>
    <xf numFmtId="179" fontId="41" fillId="6" borderId="73" xfId="2" applyNumberFormat="1" applyFont="1" applyFill="1" applyBorder="1" applyAlignment="1" applyProtection="1">
      <alignment vertical="center"/>
    </xf>
    <xf numFmtId="179" fontId="41" fillId="6" borderId="2" xfId="2" applyNumberFormat="1" applyFont="1" applyFill="1" applyBorder="1" applyAlignment="1" applyProtection="1">
      <alignment vertical="center"/>
    </xf>
    <xf numFmtId="179" fontId="41" fillId="6" borderId="20" xfId="2" applyNumberFormat="1" applyFont="1" applyFill="1" applyBorder="1" applyAlignment="1" applyProtection="1">
      <alignment vertical="center"/>
    </xf>
    <xf numFmtId="179" fontId="41" fillId="6" borderId="99" xfId="2" applyNumberFormat="1" applyFont="1" applyFill="1" applyBorder="1" applyAlignment="1" applyProtection="1">
      <alignment vertical="center"/>
    </xf>
    <xf numFmtId="179" fontId="41" fillId="6" borderId="23" xfId="2" applyNumberFormat="1" applyFont="1" applyFill="1" applyBorder="1" applyAlignment="1" applyProtection="1">
      <alignment vertical="center"/>
    </xf>
    <xf numFmtId="179" fontId="41" fillId="6" borderId="1" xfId="2" applyNumberFormat="1" applyFont="1" applyFill="1" applyBorder="1" applyAlignment="1" applyProtection="1">
      <alignment vertical="center"/>
    </xf>
    <xf numFmtId="179" fontId="41" fillId="6" borderId="11" xfId="2" applyNumberFormat="1" applyFont="1" applyFill="1" applyBorder="1" applyAlignment="1" applyProtection="1">
      <alignment vertical="center"/>
    </xf>
    <xf numFmtId="179" fontId="41" fillId="6" borderId="125" xfId="2" applyNumberFormat="1" applyFont="1" applyFill="1" applyBorder="1" applyAlignment="1" applyProtection="1">
      <alignment vertical="center"/>
    </xf>
    <xf numFmtId="179" fontId="41" fillId="6" borderId="71" xfId="2" applyNumberFormat="1" applyFont="1" applyFill="1" applyBorder="1" applyAlignment="1" applyProtection="1">
      <alignment vertical="center"/>
    </xf>
    <xf numFmtId="179" fontId="41" fillId="6" borderId="90" xfId="2" applyNumberFormat="1" applyFont="1" applyFill="1" applyBorder="1" applyAlignment="1" applyProtection="1">
      <alignment vertical="center"/>
    </xf>
    <xf numFmtId="179" fontId="41" fillId="6" borderId="91" xfId="2" applyNumberFormat="1" applyFont="1" applyFill="1" applyBorder="1" applyAlignment="1" applyProtection="1">
      <alignment vertical="center"/>
    </xf>
    <xf numFmtId="179" fontId="41" fillId="6" borderId="103" xfId="2" applyNumberFormat="1" applyFont="1" applyFill="1" applyBorder="1" applyAlignment="1" applyProtection="1">
      <alignment vertical="center"/>
    </xf>
    <xf numFmtId="179" fontId="41" fillId="6" borderId="127" xfId="2" applyNumberFormat="1" applyFont="1" applyFill="1" applyBorder="1" applyAlignment="1" applyProtection="1">
      <alignment vertical="center"/>
    </xf>
    <xf numFmtId="179" fontId="41" fillId="6" borderId="13" xfId="2" applyNumberFormat="1" applyFont="1" applyFill="1" applyBorder="1" applyAlignment="1" applyProtection="1">
      <alignment vertical="center"/>
    </xf>
    <xf numFmtId="179" fontId="41" fillId="6" borderId="46" xfId="2" applyNumberFormat="1" applyFont="1" applyFill="1" applyBorder="1" applyAlignment="1" applyProtection="1">
      <alignment vertical="center"/>
    </xf>
    <xf numFmtId="179" fontId="41" fillId="6" borderId="129" xfId="2" applyNumberFormat="1" applyFont="1" applyFill="1" applyBorder="1" applyAlignment="1" applyProtection="1">
      <alignment vertical="center"/>
    </xf>
    <xf numFmtId="179" fontId="41" fillId="6" borderId="61" xfId="2" applyNumberFormat="1" applyFont="1" applyFill="1" applyBorder="1" applyAlignment="1" applyProtection="1">
      <alignment vertical="center"/>
    </xf>
    <xf numFmtId="179" fontId="41" fillId="6" borderId="58" xfId="2" applyNumberFormat="1" applyFont="1" applyFill="1" applyBorder="1" applyAlignment="1" applyProtection="1">
      <alignment vertical="center"/>
    </xf>
    <xf numFmtId="179" fontId="41" fillId="6" borderId="80" xfId="2" applyNumberFormat="1" applyFont="1" applyFill="1" applyBorder="1" applyAlignment="1" applyProtection="1">
      <alignment vertical="center"/>
    </xf>
    <xf numFmtId="179" fontId="41" fillId="6" borderId="102" xfId="2" applyNumberFormat="1" applyFont="1" applyFill="1" applyBorder="1" applyAlignment="1" applyProtection="1">
      <alignment vertical="center"/>
    </xf>
    <xf numFmtId="38" fontId="14" fillId="6" borderId="0" xfId="2" applyFont="1" applyFill="1" applyBorder="1" applyAlignment="1" applyProtection="1">
      <alignment vertical="center"/>
    </xf>
    <xf numFmtId="177" fontId="41" fillId="6" borderId="105" xfId="2" applyNumberFormat="1" applyFont="1" applyFill="1" applyBorder="1" applyAlignment="1" applyProtection="1">
      <alignment vertical="center"/>
    </xf>
    <xf numFmtId="177" fontId="41" fillId="6" borderId="99" xfId="2" applyNumberFormat="1" applyFont="1" applyFill="1" applyBorder="1" applyAlignment="1" applyProtection="1">
      <alignment vertical="center"/>
    </xf>
    <xf numFmtId="177" fontId="41" fillId="6" borderId="125" xfId="2" applyNumberFormat="1" applyFont="1" applyFill="1" applyBorder="1" applyAlignment="1" applyProtection="1">
      <alignment vertical="center"/>
    </xf>
    <xf numFmtId="177" fontId="41" fillId="6" borderId="96" xfId="2" applyNumberFormat="1" applyFont="1" applyFill="1" applyBorder="1" applyAlignment="1" applyProtection="1">
      <alignment vertical="center"/>
    </xf>
    <xf numFmtId="177" fontId="41" fillId="6" borderId="91" xfId="2" applyNumberFormat="1" applyFont="1" applyFill="1" applyBorder="1" applyAlignment="1" applyProtection="1">
      <alignment vertical="center"/>
    </xf>
    <xf numFmtId="177" fontId="41" fillId="6" borderId="103" xfId="2" applyNumberFormat="1" applyFont="1" applyFill="1" applyBorder="1" applyAlignment="1" applyProtection="1">
      <alignment vertical="center"/>
    </xf>
    <xf numFmtId="177" fontId="41" fillId="6" borderId="129" xfId="2" applyNumberFormat="1" applyFont="1" applyFill="1" applyBorder="1" applyAlignment="1" applyProtection="1">
      <alignment vertical="center"/>
    </xf>
    <xf numFmtId="177" fontId="41" fillId="6" borderId="102" xfId="2" applyNumberFormat="1" applyFont="1" applyFill="1" applyBorder="1" applyAlignment="1" applyProtection="1">
      <alignment vertical="center"/>
    </xf>
    <xf numFmtId="177" fontId="41" fillId="6" borderId="67" xfId="2" applyNumberFormat="1" applyFont="1" applyFill="1" applyBorder="1" applyAlignment="1" applyProtection="1">
      <alignment vertical="center"/>
    </xf>
    <xf numFmtId="177" fontId="41" fillId="6" borderId="106" xfId="2" applyNumberFormat="1" applyFont="1" applyFill="1" applyBorder="1" applyAlignment="1" applyProtection="1">
      <alignment vertical="center"/>
    </xf>
    <xf numFmtId="177" fontId="41" fillId="6" borderId="68" xfId="2" applyNumberFormat="1" applyFont="1" applyFill="1" applyBorder="1" applyAlignment="1" applyProtection="1">
      <alignment vertical="center"/>
    </xf>
    <xf numFmtId="177" fontId="41" fillId="6" borderId="69" xfId="2" applyNumberFormat="1" applyFont="1" applyFill="1" applyBorder="1" applyAlignment="1" applyProtection="1">
      <alignment vertical="center"/>
    </xf>
    <xf numFmtId="177" fontId="41" fillId="6" borderId="77" xfId="2" applyNumberFormat="1" applyFont="1" applyFill="1" applyBorder="1" applyAlignment="1" applyProtection="1">
      <alignment vertical="center"/>
    </xf>
    <xf numFmtId="177" fontId="41" fillId="6" borderId="97" xfId="2" applyNumberFormat="1" applyFont="1" applyFill="1" applyBorder="1" applyAlignment="1" applyProtection="1">
      <alignment vertical="center"/>
    </xf>
    <xf numFmtId="177" fontId="41" fillId="6" borderId="84" xfId="2" applyNumberFormat="1" applyFont="1" applyFill="1" applyBorder="1" applyAlignment="1" applyProtection="1">
      <alignment vertical="center"/>
    </xf>
    <xf numFmtId="177" fontId="41" fillId="6" borderId="9" xfId="2" applyNumberFormat="1" applyFont="1" applyFill="1" applyBorder="1" applyAlignment="1" applyProtection="1">
      <alignment vertical="center"/>
    </xf>
    <xf numFmtId="177" fontId="41" fillId="6" borderId="33" xfId="2" applyNumberFormat="1" applyFont="1" applyFill="1" applyBorder="1" applyAlignment="1" applyProtection="1">
      <alignment vertical="center"/>
    </xf>
    <xf numFmtId="177" fontId="41" fillId="6" borderId="98" xfId="2" applyNumberFormat="1" applyFont="1" applyFill="1" applyBorder="1" applyAlignment="1" applyProtection="1">
      <alignment vertical="center"/>
    </xf>
    <xf numFmtId="177" fontId="41" fillId="6" borderId="10" xfId="2" applyNumberFormat="1" applyFont="1" applyFill="1" applyBorder="1" applyAlignment="1" applyProtection="1">
      <alignment vertical="center"/>
    </xf>
    <xf numFmtId="177" fontId="41" fillId="6" borderId="0" xfId="2" applyNumberFormat="1" applyFont="1" applyFill="1" applyBorder="1" applyAlignment="1" applyProtection="1">
      <alignment vertical="center"/>
    </xf>
    <xf numFmtId="177" fontId="41" fillId="6" borderId="0" xfId="0" applyNumberFormat="1" applyFont="1" applyFill="1" applyBorder="1" applyAlignment="1" applyProtection="1">
      <alignment vertical="center"/>
    </xf>
    <xf numFmtId="0" fontId="5" fillId="6" borderId="0" xfId="0" applyFont="1" applyFill="1" applyBorder="1" applyAlignment="1" applyProtection="1">
      <alignment vertical="center"/>
    </xf>
    <xf numFmtId="177" fontId="14" fillId="6" borderId="0" xfId="0" applyNumberFormat="1" applyFont="1" applyFill="1" applyBorder="1" applyAlignment="1">
      <alignment vertical="center" justifyLastLine="1"/>
    </xf>
    <xf numFmtId="177" fontId="41" fillId="6" borderId="80" xfId="0" applyNumberFormat="1" applyFont="1" applyFill="1" applyBorder="1" applyAlignment="1" applyProtection="1">
      <alignment vertical="center" justifyLastLine="1"/>
    </xf>
    <xf numFmtId="177" fontId="41" fillId="6" borderId="4" xfId="2" applyNumberFormat="1" applyFont="1" applyFill="1" applyBorder="1" applyAlignment="1" applyProtection="1">
      <alignment vertical="center"/>
    </xf>
    <xf numFmtId="177" fontId="41" fillId="6" borderId="5" xfId="2" applyNumberFormat="1" applyFont="1" applyFill="1" applyBorder="1" applyAlignment="1" applyProtection="1">
      <alignment vertical="center"/>
    </xf>
    <xf numFmtId="177" fontId="41" fillId="6" borderId="146" xfId="2" applyNumberFormat="1" applyFont="1" applyFill="1" applyBorder="1" applyAlignment="1" applyProtection="1">
      <alignment vertical="center"/>
    </xf>
    <xf numFmtId="177" fontId="41" fillId="6" borderId="83" xfId="2" applyNumberFormat="1" applyFont="1" applyFill="1" applyBorder="1" applyAlignment="1" applyProtection="1">
      <alignment vertical="center"/>
    </xf>
    <xf numFmtId="0" fontId="14" fillId="6" borderId="10" xfId="0" applyFont="1" applyFill="1" applyBorder="1" applyAlignment="1" applyProtection="1">
      <alignment horizontal="center" vertical="center"/>
    </xf>
    <xf numFmtId="177" fontId="41" fillId="6" borderId="112" xfId="2" applyNumberFormat="1" applyFont="1" applyFill="1" applyBorder="1" applyAlignment="1" applyProtection="1">
      <alignment vertical="center"/>
    </xf>
    <xf numFmtId="177" fontId="41" fillId="6" borderId="147" xfId="0" applyNumberFormat="1" applyFont="1" applyFill="1" applyBorder="1" applyAlignment="1">
      <alignment horizontal="right" vertical="center" justifyLastLine="1" shrinkToFit="1"/>
    </xf>
    <xf numFmtId="177" fontId="41" fillId="6" borderId="114" xfId="2" applyNumberFormat="1" applyFont="1" applyFill="1" applyBorder="1" applyAlignment="1">
      <alignment vertical="center"/>
    </xf>
    <xf numFmtId="177" fontId="41" fillId="6" borderId="72" xfId="2" applyNumberFormat="1" applyFont="1" applyFill="1" applyBorder="1" applyAlignment="1">
      <alignment vertical="center"/>
    </xf>
    <xf numFmtId="177" fontId="41" fillId="6" borderId="65" xfId="2" applyNumberFormat="1" applyFont="1" applyFill="1" applyBorder="1" applyAlignment="1">
      <alignment vertical="center"/>
    </xf>
    <xf numFmtId="177" fontId="41" fillId="6" borderId="70" xfId="2" applyNumberFormat="1" applyFont="1" applyFill="1" applyBorder="1" applyAlignment="1">
      <alignment vertical="center"/>
    </xf>
    <xf numFmtId="177" fontId="41" fillId="6" borderId="92" xfId="2" applyNumberFormat="1" applyFont="1" applyFill="1" applyBorder="1" applyAlignment="1">
      <alignment vertical="center"/>
    </xf>
    <xf numFmtId="177" fontId="41" fillId="6" borderId="148" xfId="0" applyNumberFormat="1" applyFont="1" applyFill="1" applyBorder="1" applyAlignment="1">
      <alignment horizontal="right" vertical="center" justifyLastLine="1" shrinkToFit="1"/>
    </xf>
    <xf numFmtId="177" fontId="41" fillId="6" borderId="142" xfId="2" applyNumberFormat="1" applyFont="1" applyFill="1" applyBorder="1" applyAlignment="1">
      <alignment vertical="center"/>
    </xf>
    <xf numFmtId="177" fontId="41" fillId="6" borderId="4" xfId="2" applyNumberFormat="1" applyFont="1" applyFill="1" applyBorder="1" applyAlignment="1">
      <alignment vertical="center"/>
    </xf>
    <xf numFmtId="177" fontId="41" fillId="6" borderId="7" xfId="2" applyNumberFormat="1" applyFont="1" applyFill="1" applyBorder="1" applyAlignment="1">
      <alignment vertical="center"/>
    </xf>
    <xf numFmtId="177" fontId="41" fillId="6" borderId="149" xfId="2" applyNumberFormat="1" applyFont="1" applyFill="1" applyBorder="1" applyAlignment="1">
      <alignment vertical="center"/>
    </xf>
    <xf numFmtId="177" fontId="41" fillId="6" borderId="154" xfId="2" applyNumberFormat="1" applyFont="1" applyFill="1" applyBorder="1" applyAlignment="1">
      <alignment vertical="center"/>
    </xf>
    <xf numFmtId="177" fontId="41" fillId="6" borderId="150" xfId="2" applyNumberFormat="1" applyFont="1" applyFill="1" applyBorder="1" applyAlignment="1">
      <alignment vertical="center"/>
    </xf>
    <xf numFmtId="177" fontId="41" fillId="6" borderId="153" xfId="2" applyNumberFormat="1" applyFont="1" applyFill="1" applyBorder="1" applyAlignment="1">
      <alignment vertical="center"/>
    </xf>
    <xf numFmtId="177" fontId="41" fillId="6" borderId="155" xfId="0" applyNumberFormat="1" applyFont="1" applyFill="1" applyBorder="1" applyAlignment="1">
      <alignment horizontal="right" vertical="center" justifyLastLine="1" shrinkToFit="1"/>
    </xf>
    <xf numFmtId="177" fontId="41" fillId="6" borderId="78" xfId="2" applyNumberFormat="1" applyFont="1" applyFill="1" applyBorder="1" applyAlignment="1">
      <alignment vertical="center"/>
    </xf>
    <xf numFmtId="177" fontId="41" fillId="6" borderId="22" xfId="2" applyNumberFormat="1" applyFont="1" applyFill="1" applyBorder="1" applyAlignment="1">
      <alignment vertical="center"/>
    </xf>
    <xf numFmtId="177" fontId="41" fillId="6" borderId="141" xfId="2" applyNumberFormat="1" applyFont="1" applyFill="1" applyBorder="1" applyAlignment="1">
      <alignment vertical="center"/>
    </xf>
    <xf numFmtId="177" fontId="41" fillId="6" borderId="160" xfId="2" applyNumberFormat="1" applyFont="1" applyFill="1" applyBorder="1" applyAlignment="1">
      <alignment vertical="center"/>
    </xf>
    <xf numFmtId="177" fontId="41" fillId="6" borderId="5" xfId="2" applyNumberFormat="1" applyFont="1" applyFill="1" applyBorder="1" applyAlignment="1">
      <alignment vertical="center"/>
    </xf>
    <xf numFmtId="177" fontId="41" fillId="6" borderId="44" xfId="2" applyNumberFormat="1" applyFont="1" applyFill="1" applyBorder="1" applyAlignment="1">
      <alignment vertical="center"/>
    </xf>
    <xf numFmtId="177" fontId="41" fillId="6" borderId="120" xfId="2" applyNumberFormat="1" applyFont="1" applyFill="1" applyBorder="1" applyAlignment="1">
      <alignment vertical="center"/>
    </xf>
    <xf numFmtId="177" fontId="41" fillId="6" borderId="117" xfId="2" applyNumberFormat="1" applyFont="1" applyFill="1" applyBorder="1" applyAlignment="1">
      <alignment vertical="center"/>
    </xf>
    <xf numFmtId="177" fontId="41" fillId="6" borderId="164" xfId="2" applyNumberFormat="1" applyFont="1" applyFill="1" applyBorder="1" applyAlignment="1">
      <alignment vertical="center"/>
    </xf>
    <xf numFmtId="177" fontId="41" fillId="6" borderId="134" xfId="2" applyNumberFormat="1" applyFont="1" applyFill="1" applyBorder="1" applyAlignment="1">
      <alignment vertical="center"/>
    </xf>
    <xf numFmtId="177" fontId="41" fillId="6" borderId="95" xfId="2" applyNumberFormat="1" applyFont="1" applyFill="1" applyBorder="1" applyAlignment="1">
      <alignment vertical="center"/>
    </xf>
    <xf numFmtId="177" fontId="41" fillId="6" borderId="167" xfId="2" applyNumberFormat="1" applyFont="1" applyFill="1" applyBorder="1" applyAlignment="1">
      <alignment vertical="center"/>
    </xf>
    <xf numFmtId="177" fontId="41" fillId="6" borderId="165" xfId="2" applyNumberFormat="1" applyFont="1" applyFill="1" applyBorder="1" applyAlignment="1">
      <alignment vertical="center"/>
    </xf>
    <xf numFmtId="177" fontId="41" fillId="6" borderId="168" xfId="2" applyNumberFormat="1" applyFont="1" applyFill="1" applyBorder="1" applyAlignment="1">
      <alignment vertical="center"/>
    </xf>
    <xf numFmtId="177" fontId="41" fillId="6" borderId="169" xfId="0" applyNumberFormat="1" applyFont="1" applyFill="1" applyBorder="1" applyAlignment="1">
      <alignment horizontal="right" vertical="center" justifyLastLine="1" shrinkToFit="1"/>
    </xf>
    <xf numFmtId="177" fontId="41" fillId="6" borderId="170" xfId="2" applyNumberFormat="1" applyFont="1" applyFill="1" applyBorder="1" applyAlignment="1">
      <alignment vertical="center"/>
    </xf>
    <xf numFmtId="177" fontId="41" fillId="6" borderId="71" xfId="2" applyNumberFormat="1" applyFont="1" applyFill="1" applyBorder="1" applyAlignment="1">
      <alignment vertical="center"/>
    </xf>
    <xf numFmtId="177" fontId="41" fillId="6" borderId="91" xfId="2" applyNumberFormat="1" applyFont="1" applyFill="1" applyBorder="1" applyAlignment="1">
      <alignment vertical="center"/>
    </xf>
    <xf numFmtId="177" fontId="41" fillId="6" borderId="96" xfId="2" applyNumberFormat="1" applyFont="1" applyFill="1" applyBorder="1" applyAlignment="1">
      <alignment vertical="center"/>
    </xf>
    <xf numFmtId="177" fontId="41" fillId="6" borderId="90" xfId="2" applyNumberFormat="1" applyFont="1" applyFill="1" applyBorder="1" applyAlignment="1">
      <alignment vertical="center"/>
    </xf>
    <xf numFmtId="177" fontId="41" fillId="6" borderId="90" xfId="0" applyNumberFormat="1" applyFont="1" applyFill="1" applyBorder="1" applyAlignment="1">
      <alignment vertical="center"/>
    </xf>
    <xf numFmtId="177" fontId="41" fillId="6" borderId="39" xfId="0" applyNumberFormat="1" applyFont="1" applyFill="1" applyBorder="1" applyAlignment="1">
      <alignment vertical="center"/>
    </xf>
    <xf numFmtId="0" fontId="5" fillId="6" borderId="0" xfId="0" applyFont="1" applyFill="1" applyBorder="1" applyAlignment="1">
      <alignment horizontal="distributed" vertical="center"/>
    </xf>
    <xf numFmtId="177" fontId="41" fillId="6" borderId="98" xfId="2" applyNumberFormat="1" applyFont="1" applyFill="1" applyBorder="1" applyAlignment="1">
      <alignment vertical="center"/>
    </xf>
    <xf numFmtId="177" fontId="41" fillId="6" borderId="110" xfId="2" applyNumberFormat="1" applyFont="1" applyFill="1" applyBorder="1" applyAlignment="1">
      <alignment vertical="center"/>
    </xf>
    <xf numFmtId="177" fontId="41" fillId="6" borderId="171" xfId="2" applyNumberFormat="1" applyFont="1" applyFill="1" applyBorder="1" applyAlignment="1">
      <alignment vertical="center"/>
    </xf>
    <xf numFmtId="177" fontId="41" fillId="6" borderId="103" xfId="2" applyNumberFormat="1" applyFont="1" applyFill="1" applyBorder="1" applyAlignment="1">
      <alignment vertical="center"/>
    </xf>
    <xf numFmtId="179" fontId="5" fillId="6" borderId="0" xfId="2" applyNumberFormat="1" applyFont="1" applyFill="1" applyBorder="1" applyAlignment="1">
      <alignment vertical="center"/>
    </xf>
    <xf numFmtId="177" fontId="41" fillId="6" borderId="105" xfId="2" applyNumberFormat="1" applyFont="1" applyFill="1" applyBorder="1" applyAlignment="1">
      <alignment vertical="center"/>
    </xf>
    <xf numFmtId="0" fontId="5" fillId="6" borderId="0" xfId="0" applyFont="1" applyFill="1" applyBorder="1" applyAlignment="1">
      <alignment horizontal="distributed" vertical="center" justifyLastLine="1"/>
    </xf>
    <xf numFmtId="177" fontId="41" fillId="6" borderId="144" xfId="2" applyNumberFormat="1" applyFont="1" applyFill="1" applyBorder="1" applyAlignment="1">
      <alignment vertical="center"/>
    </xf>
    <xf numFmtId="177" fontId="41" fillId="6" borderId="61" xfId="2" applyNumberFormat="1" applyFont="1" applyFill="1" applyBorder="1" applyAlignment="1">
      <alignment vertical="center"/>
    </xf>
    <xf numFmtId="177" fontId="41" fillId="6" borderId="102" xfId="2" applyNumberFormat="1" applyFont="1" applyFill="1" applyBorder="1" applyAlignment="1">
      <alignment vertical="center"/>
    </xf>
    <xf numFmtId="177" fontId="41" fillId="6" borderId="41" xfId="2" applyNumberFormat="1" applyFont="1" applyFill="1" applyBorder="1" applyAlignment="1">
      <alignment vertical="center"/>
    </xf>
    <xf numFmtId="0" fontId="5" fillId="6" borderId="10" xfId="0" applyFont="1" applyFill="1" applyBorder="1" applyAlignment="1">
      <alignment horizontal="distributed" vertical="center" justifyLastLine="1"/>
    </xf>
    <xf numFmtId="177" fontId="41" fillId="6" borderId="203" xfId="2" applyNumberFormat="1" applyFont="1" applyFill="1" applyBorder="1" applyAlignment="1">
      <alignment vertical="center"/>
    </xf>
    <xf numFmtId="177" fontId="41" fillId="6" borderId="26" xfId="2" applyNumberFormat="1" applyFont="1" applyFill="1" applyBorder="1" applyAlignment="1">
      <alignment vertical="center"/>
    </xf>
    <xf numFmtId="177" fontId="41" fillId="6" borderId="184" xfId="2" applyNumberFormat="1" applyFont="1" applyFill="1" applyBorder="1" applyAlignment="1">
      <alignment vertical="center"/>
    </xf>
    <xf numFmtId="177" fontId="41" fillId="6" borderId="39" xfId="2" applyNumberFormat="1" applyFont="1" applyFill="1" applyBorder="1" applyAlignment="1">
      <alignment vertical="center"/>
    </xf>
    <xf numFmtId="38" fontId="85" fillId="10" borderId="22" xfId="2" applyFont="1" applyFill="1" applyBorder="1" applyAlignment="1">
      <alignment vertical="center"/>
    </xf>
    <xf numFmtId="38" fontId="85" fillId="10" borderId="2" xfId="2" applyFont="1" applyFill="1" applyBorder="1" applyAlignment="1">
      <alignment vertical="center"/>
    </xf>
    <xf numFmtId="38" fontId="85" fillId="10" borderId="20" xfId="2" applyFont="1" applyFill="1" applyBorder="1" applyAlignment="1">
      <alignment vertical="center"/>
    </xf>
    <xf numFmtId="38" fontId="85" fillId="0" borderId="99" xfId="2" applyFont="1" applyBorder="1" applyAlignment="1">
      <alignment vertical="center"/>
    </xf>
    <xf numFmtId="38" fontId="85" fillId="2" borderId="23" xfId="2" applyFont="1" applyFill="1" applyBorder="1" applyAlignment="1">
      <alignment vertical="center"/>
    </xf>
    <xf numFmtId="38" fontId="85" fillId="5" borderId="73" xfId="2" applyFont="1" applyFill="1" applyBorder="1" applyAlignment="1">
      <alignment vertical="center"/>
    </xf>
    <xf numFmtId="38" fontId="85" fillId="5" borderId="28" xfId="2" applyFont="1" applyFill="1" applyBorder="1" applyAlignment="1">
      <alignment vertical="center"/>
    </xf>
    <xf numFmtId="38" fontId="85" fillId="0" borderId="73" xfId="2" applyFont="1" applyFill="1" applyBorder="1" applyAlignment="1">
      <alignment vertical="center"/>
    </xf>
    <xf numFmtId="38" fontId="85" fillId="0" borderId="2" xfId="2" applyFont="1" applyFill="1" applyBorder="1" applyAlignment="1">
      <alignment vertical="center"/>
    </xf>
    <xf numFmtId="38" fontId="85" fillId="0" borderId="20" xfId="2" applyFont="1" applyFill="1" applyBorder="1" applyAlignment="1">
      <alignment vertical="center"/>
    </xf>
    <xf numFmtId="177" fontId="38" fillId="0" borderId="76" xfId="0" applyNumberFormat="1" applyFont="1" applyFill="1" applyBorder="1" applyAlignment="1">
      <alignment vertical="center"/>
    </xf>
    <xf numFmtId="177" fontId="41" fillId="6" borderId="214" xfId="2" applyNumberFormat="1" applyFont="1" applyFill="1" applyBorder="1" applyAlignment="1">
      <alignment vertical="center"/>
    </xf>
    <xf numFmtId="0" fontId="0" fillId="0" borderId="0" xfId="0"/>
    <xf numFmtId="0" fontId="5" fillId="0" borderId="186"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92" xfId="0" applyFont="1" applyBorder="1" applyAlignment="1">
      <alignment vertical="center"/>
    </xf>
    <xf numFmtId="0" fontId="5" fillId="0" borderId="92" xfId="0" applyFont="1" applyBorder="1" applyAlignment="1">
      <alignment vertical="center" wrapText="1"/>
    </xf>
    <xf numFmtId="0" fontId="5" fillId="0" borderId="2" xfId="0" applyFont="1" applyBorder="1" applyAlignment="1">
      <alignment vertical="center"/>
    </xf>
    <xf numFmtId="0" fontId="5" fillId="0" borderId="2" xfId="0" applyFont="1" applyBorder="1" applyAlignment="1">
      <alignment vertical="center" wrapText="1"/>
    </xf>
    <xf numFmtId="0" fontId="5" fillId="0" borderId="5" xfId="0" applyFont="1" applyBorder="1" applyAlignment="1">
      <alignment vertical="center"/>
    </xf>
    <xf numFmtId="0" fontId="5" fillId="0" borderId="5" xfId="0" applyFont="1" applyBorder="1" applyAlignment="1">
      <alignment vertical="center" wrapText="1"/>
    </xf>
    <xf numFmtId="0" fontId="5" fillId="0" borderId="94" xfId="0" applyFont="1" applyBorder="1" applyAlignment="1">
      <alignment vertical="center"/>
    </xf>
    <xf numFmtId="0" fontId="5" fillId="0" borderId="94" xfId="0" applyFont="1" applyBorder="1" applyAlignment="1">
      <alignment vertical="center" wrapText="1"/>
    </xf>
    <xf numFmtId="0" fontId="41" fillId="0" borderId="38" xfId="0" applyFont="1" applyBorder="1" applyAlignment="1">
      <alignment vertical="center"/>
    </xf>
    <xf numFmtId="0" fontId="41" fillId="0" borderId="17" xfId="0" applyFont="1" applyBorder="1" applyAlignment="1">
      <alignment vertical="center"/>
    </xf>
    <xf numFmtId="0" fontId="41" fillId="0" borderId="6" xfId="0" applyFont="1" applyBorder="1" applyAlignment="1">
      <alignment vertical="center"/>
    </xf>
    <xf numFmtId="0" fontId="41" fillId="0" borderId="37" xfId="0" applyFont="1" applyBorder="1" applyAlignment="1">
      <alignment vertical="center"/>
    </xf>
    <xf numFmtId="176" fontId="41" fillId="6" borderId="139" xfId="0" applyNumberFormat="1" applyFont="1" applyFill="1" applyBorder="1" applyAlignment="1">
      <alignment vertical="center"/>
    </xf>
    <xf numFmtId="177" fontId="41" fillId="6" borderId="199" xfId="2" applyNumberFormat="1" applyFont="1" applyFill="1" applyBorder="1" applyAlignment="1">
      <alignment vertical="center"/>
    </xf>
    <xf numFmtId="177" fontId="41" fillId="6" borderId="173" xfId="2" applyNumberFormat="1" applyFont="1" applyFill="1" applyBorder="1" applyAlignment="1">
      <alignment vertical="center"/>
    </xf>
    <xf numFmtId="176" fontId="41" fillId="6" borderId="161" xfId="0" applyNumberFormat="1" applyFont="1" applyFill="1" applyBorder="1" applyAlignment="1">
      <alignment vertical="center"/>
    </xf>
    <xf numFmtId="176" fontId="87" fillId="7" borderId="269" xfId="0" applyNumberFormat="1" applyFont="1" applyFill="1" applyBorder="1" applyAlignment="1" applyProtection="1">
      <alignment vertical="center"/>
    </xf>
    <xf numFmtId="176" fontId="87" fillId="7" borderId="270" xfId="0" applyNumberFormat="1" applyFont="1" applyFill="1" applyBorder="1" applyAlignment="1" applyProtection="1">
      <alignment vertical="center"/>
    </xf>
    <xf numFmtId="176" fontId="87" fillId="7" borderId="251" xfId="0" applyNumberFormat="1" applyFont="1" applyFill="1" applyBorder="1" applyAlignment="1" applyProtection="1">
      <alignment vertical="center"/>
    </xf>
    <xf numFmtId="176" fontId="87" fillId="7" borderId="258" xfId="0" applyNumberFormat="1" applyFont="1" applyFill="1" applyBorder="1" applyAlignment="1" applyProtection="1">
      <alignment vertical="center"/>
    </xf>
    <xf numFmtId="176" fontId="87" fillId="7" borderId="255" xfId="0" applyNumberFormat="1" applyFont="1" applyFill="1" applyBorder="1" applyAlignment="1" applyProtection="1">
      <alignment vertical="center"/>
    </xf>
    <xf numFmtId="176" fontId="87" fillId="7" borderId="259" xfId="0" applyNumberFormat="1" applyFont="1" applyFill="1" applyBorder="1" applyAlignment="1" applyProtection="1">
      <alignment vertical="center"/>
    </xf>
    <xf numFmtId="176" fontId="87" fillId="9" borderId="264" xfId="0" applyNumberFormat="1" applyFont="1" applyFill="1" applyBorder="1" applyAlignment="1" applyProtection="1">
      <alignment vertical="center"/>
    </xf>
    <xf numFmtId="177" fontId="15" fillId="0" borderId="0" xfId="0" applyNumberFormat="1" applyFont="1" applyFill="1" applyAlignment="1" applyProtection="1">
      <alignment horizontal="right" vertical="center"/>
    </xf>
    <xf numFmtId="177" fontId="41" fillId="6" borderId="155" xfId="2" applyNumberFormat="1" applyFont="1" applyFill="1" applyBorder="1" applyAlignment="1">
      <alignment vertical="center"/>
    </xf>
    <xf numFmtId="177" fontId="41" fillId="6" borderId="148" xfId="2" applyNumberFormat="1" applyFont="1" applyFill="1" applyBorder="1" applyAlignment="1">
      <alignment vertical="center"/>
    </xf>
    <xf numFmtId="179" fontId="88" fillId="9" borderId="92" xfId="2" applyNumberFormat="1" applyFont="1" applyFill="1" applyBorder="1" applyAlignment="1">
      <alignment vertical="center"/>
    </xf>
    <xf numFmtId="179" fontId="88" fillId="7" borderId="72" xfId="2" applyNumberFormat="1" applyFont="1" applyFill="1" applyBorder="1" applyAlignment="1">
      <alignment vertical="center"/>
    </xf>
    <xf numFmtId="179" fontId="88" fillId="7" borderId="92" xfId="2" applyNumberFormat="1" applyFont="1" applyFill="1" applyBorder="1" applyAlignment="1">
      <alignment vertical="center"/>
    </xf>
    <xf numFmtId="179" fontId="88" fillId="7" borderId="65" xfId="2" applyNumberFormat="1" applyFont="1" applyFill="1" applyBorder="1" applyAlignment="1">
      <alignment vertical="center"/>
    </xf>
    <xf numFmtId="179" fontId="88" fillId="7" borderId="66" xfId="2" applyNumberFormat="1" applyFont="1" applyFill="1" applyBorder="1" applyAlignment="1">
      <alignment vertical="center"/>
    </xf>
    <xf numFmtId="0" fontId="15" fillId="6" borderId="73" xfId="0" applyFont="1" applyFill="1" applyBorder="1" applyAlignment="1">
      <alignment horizontal="distributed" vertical="center" wrapText="1" justifyLastLine="1"/>
    </xf>
    <xf numFmtId="0" fontId="15" fillId="6" borderId="17" xfId="0" applyFont="1" applyFill="1" applyBorder="1" applyAlignment="1">
      <alignment horizontal="distributed" vertical="center" wrapText="1" justifyLastLine="1"/>
    </xf>
    <xf numFmtId="177" fontId="38" fillId="6" borderId="73" xfId="0" applyNumberFormat="1" applyFont="1" applyFill="1" applyBorder="1" applyAlignment="1">
      <alignment vertical="center"/>
    </xf>
    <xf numFmtId="177" fontId="38" fillId="6" borderId="17" xfId="0" applyNumberFormat="1" applyFont="1" applyFill="1" applyBorder="1" applyAlignment="1">
      <alignment vertical="center"/>
    </xf>
    <xf numFmtId="177" fontId="38" fillId="6" borderId="71" xfId="0" applyNumberFormat="1" applyFont="1" applyFill="1" applyBorder="1" applyAlignment="1">
      <alignment vertical="center"/>
    </xf>
    <xf numFmtId="177" fontId="38" fillId="6" borderId="39" xfId="0" applyNumberFormat="1" applyFont="1" applyFill="1" applyBorder="1" applyAlignment="1">
      <alignment vertical="center"/>
    </xf>
    <xf numFmtId="177" fontId="38" fillId="6" borderId="76" xfId="0" applyNumberFormat="1" applyFont="1" applyFill="1" applyBorder="1" applyAlignment="1">
      <alignment vertical="center"/>
    </xf>
    <xf numFmtId="177" fontId="38" fillId="6" borderId="37" xfId="0" applyNumberFormat="1" applyFont="1" applyFill="1" applyBorder="1" applyAlignment="1">
      <alignment vertical="center"/>
    </xf>
    <xf numFmtId="177" fontId="38" fillId="6" borderId="100" xfId="0" applyNumberFormat="1" applyFont="1" applyFill="1" applyBorder="1" applyAlignment="1">
      <alignment vertical="center"/>
    </xf>
    <xf numFmtId="177" fontId="38" fillId="6" borderId="175" xfId="0" applyNumberFormat="1" applyFont="1" applyFill="1" applyBorder="1" applyAlignment="1">
      <alignment vertical="center"/>
    </xf>
    <xf numFmtId="177" fontId="38" fillId="6" borderId="130" xfId="0" applyNumberFormat="1" applyFont="1" applyFill="1" applyBorder="1" applyAlignment="1">
      <alignment vertical="center"/>
    </xf>
    <xf numFmtId="177" fontId="38" fillId="6" borderId="309" xfId="0" applyNumberFormat="1" applyFont="1" applyFill="1" applyBorder="1" applyAlignment="1">
      <alignment vertical="center"/>
    </xf>
    <xf numFmtId="177" fontId="38" fillId="6" borderId="72" xfId="0" applyNumberFormat="1" applyFont="1" applyFill="1" applyBorder="1" applyAlignment="1">
      <alignment vertical="center"/>
    </xf>
    <xf numFmtId="177" fontId="38" fillId="6" borderId="38" xfId="0" applyNumberFormat="1" applyFont="1" applyFill="1" applyBorder="1" applyAlignment="1">
      <alignment vertical="center"/>
    </xf>
    <xf numFmtId="177" fontId="38" fillId="6" borderId="174" xfId="0" applyNumberFormat="1" applyFont="1" applyFill="1" applyBorder="1" applyAlignment="1">
      <alignment vertical="center"/>
    </xf>
    <xf numFmtId="177" fontId="25" fillId="0" borderId="0" xfId="0" applyNumberFormat="1" applyFont="1" applyBorder="1" applyAlignment="1" applyProtection="1">
      <alignment horizontal="center" vertical="center" justifyLastLine="1"/>
    </xf>
    <xf numFmtId="176" fontId="59" fillId="6" borderId="272" xfId="0" applyNumberFormat="1" applyFont="1" applyFill="1" applyBorder="1" applyAlignment="1" applyProtection="1">
      <alignment vertical="center"/>
    </xf>
    <xf numFmtId="176" fontId="60" fillId="6" borderId="277" xfId="0" applyNumberFormat="1" applyFont="1" applyFill="1" applyBorder="1" applyAlignment="1" applyProtection="1">
      <alignment vertical="center"/>
    </xf>
    <xf numFmtId="176" fontId="60" fillId="6" borderId="278" xfId="0" applyNumberFormat="1" applyFont="1" applyFill="1" applyBorder="1" applyAlignment="1" applyProtection="1">
      <alignment vertical="center"/>
    </xf>
    <xf numFmtId="176" fontId="60" fillId="6" borderId="261" xfId="0" applyNumberFormat="1" applyFont="1" applyFill="1" applyBorder="1" applyAlignment="1" applyProtection="1">
      <alignment vertical="center"/>
    </xf>
    <xf numFmtId="176" fontId="84" fillId="6" borderId="186" xfId="0" applyNumberFormat="1" applyFont="1" applyFill="1" applyBorder="1" applyAlignment="1" applyProtection="1"/>
    <xf numFmtId="176" fontId="84" fillId="6" borderId="70" xfId="0" applyNumberFormat="1" applyFont="1" applyFill="1" applyBorder="1" applyAlignment="1" applyProtection="1"/>
    <xf numFmtId="176" fontId="84" fillId="6" borderId="22" xfId="0" applyNumberFormat="1" applyFont="1" applyFill="1" applyBorder="1" applyAlignment="1" applyProtection="1"/>
    <xf numFmtId="176" fontId="84" fillId="6" borderId="8" xfId="0" applyNumberFormat="1" applyFont="1" applyFill="1" applyBorder="1" applyAlignment="1" applyProtection="1"/>
    <xf numFmtId="176" fontId="61" fillId="6" borderId="287" xfId="0" applyNumberFormat="1" applyFont="1" applyFill="1" applyBorder="1" applyAlignment="1" applyProtection="1">
      <alignment vertical="center"/>
    </xf>
    <xf numFmtId="176" fontId="61" fillId="6" borderId="278" xfId="0" applyNumberFormat="1" applyFont="1" applyFill="1" applyBorder="1" applyAlignment="1" applyProtection="1">
      <alignment vertical="center"/>
    </xf>
    <xf numFmtId="176" fontId="61" fillId="6" borderId="261" xfId="0" applyNumberFormat="1" applyFont="1" applyFill="1" applyBorder="1" applyAlignment="1" applyProtection="1">
      <alignment vertical="center"/>
    </xf>
    <xf numFmtId="179" fontId="39" fillId="0" borderId="73" xfId="0" applyNumberFormat="1" applyFont="1" applyFill="1" applyBorder="1" applyAlignment="1" applyProtection="1">
      <alignment vertical="center"/>
    </xf>
    <xf numFmtId="177" fontId="41" fillId="8" borderId="76" xfId="0" applyNumberFormat="1" applyFont="1" applyFill="1" applyBorder="1" applyAlignment="1" applyProtection="1">
      <alignment vertical="center"/>
    </xf>
    <xf numFmtId="177" fontId="41" fillId="8" borderId="94" xfId="0" applyNumberFormat="1" applyFont="1" applyFill="1" applyBorder="1" applyAlignment="1" applyProtection="1">
      <alignment vertical="center"/>
    </xf>
    <xf numFmtId="177" fontId="41" fillId="8" borderId="75" xfId="0" applyNumberFormat="1" applyFont="1" applyFill="1" applyBorder="1" applyAlignment="1" applyProtection="1">
      <alignment vertical="center"/>
    </xf>
    <xf numFmtId="177" fontId="41" fillId="8" borderId="73" xfId="0" applyNumberFormat="1" applyFont="1" applyFill="1" applyBorder="1" applyAlignment="1" applyProtection="1">
      <alignment vertical="center"/>
    </xf>
    <xf numFmtId="177" fontId="41" fillId="8" borderId="2" xfId="0" applyNumberFormat="1" applyFont="1" applyFill="1" applyBorder="1" applyAlignment="1" applyProtection="1">
      <alignment vertical="center"/>
    </xf>
    <xf numFmtId="177" fontId="41" fillId="8" borderId="20" xfId="0" applyNumberFormat="1" applyFont="1" applyFill="1" applyBorder="1" applyAlignment="1" applyProtection="1">
      <alignment vertical="center"/>
    </xf>
    <xf numFmtId="177" fontId="41" fillId="8" borderId="23" xfId="0" applyNumberFormat="1" applyFont="1" applyFill="1" applyBorder="1" applyAlignment="1" applyProtection="1">
      <alignment vertical="center"/>
    </xf>
    <xf numFmtId="177" fontId="41" fillId="8" borderId="1" xfId="0" applyNumberFormat="1" applyFont="1" applyFill="1" applyBorder="1" applyAlignment="1" applyProtection="1">
      <alignment vertical="center"/>
    </xf>
    <xf numFmtId="177" fontId="41" fillId="8" borderId="11" xfId="0" applyNumberFormat="1" applyFont="1" applyFill="1" applyBorder="1" applyAlignment="1" applyProtection="1">
      <alignment vertical="center"/>
    </xf>
    <xf numFmtId="177" fontId="41" fillId="8" borderId="72" xfId="0" applyNumberFormat="1" applyFont="1" applyFill="1" applyBorder="1" applyAlignment="1" applyProtection="1">
      <alignment vertical="center"/>
    </xf>
    <xf numFmtId="177" fontId="41" fillId="8" borderId="92" xfId="0" applyNumberFormat="1" applyFont="1" applyFill="1" applyBorder="1" applyAlignment="1" applyProtection="1">
      <alignment vertical="center"/>
    </xf>
    <xf numFmtId="177" fontId="41" fillId="8" borderId="104" xfId="0" applyNumberFormat="1" applyFont="1" applyFill="1" applyBorder="1" applyAlignment="1" applyProtection="1">
      <alignment vertical="center"/>
    </xf>
    <xf numFmtId="177" fontId="41" fillId="8" borderId="106" xfId="0" applyNumberFormat="1" applyFont="1" applyFill="1" applyBorder="1" applyAlignment="1" applyProtection="1">
      <alignment vertical="center"/>
    </xf>
    <xf numFmtId="177" fontId="41" fillId="8" borderId="107" xfId="0" applyNumberFormat="1" applyFont="1" applyFill="1" applyBorder="1" applyAlignment="1" applyProtection="1">
      <alignment vertical="center"/>
    </xf>
    <xf numFmtId="177" fontId="41" fillId="8" borderId="112" xfId="0" applyNumberFormat="1" applyFont="1" applyFill="1" applyBorder="1" applyAlignment="1" applyProtection="1">
      <alignment vertical="center"/>
    </xf>
    <xf numFmtId="177" fontId="41" fillId="8" borderId="68" xfId="0" applyNumberFormat="1" applyFont="1" applyFill="1" applyBorder="1" applyAlignment="1" applyProtection="1">
      <alignment vertical="center"/>
    </xf>
    <xf numFmtId="177" fontId="41" fillId="8" borderId="37" xfId="0" applyNumberFormat="1" applyFont="1" applyFill="1" applyBorder="1" applyAlignment="1" applyProtection="1">
      <alignment vertical="center"/>
    </xf>
    <xf numFmtId="177" fontId="41" fillId="8" borderId="17" xfId="0" applyNumberFormat="1" applyFont="1" applyFill="1" applyBorder="1" applyAlignment="1" applyProtection="1">
      <alignment vertical="center"/>
    </xf>
    <xf numFmtId="177" fontId="41" fillId="8" borderId="25" xfId="0" applyNumberFormat="1" applyFont="1" applyFill="1" applyBorder="1" applyAlignment="1" applyProtection="1">
      <alignment vertical="center"/>
    </xf>
    <xf numFmtId="177" fontId="41" fillId="8" borderId="95" xfId="0" applyNumberFormat="1" applyFont="1" applyFill="1" applyBorder="1" applyAlignment="1" applyProtection="1">
      <alignment vertical="center"/>
    </xf>
    <xf numFmtId="177" fontId="41" fillId="8" borderId="214" xfId="0" applyNumberFormat="1" applyFont="1" applyFill="1" applyBorder="1" applyAlignment="1" applyProtection="1">
      <alignment vertical="center"/>
    </xf>
    <xf numFmtId="177" fontId="42" fillId="8" borderId="76" xfId="0" applyNumberFormat="1" applyFont="1" applyFill="1" applyBorder="1" applyAlignment="1" applyProtection="1">
      <alignment vertical="center"/>
    </xf>
    <xf numFmtId="177" fontId="41" fillId="8" borderId="94" xfId="2" applyNumberFormat="1" applyFont="1" applyFill="1" applyBorder="1" applyAlignment="1" applyProtection="1">
      <alignment vertical="center"/>
    </xf>
    <xf numFmtId="177" fontId="41" fillId="8" borderId="73" xfId="2" applyNumberFormat="1" applyFont="1" applyFill="1" applyBorder="1" applyAlignment="1" applyProtection="1">
      <alignment vertical="center"/>
    </xf>
    <xf numFmtId="177" fontId="41" fillId="8" borderId="2" xfId="2" applyNumberFormat="1" applyFont="1" applyFill="1" applyBorder="1" applyAlignment="1" applyProtection="1">
      <alignment vertical="center"/>
    </xf>
    <xf numFmtId="177" fontId="41" fillId="8" borderId="73" xfId="2" applyNumberFormat="1" applyFont="1" applyFill="1" applyBorder="1" applyAlignment="1" applyProtection="1">
      <alignment vertical="center"/>
      <protection locked="0"/>
    </xf>
    <xf numFmtId="177" fontId="41" fillId="8" borderId="2" xfId="2" applyNumberFormat="1" applyFont="1" applyFill="1" applyBorder="1" applyAlignment="1" applyProtection="1">
      <alignment vertical="center"/>
      <protection locked="0"/>
    </xf>
    <xf numFmtId="177" fontId="41" fillId="8" borderId="94" xfId="0" applyNumberFormat="1" applyFont="1" applyFill="1" applyBorder="1" applyAlignment="1" applyProtection="1">
      <alignment vertical="center"/>
      <protection locked="0"/>
    </xf>
    <xf numFmtId="177" fontId="41" fillId="8" borderId="75" xfId="0" applyNumberFormat="1" applyFont="1" applyFill="1" applyBorder="1" applyAlignment="1" applyProtection="1">
      <alignment vertical="center"/>
      <protection locked="0"/>
    </xf>
    <xf numFmtId="177" fontId="41" fillId="8" borderId="72" xfId="2" applyNumberFormat="1" applyFont="1" applyFill="1" applyBorder="1" applyAlignment="1" applyProtection="1">
      <alignment vertical="center"/>
    </xf>
    <xf numFmtId="177" fontId="41" fillId="8" borderId="92" xfId="2" applyNumberFormat="1" applyFont="1" applyFill="1" applyBorder="1" applyAlignment="1" applyProtection="1">
      <alignment vertical="center"/>
    </xf>
    <xf numFmtId="177" fontId="41" fillId="8" borderId="65" xfId="0" applyNumberFormat="1" applyFont="1" applyFill="1" applyBorder="1" applyAlignment="1" applyProtection="1">
      <alignment vertical="center"/>
    </xf>
    <xf numFmtId="177" fontId="42" fillId="8" borderId="72" xfId="0" applyNumberFormat="1" applyFont="1" applyFill="1" applyBorder="1" applyAlignment="1" applyProtection="1">
      <alignment vertical="center"/>
    </xf>
    <xf numFmtId="177" fontId="41" fillId="8" borderId="48" xfId="2" applyNumberFormat="1" applyFont="1" applyFill="1" applyBorder="1" applyAlignment="1" applyProtection="1">
      <alignment vertical="center"/>
    </xf>
    <xf numFmtId="177" fontId="41" fillId="8" borderId="56" xfId="2" applyNumberFormat="1" applyFont="1" applyFill="1" applyBorder="1" applyAlignment="1" applyProtection="1">
      <alignment vertical="center"/>
    </xf>
    <xf numFmtId="177" fontId="41" fillId="8" borderId="56" xfId="0" applyNumberFormat="1" applyFont="1" applyFill="1" applyBorder="1" applyAlignment="1" applyProtection="1">
      <alignment vertical="center"/>
    </xf>
    <xf numFmtId="177" fontId="41" fillId="8" borderId="29" xfId="0" applyNumberFormat="1" applyFont="1" applyFill="1" applyBorder="1" applyAlignment="1" applyProtection="1">
      <alignment vertical="center"/>
    </xf>
    <xf numFmtId="177" fontId="41" fillId="8" borderId="50" xfId="0" applyNumberFormat="1" applyFont="1" applyFill="1" applyBorder="1" applyAlignment="1" applyProtection="1">
      <alignment vertical="center"/>
    </xf>
    <xf numFmtId="177" fontId="41" fillId="8" borderId="54" xfId="0" applyNumberFormat="1" applyFont="1" applyFill="1" applyBorder="1" applyAlignment="1" applyProtection="1">
      <alignment vertical="center"/>
    </xf>
    <xf numFmtId="177" fontId="41" fillId="8" borderId="132" xfId="0" applyNumberFormat="1" applyFont="1" applyFill="1" applyBorder="1" applyAlignment="1" applyProtection="1">
      <alignment vertical="center"/>
    </xf>
    <xf numFmtId="0" fontId="41" fillId="8" borderId="37" xfId="0" applyFont="1" applyFill="1" applyBorder="1" applyAlignment="1">
      <alignment vertical="center"/>
    </xf>
    <xf numFmtId="0" fontId="41" fillId="8" borderId="17" xfId="0" applyFont="1" applyFill="1" applyBorder="1" applyAlignment="1">
      <alignment vertical="center"/>
    </xf>
    <xf numFmtId="0" fontId="41" fillId="8" borderId="6" xfId="0" applyFont="1" applyFill="1" applyBorder="1" applyAlignment="1">
      <alignment vertical="center"/>
    </xf>
    <xf numFmtId="177" fontId="42" fillId="8" borderId="76" xfId="2" applyNumberFormat="1" applyFont="1" applyFill="1" applyBorder="1" applyAlignment="1" applyProtection="1">
      <alignment vertical="center"/>
    </xf>
    <xf numFmtId="177" fontId="42" fillId="8" borderId="94" xfId="2" applyNumberFormat="1" applyFont="1" applyFill="1" applyBorder="1" applyAlignment="1" applyProtection="1">
      <alignment vertical="center"/>
    </xf>
    <xf numFmtId="177" fontId="42" fillId="8" borderId="75" xfId="2" applyNumberFormat="1" applyFont="1" applyFill="1" applyBorder="1" applyAlignment="1" applyProtection="1">
      <alignment vertical="center"/>
    </xf>
    <xf numFmtId="177" fontId="42" fillId="8" borderId="73" xfId="2" applyNumberFormat="1" applyFont="1" applyFill="1" applyBorder="1" applyAlignment="1" applyProtection="1">
      <alignment vertical="center"/>
    </xf>
    <xf numFmtId="177" fontId="42" fillId="8" borderId="2" xfId="2" applyNumberFormat="1" applyFont="1" applyFill="1" applyBorder="1" applyAlignment="1" applyProtection="1">
      <alignment vertical="center"/>
    </xf>
    <xf numFmtId="177" fontId="42" fillId="8" borderId="20" xfId="2" applyNumberFormat="1" applyFont="1" applyFill="1" applyBorder="1" applyAlignment="1" applyProtection="1">
      <alignment vertical="center"/>
    </xf>
    <xf numFmtId="177" fontId="42" fillId="8" borderId="23" xfId="2" applyNumberFormat="1" applyFont="1" applyFill="1" applyBorder="1" applyAlignment="1" applyProtection="1">
      <alignment vertical="center"/>
    </xf>
    <xf numFmtId="177" fontId="42" fillId="8" borderId="1" xfId="2" applyNumberFormat="1" applyFont="1" applyFill="1" applyBorder="1" applyAlignment="1" applyProtection="1">
      <alignment vertical="center"/>
    </xf>
    <xf numFmtId="177" fontId="42" fillId="8" borderId="11" xfId="2" applyNumberFormat="1" applyFont="1" applyFill="1" applyBorder="1" applyAlignment="1" applyProtection="1">
      <alignment vertical="center"/>
    </xf>
    <xf numFmtId="177" fontId="42" fillId="8" borderId="61" xfId="2" applyNumberFormat="1" applyFont="1" applyFill="1" applyBorder="1" applyAlignment="1" applyProtection="1">
      <alignment vertical="center"/>
    </xf>
    <xf numFmtId="177" fontId="42" fillId="8" borderId="58" xfId="2" applyNumberFormat="1" applyFont="1" applyFill="1" applyBorder="1" applyAlignment="1" applyProtection="1">
      <alignment vertical="center"/>
    </xf>
    <xf numFmtId="177" fontId="42" fillId="8" borderId="80" xfId="2" applyNumberFormat="1" applyFont="1" applyFill="1" applyBorder="1" applyAlignment="1" applyProtection="1">
      <alignment vertical="center"/>
    </xf>
    <xf numFmtId="177" fontId="38" fillId="8" borderId="76" xfId="2" applyNumberFormat="1" applyFont="1" applyFill="1" applyBorder="1" applyAlignment="1" applyProtection="1">
      <alignment vertical="center"/>
    </xf>
    <xf numFmtId="177" fontId="38" fillId="8" borderId="94" xfId="2" applyNumberFormat="1" applyFont="1" applyFill="1" applyBorder="1" applyAlignment="1" applyProtection="1">
      <alignment vertical="center"/>
    </xf>
    <xf numFmtId="177" fontId="38" fillId="8" borderId="94" xfId="0" applyNumberFormat="1" applyFont="1" applyFill="1" applyBorder="1" applyAlignment="1" applyProtection="1">
      <alignment vertical="center"/>
    </xf>
    <xf numFmtId="177" fontId="38" fillId="8" borderId="75" xfId="0" applyNumberFormat="1" applyFont="1" applyFill="1" applyBorder="1" applyAlignment="1" applyProtection="1">
      <alignment vertical="center"/>
    </xf>
    <xf numFmtId="177" fontId="38" fillId="8" borderId="73" xfId="2" applyNumberFormat="1" applyFont="1" applyFill="1" applyBorder="1" applyAlignment="1" applyProtection="1">
      <alignment vertical="center"/>
    </xf>
    <xf numFmtId="177" fontId="38" fillId="8" borderId="2" xfId="2" applyNumberFormat="1" applyFont="1" applyFill="1" applyBorder="1" applyAlignment="1" applyProtection="1">
      <alignment vertical="center"/>
    </xf>
    <xf numFmtId="177" fontId="38" fillId="8" borderId="2" xfId="0" applyNumberFormat="1" applyFont="1" applyFill="1" applyBorder="1" applyAlignment="1" applyProtection="1">
      <alignment vertical="center"/>
    </xf>
    <xf numFmtId="177" fontId="38" fillId="8" borderId="20" xfId="0" applyNumberFormat="1" applyFont="1" applyFill="1" applyBorder="1" applyAlignment="1" applyProtection="1">
      <alignment vertical="center"/>
    </xf>
    <xf numFmtId="177" fontId="38" fillId="8" borderId="23" xfId="2" applyNumberFormat="1" applyFont="1" applyFill="1" applyBorder="1" applyAlignment="1" applyProtection="1">
      <alignment vertical="center"/>
    </xf>
    <xf numFmtId="177" fontId="38" fillId="8" borderId="1" xfId="2" applyNumberFormat="1" applyFont="1" applyFill="1" applyBorder="1" applyAlignment="1" applyProtection="1">
      <alignment vertical="center"/>
    </xf>
    <xf numFmtId="177" fontId="38" fillId="8" borderId="1" xfId="0" applyNumberFormat="1" applyFont="1" applyFill="1" applyBorder="1" applyAlignment="1" applyProtection="1">
      <alignment vertical="center"/>
    </xf>
    <xf numFmtId="177" fontId="38" fillId="8" borderId="11" xfId="0" applyNumberFormat="1" applyFont="1" applyFill="1" applyBorder="1" applyAlignment="1" applyProtection="1">
      <alignment vertical="center"/>
    </xf>
    <xf numFmtId="177" fontId="38" fillId="8" borderId="100" xfId="2" applyNumberFormat="1" applyFont="1" applyFill="1" applyBorder="1" applyAlignment="1" applyProtection="1">
      <alignment vertical="center"/>
    </xf>
    <xf numFmtId="177" fontId="38" fillId="8" borderId="95" xfId="2" applyNumberFormat="1" applyFont="1" applyFill="1" applyBorder="1" applyAlignment="1" applyProtection="1">
      <alignment vertical="center"/>
    </xf>
    <xf numFmtId="177" fontId="38" fillId="8" borderId="73" xfId="0" applyNumberFormat="1" applyFont="1" applyFill="1" applyBorder="1" applyAlignment="1" applyProtection="1">
      <alignment vertical="center"/>
    </xf>
    <xf numFmtId="177" fontId="38" fillId="8" borderId="48" xfId="2" applyNumberFormat="1" applyFont="1" applyFill="1" applyBorder="1" applyAlignment="1" applyProtection="1">
      <alignment vertical="center"/>
    </xf>
    <xf numFmtId="177" fontId="38" fillId="8" borderId="56" xfId="2" applyNumberFormat="1" applyFont="1" applyFill="1" applyBorder="1" applyAlignment="1" applyProtection="1">
      <alignment vertical="center"/>
    </xf>
    <xf numFmtId="177" fontId="38" fillId="8" borderId="106" xfId="2" applyNumberFormat="1" applyFont="1" applyFill="1" applyBorder="1" applyAlignment="1" applyProtection="1">
      <alignment vertical="center"/>
    </xf>
    <xf numFmtId="177" fontId="38" fillId="8" borderId="107" xfId="2" applyNumberFormat="1" applyFont="1" applyFill="1" applyBorder="1" applyAlignment="1" applyProtection="1">
      <alignment vertical="center"/>
    </xf>
    <xf numFmtId="179" fontId="41" fillId="8" borderId="72" xfId="2" applyNumberFormat="1" applyFont="1" applyFill="1" applyBorder="1" applyAlignment="1">
      <alignment vertical="center"/>
    </xf>
    <xf numFmtId="179" fontId="41" fillId="8" borderId="76" xfId="2" applyNumberFormat="1" applyFont="1" applyFill="1" applyBorder="1" applyAlignment="1">
      <alignment vertical="center"/>
    </xf>
    <xf numFmtId="179" fontId="41" fillId="8" borderId="100" xfId="2" applyNumberFormat="1" applyFont="1" applyFill="1" applyBorder="1" applyAlignment="1">
      <alignment vertical="center"/>
    </xf>
    <xf numFmtId="179" fontId="41" fillId="8" borderId="66" xfId="2" applyNumberFormat="1" applyFont="1" applyFill="1" applyBorder="1" applyAlignment="1">
      <alignment vertical="center"/>
    </xf>
    <xf numFmtId="179" fontId="41" fillId="8" borderId="135" xfId="2" applyNumberFormat="1" applyFont="1" applyFill="1" applyBorder="1" applyAlignment="1">
      <alignment vertical="center"/>
    </xf>
    <xf numFmtId="179" fontId="41" fillId="8" borderId="41" xfId="2" applyNumberFormat="1" applyFont="1" applyFill="1" applyBorder="1" applyAlignment="1">
      <alignment vertical="center"/>
    </xf>
    <xf numFmtId="177" fontId="41" fillId="8" borderId="13" xfId="2" applyNumberFormat="1" applyFont="1" applyFill="1" applyBorder="1" applyAlignment="1" applyProtection="1">
      <alignment vertical="center"/>
    </xf>
    <xf numFmtId="177" fontId="41" fillId="8" borderId="46" xfId="2" applyNumberFormat="1" applyFont="1" applyFill="1" applyBorder="1" applyAlignment="1" applyProtection="1">
      <alignment vertical="center"/>
    </xf>
    <xf numFmtId="177" fontId="41" fillId="8" borderId="58" xfId="2" applyNumberFormat="1" applyFont="1" applyFill="1" applyBorder="1" applyAlignment="1" applyProtection="1">
      <alignment vertical="center"/>
    </xf>
    <xf numFmtId="177" fontId="41" fillId="8" borderId="80" xfId="2" applyNumberFormat="1" applyFont="1" applyFill="1" applyBorder="1" applyAlignment="1" applyProtection="1">
      <alignment vertical="center"/>
    </xf>
    <xf numFmtId="177" fontId="41" fillId="8" borderId="65" xfId="2" applyNumberFormat="1" applyFont="1" applyFill="1" applyBorder="1" applyAlignment="1" applyProtection="1">
      <alignment vertical="center"/>
    </xf>
    <xf numFmtId="177" fontId="41" fillId="8" borderId="20" xfId="2" applyNumberFormat="1" applyFont="1" applyFill="1" applyBorder="1" applyAlignment="1" applyProtection="1">
      <alignment vertical="center"/>
    </xf>
    <xf numFmtId="177" fontId="41" fillId="8" borderId="104" xfId="2" applyNumberFormat="1" applyFont="1" applyFill="1" applyBorder="1" applyAlignment="1" applyProtection="1">
      <alignment vertical="center"/>
    </xf>
    <xf numFmtId="177" fontId="41" fillId="8" borderId="106" xfId="2" applyNumberFormat="1" applyFont="1" applyFill="1" applyBorder="1" applyAlignment="1" applyProtection="1">
      <alignment vertical="center"/>
    </xf>
    <xf numFmtId="177" fontId="41" fillId="8" borderId="40" xfId="0" applyNumberFormat="1" applyFont="1" applyFill="1" applyBorder="1" applyAlignment="1" applyProtection="1">
      <alignment vertical="center" justifyLastLine="1"/>
    </xf>
    <xf numFmtId="177" fontId="41" fillId="8" borderId="75" xfId="0" applyNumberFormat="1" applyFont="1" applyFill="1" applyBorder="1" applyAlignment="1" applyProtection="1">
      <alignment vertical="center" justifyLastLine="1"/>
    </xf>
    <xf numFmtId="177" fontId="41" fillId="8" borderId="37" xfId="0" applyNumberFormat="1" applyFont="1" applyFill="1" applyBorder="1" applyAlignment="1" applyProtection="1">
      <alignment vertical="center" justifyLastLine="1"/>
    </xf>
    <xf numFmtId="177" fontId="41" fillId="8" borderId="41" xfId="0" applyNumberFormat="1" applyFont="1" applyFill="1" applyBorder="1" applyAlignment="1" applyProtection="1">
      <alignment vertical="center" justifyLastLine="1"/>
    </xf>
    <xf numFmtId="177" fontId="41" fillId="8" borderId="5" xfId="2" applyNumberFormat="1" applyFont="1" applyFill="1" applyBorder="1" applyAlignment="1" applyProtection="1">
      <alignment vertical="center"/>
    </xf>
    <xf numFmtId="177" fontId="41" fillId="8" borderId="146" xfId="2" applyNumberFormat="1" applyFont="1" applyFill="1" applyBorder="1" applyAlignment="1" applyProtection="1">
      <alignment vertical="center"/>
    </xf>
    <xf numFmtId="177" fontId="41" fillId="8" borderId="65" xfId="2" applyNumberFormat="1" applyFont="1" applyFill="1" applyBorder="1" applyAlignment="1">
      <alignment vertical="center"/>
    </xf>
    <xf numFmtId="177" fontId="41" fillId="8" borderId="92" xfId="2" applyNumberFormat="1" applyFont="1" applyFill="1" applyBorder="1" applyAlignment="1">
      <alignment vertical="center"/>
    </xf>
    <xf numFmtId="177" fontId="41" fillId="8" borderId="22" xfId="2" applyNumberFormat="1" applyFont="1" applyFill="1" applyBorder="1" applyAlignment="1">
      <alignment vertical="center"/>
    </xf>
    <xf numFmtId="177" fontId="41" fillId="8" borderId="20" xfId="2" applyNumberFormat="1" applyFont="1" applyFill="1" applyBorder="1" applyAlignment="1">
      <alignment vertical="center"/>
    </xf>
    <xf numFmtId="177" fontId="41" fillId="8" borderId="2" xfId="2" applyNumberFormat="1" applyFont="1" applyFill="1" applyBorder="1" applyAlignment="1">
      <alignment vertical="center"/>
    </xf>
    <xf numFmtId="177" fontId="41" fillId="8" borderId="73" xfId="2" applyNumberFormat="1" applyFont="1" applyFill="1" applyBorder="1" applyAlignment="1">
      <alignment vertical="center"/>
    </xf>
    <xf numFmtId="177" fontId="41" fillId="8" borderId="48" xfId="2" applyNumberFormat="1" applyFont="1" applyFill="1" applyBorder="1" applyAlignment="1">
      <alignment vertical="center"/>
    </xf>
    <xf numFmtId="177" fontId="41" fillId="8" borderId="56" xfId="2" applyNumberFormat="1" applyFont="1" applyFill="1" applyBorder="1" applyAlignment="1">
      <alignment vertical="center"/>
    </xf>
    <xf numFmtId="177" fontId="41" fillId="8" borderId="29" xfId="2" applyNumberFormat="1" applyFont="1" applyFill="1" applyBorder="1" applyAlignment="1">
      <alignment vertical="center"/>
    </xf>
    <xf numFmtId="177" fontId="41" fillId="8" borderId="23" xfId="2" applyNumberFormat="1" applyFont="1" applyFill="1" applyBorder="1" applyAlignment="1">
      <alignment vertical="center"/>
    </xf>
    <xf numFmtId="177" fontId="41" fillId="8" borderId="1" xfId="2" applyNumberFormat="1" applyFont="1" applyFill="1" applyBorder="1" applyAlignment="1">
      <alignment vertical="center"/>
    </xf>
    <xf numFmtId="177" fontId="41" fillId="8" borderId="11" xfId="2" applyNumberFormat="1" applyFont="1" applyFill="1" applyBorder="1" applyAlignment="1">
      <alignment vertical="center"/>
    </xf>
    <xf numFmtId="177" fontId="41" fillId="8" borderId="106" xfId="2" applyNumberFormat="1" applyFont="1" applyFill="1" applyBorder="1" applyAlignment="1">
      <alignment vertical="center"/>
    </xf>
    <xf numFmtId="177" fontId="41" fillId="8" borderId="76" xfId="2" applyNumberFormat="1" applyFont="1" applyFill="1" applyBorder="1" applyAlignment="1">
      <alignment vertical="center"/>
    </xf>
    <xf numFmtId="177" fontId="41" fillId="8" borderId="94" xfId="2" applyNumberFormat="1" applyFont="1" applyFill="1" applyBorder="1" applyAlignment="1">
      <alignment vertical="center"/>
    </xf>
    <xf numFmtId="177" fontId="41" fillId="8" borderId="75" xfId="2" applyNumberFormat="1" applyFont="1" applyFill="1" applyBorder="1" applyAlignment="1">
      <alignment vertical="center"/>
    </xf>
    <xf numFmtId="176" fontId="41" fillId="8" borderId="94" xfId="0" applyNumberFormat="1" applyFont="1" applyFill="1" applyBorder="1" applyAlignment="1">
      <alignment vertical="center"/>
    </xf>
    <xf numFmtId="177" fontId="41" fillId="8" borderId="37" xfId="2" applyNumberFormat="1" applyFont="1" applyFill="1" applyBorder="1" applyAlignment="1">
      <alignment vertical="center"/>
    </xf>
    <xf numFmtId="176" fontId="41" fillId="8" borderId="2" xfId="0" applyNumberFormat="1" applyFont="1" applyFill="1" applyBorder="1" applyAlignment="1">
      <alignment vertical="center"/>
    </xf>
    <xf numFmtId="177" fontId="41" fillId="8" borderId="17" xfId="2" applyNumberFormat="1" applyFont="1" applyFill="1" applyBorder="1" applyAlignment="1">
      <alignment vertical="center"/>
    </xf>
    <xf numFmtId="177" fontId="41" fillId="8" borderId="25" xfId="2" applyNumberFormat="1" applyFont="1" applyFill="1" applyBorder="1" applyAlignment="1">
      <alignment vertical="center"/>
    </xf>
    <xf numFmtId="177" fontId="41" fillId="6" borderId="197" xfId="2" applyNumberFormat="1" applyFont="1" applyFill="1" applyBorder="1" applyAlignment="1">
      <alignment vertical="center"/>
    </xf>
    <xf numFmtId="177" fontId="41" fillId="8" borderId="73" xfId="0" applyNumberFormat="1" applyFont="1" applyFill="1" applyBorder="1" applyAlignment="1">
      <alignment vertical="center"/>
    </xf>
    <xf numFmtId="177" fontId="41" fillId="8" borderId="2" xfId="0" applyNumberFormat="1" applyFont="1" applyFill="1" applyBorder="1" applyAlignment="1">
      <alignment vertical="center"/>
    </xf>
    <xf numFmtId="177" fontId="41" fillId="8" borderId="20" xfId="0" applyNumberFormat="1" applyFont="1" applyFill="1" applyBorder="1" applyAlignment="1">
      <alignment vertical="center"/>
    </xf>
    <xf numFmtId="176" fontId="41" fillId="8" borderId="1" xfId="0" applyNumberFormat="1" applyFont="1" applyFill="1" applyBorder="1" applyAlignment="1">
      <alignment vertical="center"/>
    </xf>
    <xf numFmtId="177" fontId="41" fillId="8" borderId="4" xfId="1" applyNumberFormat="1" applyFont="1" applyFill="1" applyBorder="1" applyAlignment="1">
      <alignment vertical="center"/>
    </xf>
    <xf numFmtId="177" fontId="41" fillId="8" borderId="5" xfId="1" applyNumberFormat="1" applyFont="1" applyFill="1" applyBorder="1" applyAlignment="1">
      <alignment vertical="center"/>
    </xf>
    <xf numFmtId="177" fontId="41" fillId="8" borderId="6" xfId="1" applyNumberFormat="1" applyFont="1" applyFill="1" applyBorder="1" applyAlignment="1">
      <alignment vertical="center"/>
    </xf>
    <xf numFmtId="0" fontId="15" fillId="0" borderId="327" xfId="0" applyFont="1" applyFill="1" applyBorder="1" applyAlignment="1">
      <alignment horizontal="center" vertical="center"/>
    </xf>
    <xf numFmtId="177" fontId="41" fillId="0" borderId="328" xfId="2" applyNumberFormat="1" applyFont="1" applyFill="1" applyBorder="1" applyAlignment="1">
      <alignment vertical="center"/>
    </xf>
    <xf numFmtId="177" fontId="41" fillId="0" borderId="180" xfId="2" applyNumberFormat="1" applyFont="1" applyFill="1" applyBorder="1" applyAlignment="1">
      <alignment vertical="center"/>
    </xf>
    <xf numFmtId="177" fontId="41" fillId="0" borderId="322" xfId="2" applyNumberFormat="1" applyFont="1" applyFill="1" applyBorder="1" applyAlignment="1">
      <alignment vertical="center"/>
    </xf>
    <xf numFmtId="177" fontId="41" fillId="0" borderId="168" xfId="2" applyNumberFormat="1" applyFont="1" applyFill="1" applyBorder="1" applyAlignment="1">
      <alignment vertical="center"/>
    </xf>
    <xf numFmtId="177" fontId="41" fillId="0" borderId="167" xfId="2" applyNumberFormat="1" applyFont="1" applyFill="1" applyBorder="1" applyAlignment="1">
      <alignment vertical="center"/>
    </xf>
    <xf numFmtId="177" fontId="41" fillId="0" borderId="166" xfId="2" applyNumberFormat="1" applyFont="1" applyFill="1" applyBorder="1" applyAlignment="1">
      <alignment vertical="center"/>
    </xf>
    <xf numFmtId="177" fontId="41" fillId="0" borderId="165" xfId="2" applyNumberFormat="1" applyFont="1" applyFill="1" applyBorder="1" applyAlignment="1">
      <alignment vertical="center"/>
    </xf>
    <xf numFmtId="177" fontId="41" fillId="0" borderId="327" xfId="2" applyNumberFormat="1" applyFont="1" applyFill="1" applyBorder="1" applyAlignment="1">
      <alignment vertical="center"/>
    </xf>
    <xf numFmtId="177" fontId="41" fillId="6" borderId="330" xfId="2" applyNumberFormat="1" applyFont="1" applyFill="1" applyBorder="1" applyAlignment="1">
      <alignment vertical="center"/>
    </xf>
    <xf numFmtId="0" fontId="15" fillId="6" borderId="327" xfId="0" applyFont="1" applyFill="1" applyBorder="1" applyAlignment="1">
      <alignment horizontal="center" vertical="center"/>
    </xf>
    <xf numFmtId="177" fontId="41" fillId="6" borderId="329" xfId="0" applyNumberFormat="1" applyFont="1" applyFill="1" applyBorder="1" applyAlignment="1">
      <alignment vertical="center"/>
    </xf>
    <xf numFmtId="177" fontId="41" fillId="6" borderId="329" xfId="2" applyNumberFormat="1" applyFont="1" applyFill="1" applyBorder="1" applyAlignment="1">
      <alignment vertical="center"/>
    </xf>
    <xf numFmtId="179" fontId="90" fillId="0" borderId="101" xfId="2" applyNumberFormat="1" applyFont="1" applyBorder="1" applyAlignment="1">
      <alignment vertical="center"/>
    </xf>
    <xf numFmtId="179" fontId="90" fillId="0" borderId="99" xfId="2" applyNumberFormat="1" applyFont="1" applyBorder="1" applyAlignment="1">
      <alignment vertical="center"/>
    </xf>
    <xf numFmtId="179" fontId="90" fillId="7" borderId="73" xfId="2" applyNumberFormat="1" applyFont="1" applyFill="1" applyBorder="1" applyAlignment="1">
      <alignment vertical="center"/>
    </xf>
    <xf numFmtId="179" fontId="90" fillId="7" borderId="2" xfId="2" applyNumberFormat="1" applyFont="1" applyFill="1" applyBorder="1" applyAlignment="1">
      <alignment vertical="center"/>
    </xf>
    <xf numFmtId="179" fontId="90" fillId="7" borderId="20" xfId="2" applyNumberFormat="1" applyFont="1" applyFill="1" applyBorder="1" applyAlignment="1">
      <alignment vertical="center"/>
    </xf>
    <xf numFmtId="179" fontId="90" fillId="7" borderId="28" xfId="2" applyNumberFormat="1" applyFont="1" applyFill="1" applyBorder="1" applyAlignment="1">
      <alignment vertical="center"/>
    </xf>
    <xf numFmtId="179" fontId="90" fillId="0" borderId="100" xfId="2" applyNumberFormat="1" applyFont="1" applyFill="1" applyBorder="1" applyAlignment="1">
      <alignment vertical="center"/>
    </xf>
    <xf numFmtId="179" fontId="90" fillId="0" borderId="95" xfId="2" applyNumberFormat="1" applyFont="1" applyFill="1" applyBorder="1" applyAlignment="1">
      <alignment vertical="center"/>
    </xf>
    <xf numFmtId="179" fontId="90" fillId="0" borderId="134" xfId="2" applyNumberFormat="1" applyFont="1" applyFill="1" applyBorder="1" applyAlignment="1">
      <alignment vertical="center"/>
    </xf>
    <xf numFmtId="179" fontId="90" fillId="7" borderId="100" xfId="2" applyNumberFormat="1" applyFont="1" applyFill="1" applyBorder="1" applyAlignment="1">
      <alignment vertical="center"/>
    </xf>
    <xf numFmtId="179" fontId="90" fillId="7" borderId="135" xfId="2" applyNumberFormat="1" applyFont="1" applyFill="1" applyBorder="1" applyAlignment="1">
      <alignment vertical="center"/>
    </xf>
    <xf numFmtId="177" fontId="38" fillId="6" borderId="157" xfId="0" applyNumberFormat="1" applyFont="1" applyFill="1" applyBorder="1" applyAlignment="1">
      <alignment vertical="center"/>
    </xf>
    <xf numFmtId="177" fontId="38" fillId="6" borderId="156" xfId="0" applyNumberFormat="1" applyFont="1" applyFill="1" applyBorder="1" applyAlignment="1">
      <alignment vertical="center"/>
    </xf>
    <xf numFmtId="177" fontId="38" fillId="0" borderId="157" xfId="0" applyNumberFormat="1" applyFont="1" applyBorder="1" applyAlignment="1">
      <alignment vertical="center"/>
    </xf>
    <xf numFmtId="177" fontId="38" fillId="0" borderId="156" xfId="0" applyNumberFormat="1" applyFont="1" applyBorder="1" applyAlignment="1">
      <alignment vertical="center"/>
    </xf>
    <xf numFmtId="177" fontId="38" fillId="11" borderId="73" xfId="0" applyNumberFormat="1" applyFont="1" applyFill="1" applyBorder="1" applyAlignment="1">
      <alignment vertical="center"/>
    </xf>
    <xf numFmtId="177" fontId="38" fillId="11" borderId="76" xfId="0" applyNumberFormat="1" applyFont="1" applyFill="1" applyBorder="1" applyAlignment="1">
      <alignment vertical="center"/>
    </xf>
    <xf numFmtId="177" fontId="38" fillId="11" borderId="100" xfId="0" applyNumberFormat="1" applyFont="1" applyFill="1" applyBorder="1" applyAlignment="1">
      <alignment vertical="center"/>
    </xf>
    <xf numFmtId="177" fontId="38" fillId="11" borderId="72" xfId="0" applyNumberFormat="1" applyFont="1" applyFill="1" applyBorder="1" applyAlignment="1">
      <alignment vertical="center"/>
    </xf>
    <xf numFmtId="177" fontId="38" fillId="12" borderId="73" xfId="0" applyNumberFormat="1" applyFont="1" applyFill="1" applyBorder="1" applyAlignment="1">
      <alignment vertical="center"/>
    </xf>
    <xf numFmtId="177" fontId="38" fillId="13" borderId="73" xfId="0" applyNumberFormat="1" applyFont="1" applyFill="1" applyBorder="1" applyAlignment="1">
      <alignment vertical="center"/>
    </xf>
    <xf numFmtId="177" fontId="38" fillId="13" borderId="76" xfId="0" applyNumberFormat="1" applyFont="1" applyFill="1" applyBorder="1" applyAlignment="1">
      <alignment vertical="center"/>
    </xf>
    <xf numFmtId="177" fontId="38" fillId="13" borderId="23" xfId="0" applyNumberFormat="1" applyFont="1" applyFill="1" applyBorder="1" applyAlignment="1">
      <alignment vertical="center"/>
    </xf>
    <xf numFmtId="177" fontId="38" fillId="13" borderId="72" xfId="0" applyNumberFormat="1" applyFont="1" applyFill="1" applyBorder="1" applyAlignment="1">
      <alignment vertical="center"/>
    </xf>
    <xf numFmtId="177" fontId="41" fillId="13" borderId="76" xfId="2" applyNumberFormat="1" applyFont="1" applyFill="1" applyBorder="1" applyAlignment="1">
      <alignment vertical="center"/>
    </xf>
    <xf numFmtId="177" fontId="41" fillId="13" borderId="94" xfId="2" applyNumberFormat="1" applyFont="1" applyFill="1" applyBorder="1" applyAlignment="1">
      <alignment vertical="center"/>
    </xf>
    <xf numFmtId="177" fontId="41" fillId="13" borderId="37" xfId="2" applyNumberFormat="1" applyFont="1" applyFill="1" applyBorder="1" applyAlignment="1">
      <alignment vertical="center"/>
    </xf>
    <xf numFmtId="177" fontId="41" fillId="13" borderId="73" xfId="2" applyNumberFormat="1" applyFont="1" applyFill="1" applyBorder="1" applyAlignment="1">
      <alignment vertical="center"/>
    </xf>
    <xf numFmtId="177" fontId="41" fillId="13" borderId="2" xfId="2" applyNumberFormat="1" applyFont="1" applyFill="1" applyBorder="1" applyAlignment="1">
      <alignment vertical="center"/>
    </xf>
    <xf numFmtId="177" fontId="41" fillId="13" borderId="17" xfId="2" applyNumberFormat="1" applyFont="1" applyFill="1" applyBorder="1" applyAlignment="1">
      <alignment vertical="center"/>
    </xf>
    <xf numFmtId="177" fontId="41" fillId="13" borderId="73" xfId="0" applyNumberFormat="1" applyFont="1" applyFill="1" applyBorder="1" applyAlignment="1">
      <alignment vertical="center"/>
    </xf>
    <xf numFmtId="177" fontId="41" fillId="13" borderId="2" xfId="0" applyNumberFormat="1" applyFont="1" applyFill="1" applyBorder="1" applyAlignment="1">
      <alignment vertical="center"/>
    </xf>
    <xf numFmtId="177" fontId="41" fillId="13" borderId="17" xfId="0" applyNumberFormat="1" applyFont="1" applyFill="1" applyBorder="1" applyAlignment="1">
      <alignment vertical="center"/>
    </xf>
    <xf numFmtId="177" fontId="41" fillId="13" borderId="48" xfId="2" applyNumberFormat="1" applyFont="1" applyFill="1" applyBorder="1" applyAlignment="1">
      <alignment vertical="center"/>
    </xf>
    <xf numFmtId="177" fontId="41" fillId="13" borderId="56" xfId="2" applyNumberFormat="1" applyFont="1" applyFill="1" applyBorder="1" applyAlignment="1">
      <alignment vertical="center"/>
    </xf>
    <xf numFmtId="177" fontId="41" fillId="13" borderId="175" xfId="2" applyNumberFormat="1" applyFont="1" applyFill="1" applyBorder="1" applyAlignment="1">
      <alignment vertical="center"/>
    </xf>
    <xf numFmtId="177" fontId="41" fillId="13" borderId="4" xfId="1" applyNumberFormat="1" applyFont="1" applyFill="1" applyBorder="1" applyAlignment="1">
      <alignment vertical="center"/>
    </xf>
    <xf numFmtId="177" fontId="41" fillId="13" borderId="5" xfId="1" applyNumberFormat="1" applyFont="1" applyFill="1" applyBorder="1" applyAlignment="1">
      <alignment vertical="center"/>
    </xf>
    <xf numFmtId="177" fontId="41" fillId="13" borderId="6" xfId="1" applyNumberFormat="1" applyFont="1" applyFill="1" applyBorder="1" applyAlignment="1">
      <alignment vertical="center"/>
    </xf>
    <xf numFmtId="177" fontId="41" fillId="13" borderId="20" xfId="2" applyNumberFormat="1" applyFont="1" applyFill="1" applyBorder="1" applyAlignment="1">
      <alignment vertical="center"/>
    </xf>
    <xf numFmtId="177" fontId="41" fillId="13" borderId="75" xfId="2" applyNumberFormat="1" applyFont="1" applyFill="1" applyBorder="1" applyAlignment="1">
      <alignment vertical="center"/>
    </xf>
    <xf numFmtId="177" fontId="41" fillId="13" borderId="72" xfId="2" applyNumberFormat="1" applyFont="1" applyFill="1" applyBorder="1" applyAlignment="1">
      <alignment vertical="center"/>
    </xf>
    <xf numFmtId="177" fontId="41" fillId="13" borderId="92" xfId="2" applyNumberFormat="1" applyFont="1" applyFill="1" applyBorder="1" applyAlignment="1">
      <alignment vertical="center"/>
    </xf>
    <xf numFmtId="177" fontId="41" fillId="13" borderId="92" xfId="2" applyNumberFormat="1" applyFont="1" applyFill="1" applyBorder="1" applyAlignment="1" applyProtection="1">
      <alignment vertical="center"/>
    </xf>
    <xf numFmtId="177" fontId="41" fillId="13" borderId="104" xfId="2" applyNumberFormat="1" applyFont="1" applyFill="1" applyBorder="1" applyAlignment="1" applyProtection="1">
      <alignment vertical="center"/>
    </xf>
    <xf numFmtId="177" fontId="41" fillId="13" borderId="2" xfId="2" applyNumberFormat="1" applyFont="1" applyFill="1" applyBorder="1" applyAlignment="1" applyProtection="1">
      <alignment vertical="center"/>
    </xf>
    <xf numFmtId="177" fontId="41" fillId="13" borderId="106" xfId="2" applyNumberFormat="1" applyFont="1" applyFill="1" applyBorder="1" applyAlignment="1" applyProtection="1">
      <alignment vertical="center"/>
    </xf>
    <xf numFmtId="177" fontId="41" fillId="13" borderId="2" xfId="0" applyNumberFormat="1" applyFont="1" applyFill="1" applyBorder="1" applyAlignment="1" applyProtection="1">
      <alignment vertical="center"/>
    </xf>
    <xf numFmtId="177" fontId="41" fillId="13" borderId="106" xfId="0" applyNumberFormat="1" applyFont="1" applyFill="1" applyBorder="1" applyAlignment="1" applyProtection="1">
      <alignment vertical="center"/>
    </xf>
    <xf numFmtId="177" fontId="41" fillId="13" borderId="1" xfId="0" applyNumberFormat="1" applyFont="1" applyFill="1" applyBorder="1" applyAlignment="1" applyProtection="1">
      <alignment vertical="center"/>
    </xf>
    <xf numFmtId="177" fontId="41" fillId="13" borderId="107" xfId="0" applyNumberFormat="1" applyFont="1" applyFill="1" applyBorder="1" applyAlignment="1" applyProtection="1">
      <alignment vertical="center"/>
    </xf>
    <xf numFmtId="177" fontId="41" fillId="13" borderId="13" xfId="2" applyNumberFormat="1" applyFont="1" applyFill="1" applyBorder="1" applyAlignment="1" applyProtection="1">
      <alignment vertical="center"/>
    </xf>
    <xf numFmtId="177" fontId="41" fillId="13" borderId="128" xfId="2" applyNumberFormat="1" applyFont="1" applyFill="1" applyBorder="1" applyAlignment="1" applyProtection="1">
      <alignment vertical="center"/>
    </xf>
    <xf numFmtId="177" fontId="41" fillId="13" borderId="56" xfId="2" applyNumberFormat="1" applyFont="1" applyFill="1" applyBorder="1" applyAlignment="1" applyProtection="1">
      <alignment vertical="center"/>
    </xf>
    <xf numFmtId="177" fontId="41" fillId="13" borderId="145" xfId="2" applyNumberFormat="1" applyFont="1" applyFill="1" applyBorder="1" applyAlignment="1" applyProtection="1">
      <alignment vertical="center"/>
    </xf>
    <xf numFmtId="177" fontId="41" fillId="13" borderId="186" xfId="0" applyNumberFormat="1" applyFont="1" applyFill="1" applyBorder="1" applyAlignment="1" applyProtection="1">
      <alignment vertical="center"/>
    </xf>
    <xf numFmtId="177" fontId="41" fillId="13" borderId="13" xfId="0" applyNumberFormat="1" applyFont="1" applyFill="1" applyBorder="1" applyAlignment="1" applyProtection="1">
      <alignment vertical="center"/>
    </xf>
    <xf numFmtId="177" fontId="41" fillId="13" borderId="128" xfId="0" applyNumberFormat="1" applyFont="1" applyFill="1" applyBorder="1" applyAlignment="1" applyProtection="1">
      <alignment vertical="center"/>
    </xf>
    <xf numFmtId="177" fontId="41" fillId="13" borderId="58" xfId="2" applyNumberFormat="1" applyFont="1" applyFill="1" applyBorder="1" applyAlignment="1" applyProtection="1">
      <alignment vertical="center"/>
    </xf>
    <xf numFmtId="177" fontId="41" fillId="13" borderId="58" xfId="0" applyNumberFormat="1" applyFont="1" applyFill="1" applyBorder="1" applyAlignment="1" applyProtection="1">
      <alignment vertical="center"/>
    </xf>
    <xf numFmtId="177" fontId="41" fillId="13" borderId="109" xfId="2" applyNumberFormat="1" applyFont="1" applyFill="1" applyBorder="1" applyAlignment="1" applyProtection="1">
      <alignment vertical="center"/>
    </xf>
    <xf numFmtId="177" fontId="41" fillId="13" borderId="28" xfId="0" applyNumberFormat="1" applyFont="1" applyFill="1" applyBorder="1" applyAlignment="1" applyProtection="1">
      <alignment vertical="center" justifyLastLine="1"/>
    </xf>
    <xf numFmtId="177" fontId="41" fillId="13" borderId="20" xfId="0" applyNumberFormat="1" applyFont="1" applyFill="1" applyBorder="1" applyAlignment="1" applyProtection="1">
      <alignment vertical="center" justifyLastLine="1"/>
    </xf>
    <xf numFmtId="177" fontId="41" fillId="13" borderId="17" xfId="0" applyNumberFormat="1" applyFont="1" applyFill="1" applyBorder="1" applyAlignment="1" applyProtection="1">
      <alignment vertical="center" justifyLastLine="1"/>
    </xf>
    <xf numFmtId="177" fontId="41" fillId="13" borderId="42" xfId="0" applyNumberFormat="1" applyFont="1" applyFill="1" applyBorder="1" applyAlignment="1" applyProtection="1">
      <alignment vertical="center" justifyLastLine="1"/>
    </xf>
    <xf numFmtId="177" fontId="41" fillId="13" borderId="5" xfId="2" applyNumberFormat="1" applyFont="1" applyFill="1" applyBorder="1" applyAlignment="1" applyProtection="1">
      <alignment vertical="center"/>
    </xf>
    <xf numFmtId="177" fontId="41" fillId="13" borderId="146" xfId="2" applyNumberFormat="1" applyFont="1" applyFill="1" applyBorder="1" applyAlignment="1" applyProtection="1">
      <alignment vertical="center"/>
    </xf>
    <xf numFmtId="179" fontId="41" fillId="13" borderId="76" xfId="2" applyNumberFormat="1" applyFont="1" applyFill="1" applyBorder="1" applyAlignment="1">
      <alignment vertical="center"/>
    </xf>
    <xf numFmtId="179" fontId="41" fillId="13" borderId="100" xfId="2" applyNumberFormat="1" applyFont="1" applyFill="1" applyBorder="1" applyAlignment="1">
      <alignment vertical="center"/>
    </xf>
    <xf numFmtId="179" fontId="41" fillId="13" borderId="72" xfId="2" applyNumberFormat="1" applyFont="1" applyFill="1" applyBorder="1" applyAlignment="1">
      <alignment vertical="center"/>
    </xf>
    <xf numFmtId="177" fontId="38" fillId="13" borderId="2" xfId="2" applyNumberFormat="1" applyFont="1" applyFill="1" applyBorder="1" applyAlignment="1" applyProtection="1">
      <alignment vertical="center"/>
    </xf>
    <xf numFmtId="177" fontId="38" fillId="13" borderId="106" xfId="2" applyNumberFormat="1" applyFont="1" applyFill="1" applyBorder="1" applyAlignment="1" applyProtection="1">
      <alignment vertical="center"/>
    </xf>
    <xf numFmtId="177" fontId="38" fillId="13" borderId="1" xfId="2" applyNumberFormat="1" applyFont="1" applyFill="1" applyBorder="1" applyAlignment="1" applyProtection="1">
      <alignment vertical="center"/>
    </xf>
    <xf numFmtId="177" fontId="38" fillId="13" borderId="107" xfId="2" applyNumberFormat="1" applyFont="1" applyFill="1" applyBorder="1" applyAlignment="1" applyProtection="1">
      <alignment vertical="center"/>
    </xf>
    <xf numFmtId="177" fontId="38" fillId="13" borderId="73" xfId="2" applyNumberFormat="1" applyFont="1" applyFill="1" applyBorder="1" applyAlignment="1" applyProtection="1">
      <alignment vertical="center"/>
    </xf>
    <xf numFmtId="177" fontId="38" fillId="13" borderId="48" xfId="2" applyNumberFormat="1" applyFont="1" applyFill="1" applyBorder="1" applyAlignment="1" applyProtection="1">
      <alignment vertical="center"/>
    </xf>
    <xf numFmtId="177" fontId="38" fillId="13" borderId="56" xfId="2" applyNumberFormat="1" applyFont="1" applyFill="1" applyBorder="1" applyAlignment="1" applyProtection="1">
      <alignment vertical="center"/>
    </xf>
    <xf numFmtId="177" fontId="38" fillId="13" borderId="76" xfId="2" applyNumberFormat="1" applyFont="1" applyFill="1" applyBorder="1" applyAlignment="1" applyProtection="1">
      <alignment vertical="center"/>
    </xf>
    <xf numFmtId="177" fontId="38" fillId="13" borderId="23" xfId="2" applyNumberFormat="1" applyFont="1" applyFill="1" applyBorder="1" applyAlignment="1" applyProtection="1">
      <alignment vertical="center"/>
    </xf>
    <xf numFmtId="177" fontId="38" fillId="13" borderId="94" xfId="2" applyNumberFormat="1" applyFont="1" applyFill="1" applyBorder="1" applyAlignment="1" applyProtection="1">
      <alignment vertical="center"/>
    </xf>
    <xf numFmtId="177" fontId="38" fillId="13" borderId="94" xfId="0" applyNumberFormat="1" applyFont="1" applyFill="1" applyBorder="1" applyAlignment="1" applyProtection="1">
      <alignment vertical="center"/>
    </xf>
    <xf numFmtId="177" fontId="38" fillId="13" borderId="75" xfId="0" applyNumberFormat="1" applyFont="1" applyFill="1" applyBorder="1" applyAlignment="1" applyProtection="1">
      <alignment vertical="center"/>
    </xf>
    <xf numFmtId="177" fontId="38" fillId="13" borderId="2" xfId="0" applyNumberFormat="1" applyFont="1" applyFill="1" applyBorder="1" applyAlignment="1" applyProtection="1">
      <alignment vertical="center"/>
    </xf>
    <xf numFmtId="177" fontId="38" fillId="13" borderId="20" xfId="0" applyNumberFormat="1" applyFont="1" applyFill="1" applyBorder="1" applyAlignment="1" applyProtection="1">
      <alignment vertical="center"/>
    </xf>
    <xf numFmtId="177" fontId="38" fillId="13" borderId="1" xfId="0" applyNumberFormat="1" applyFont="1" applyFill="1" applyBorder="1" applyAlignment="1" applyProtection="1">
      <alignment vertical="center"/>
    </xf>
    <xf numFmtId="177" fontId="38" fillId="13" borderId="11" xfId="0" applyNumberFormat="1" applyFont="1" applyFill="1" applyBorder="1" applyAlignment="1" applyProtection="1">
      <alignment vertical="center"/>
    </xf>
    <xf numFmtId="177" fontId="38" fillId="13" borderId="100" xfId="2" applyNumberFormat="1" applyFont="1" applyFill="1" applyBorder="1" applyAlignment="1" applyProtection="1">
      <alignment vertical="center"/>
    </xf>
    <xf numFmtId="177" fontId="38" fillId="13" borderId="95" xfId="2" applyNumberFormat="1" applyFont="1" applyFill="1" applyBorder="1" applyAlignment="1" applyProtection="1">
      <alignment vertical="center"/>
    </xf>
    <xf numFmtId="177" fontId="38" fillId="13" borderId="73" xfId="0" applyNumberFormat="1" applyFont="1" applyFill="1" applyBorder="1" applyAlignment="1" applyProtection="1">
      <alignment vertical="center"/>
    </xf>
    <xf numFmtId="177" fontId="42" fillId="13" borderId="76" xfId="5" applyNumberFormat="1" applyFont="1" applyFill="1" applyBorder="1" applyAlignment="1" applyProtection="1">
      <alignment vertical="center"/>
    </xf>
    <xf numFmtId="177" fontId="42" fillId="13" borderId="94" xfId="5" applyNumberFormat="1" applyFont="1" applyFill="1" applyBorder="1" applyAlignment="1" applyProtection="1">
      <alignment vertical="center"/>
    </xf>
    <xf numFmtId="177" fontId="42" fillId="13" borderId="75" xfId="5" applyNumberFormat="1" applyFont="1" applyFill="1" applyBorder="1" applyAlignment="1" applyProtection="1">
      <alignment vertical="center"/>
    </xf>
    <xf numFmtId="177" fontId="42" fillId="13" borderId="73" xfId="5" applyNumberFormat="1" applyFont="1" applyFill="1" applyBorder="1" applyAlignment="1" applyProtection="1">
      <alignment vertical="center"/>
    </xf>
    <xf numFmtId="177" fontId="42" fillId="13" borderId="2" xfId="5" applyNumberFormat="1" applyFont="1" applyFill="1" applyBorder="1" applyAlignment="1" applyProtection="1">
      <alignment vertical="center"/>
    </xf>
    <xf numFmtId="177" fontId="42" fillId="13" borderId="20" xfId="5" applyNumberFormat="1" applyFont="1" applyFill="1" applyBorder="1" applyAlignment="1" applyProtection="1">
      <alignment vertical="center"/>
    </xf>
    <xf numFmtId="177" fontId="42" fillId="13" borderId="23" xfId="5" applyNumberFormat="1" applyFont="1" applyFill="1" applyBorder="1" applyAlignment="1" applyProtection="1">
      <alignment vertical="center"/>
    </xf>
    <xf numFmtId="177" fontId="42" fillId="13" borderId="1" xfId="5" applyNumberFormat="1" applyFont="1" applyFill="1" applyBorder="1" applyAlignment="1" applyProtection="1">
      <alignment vertical="center"/>
    </xf>
    <xf numFmtId="177" fontId="42" fillId="13" borderId="11" xfId="5" applyNumberFormat="1" applyFont="1" applyFill="1" applyBorder="1" applyAlignment="1" applyProtection="1">
      <alignment vertical="center"/>
    </xf>
    <xf numFmtId="177" fontId="42" fillId="13" borderId="58" xfId="5" applyNumberFormat="1" applyFont="1" applyFill="1" applyBorder="1" applyAlignment="1" applyProtection="1">
      <alignment vertical="center"/>
    </xf>
    <xf numFmtId="177" fontId="42" fillId="13" borderId="80" xfId="5" applyNumberFormat="1" applyFont="1" applyFill="1" applyBorder="1" applyAlignment="1" applyProtection="1">
      <alignment vertical="center"/>
    </xf>
    <xf numFmtId="0" fontId="41" fillId="13" borderId="38" xfId="0" applyFont="1" applyFill="1" applyBorder="1" applyAlignment="1">
      <alignment vertical="center"/>
    </xf>
    <xf numFmtId="0" fontId="41" fillId="13" borderId="17" xfId="0" applyFont="1" applyFill="1" applyBorder="1" applyAlignment="1">
      <alignment vertical="center"/>
    </xf>
    <xf numFmtId="0" fontId="41" fillId="13" borderId="6" xfId="0" applyFont="1" applyFill="1" applyBorder="1" applyAlignment="1">
      <alignment vertical="center"/>
    </xf>
    <xf numFmtId="0" fontId="41" fillId="13" borderId="37" xfId="0" applyFont="1" applyFill="1" applyBorder="1" applyAlignment="1">
      <alignment vertical="center"/>
    </xf>
    <xf numFmtId="177" fontId="41" fillId="13" borderId="72" xfId="0" applyNumberFormat="1" applyFont="1" applyFill="1" applyBorder="1" applyAlignment="1" applyProtection="1">
      <alignment vertical="center"/>
    </xf>
    <xf numFmtId="177" fontId="41" fillId="13" borderId="92" xfId="0" applyNumberFormat="1" applyFont="1" applyFill="1" applyBorder="1" applyAlignment="1" applyProtection="1">
      <alignment vertical="center"/>
    </xf>
    <xf numFmtId="177" fontId="41" fillId="13" borderId="65" xfId="0" applyNumberFormat="1" applyFont="1" applyFill="1" applyBorder="1" applyAlignment="1" applyProtection="1">
      <alignment vertical="center"/>
    </xf>
    <xf numFmtId="177" fontId="41" fillId="13" borderId="73" xfId="0" applyNumberFormat="1" applyFont="1" applyFill="1" applyBorder="1" applyAlignment="1" applyProtection="1">
      <alignment vertical="center"/>
    </xf>
    <xf numFmtId="177" fontId="41" fillId="13" borderId="20" xfId="0" applyNumberFormat="1" applyFont="1" applyFill="1" applyBorder="1" applyAlignment="1" applyProtection="1">
      <alignment vertical="center"/>
    </xf>
    <xf numFmtId="177" fontId="41" fillId="13" borderId="23" xfId="0" applyNumberFormat="1" applyFont="1" applyFill="1" applyBorder="1" applyAlignment="1" applyProtection="1">
      <alignment vertical="center"/>
    </xf>
    <xf numFmtId="177" fontId="41" fillId="13" borderId="11" xfId="0" applyNumberFormat="1" applyFont="1" applyFill="1" applyBorder="1" applyAlignment="1" applyProtection="1">
      <alignment vertical="center"/>
    </xf>
    <xf numFmtId="177" fontId="41" fillId="13" borderId="22" xfId="0" applyNumberFormat="1" applyFont="1" applyFill="1" applyBorder="1" applyAlignment="1" applyProtection="1">
      <alignment vertical="center"/>
    </xf>
    <xf numFmtId="177" fontId="42" fillId="13" borderId="72" xfId="0" applyNumberFormat="1" applyFont="1" applyFill="1" applyBorder="1" applyAlignment="1" applyProtection="1">
      <alignment vertical="center"/>
    </xf>
    <xf numFmtId="177" fontId="41" fillId="13" borderId="94" xfId="0" applyNumberFormat="1" applyFont="1" applyFill="1" applyBorder="1" applyAlignment="1" applyProtection="1">
      <alignment vertical="center"/>
    </xf>
    <xf numFmtId="177" fontId="41" fillId="13" borderId="75" xfId="0" applyNumberFormat="1" applyFont="1" applyFill="1" applyBorder="1" applyAlignment="1" applyProtection="1">
      <alignment vertical="center"/>
    </xf>
    <xf numFmtId="177" fontId="41" fillId="13" borderId="100" xfId="2" applyNumberFormat="1" applyFont="1" applyFill="1" applyBorder="1" applyAlignment="1" applyProtection="1">
      <alignment vertical="center"/>
    </xf>
    <xf numFmtId="177" fontId="41" fillId="13" borderId="95" xfId="2" applyNumberFormat="1" applyFont="1" applyFill="1" applyBorder="1" applyAlignment="1" applyProtection="1">
      <alignment vertical="center"/>
    </xf>
    <xf numFmtId="177" fontId="41" fillId="13" borderId="95" xfId="0" applyNumberFormat="1" applyFont="1" applyFill="1" applyBorder="1" applyAlignment="1" applyProtection="1">
      <alignment vertical="center"/>
    </xf>
    <xf numFmtId="177" fontId="41" fillId="13" borderId="134" xfId="0" applyNumberFormat="1" applyFont="1" applyFill="1" applyBorder="1" applyAlignment="1" applyProtection="1">
      <alignment vertical="center"/>
    </xf>
    <xf numFmtId="177" fontId="41" fillId="13" borderId="50" xfId="0" applyNumberFormat="1" applyFont="1" applyFill="1" applyBorder="1" applyAlignment="1" applyProtection="1">
      <alignment vertical="center"/>
    </xf>
    <xf numFmtId="177" fontId="41" fillId="13" borderId="54" xfId="0" applyNumberFormat="1" applyFont="1" applyFill="1" applyBorder="1" applyAlignment="1" applyProtection="1">
      <alignment vertical="center"/>
    </xf>
    <xf numFmtId="177" fontId="41" fillId="13" borderId="132" xfId="0" applyNumberFormat="1" applyFont="1" applyFill="1" applyBorder="1" applyAlignment="1" applyProtection="1">
      <alignment vertical="center"/>
    </xf>
    <xf numFmtId="177" fontId="41" fillId="13" borderId="100" xfId="0" applyNumberFormat="1" applyFont="1" applyFill="1" applyBorder="1" applyAlignment="1" applyProtection="1">
      <alignment vertical="center"/>
    </xf>
    <xf numFmtId="177" fontId="41" fillId="13" borderId="135" xfId="0" applyNumberFormat="1" applyFont="1" applyFill="1" applyBorder="1" applyAlignment="1" applyProtection="1">
      <alignment vertical="center"/>
    </xf>
    <xf numFmtId="177" fontId="41" fillId="13" borderId="76" xfId="0" applyNumberFormat="1" applyFont="1" applyFill="1" applyBorder="1" applyAlignment="1" applyProtection="1">
      <alignment vertical="center"/>
    </xf>
    <xf numFmtId="177" fontId="41" fillId="13" borderId="104" xfId="0" applyNumberFormat="1" applyFont="1" applyFill="1" applyBorder="1" applyAlignment="1" applyProtection="1">
      <alignment vertical="center"/>
    </xf>
    <xf numFmtId="177" fontId="41" fillId="13" borderId="37" xfId="0" applyNumberFormat="1" applyFont="1" applyFill="1" applyBorder="1" applyAlignment="1" applyProtection="1">
      <alignment vertical="center"/>
    </xf>
    <xf numFmtId="177" fontId="41" fillId="13" borderId="17" xfId="0" applyNumberFormat="1" applyFont="1" applyFill="1" applyBorder="1" applyAlignment="1" applyProtection="1">
      <alignment vertical="center"/>
    </xf>
    <xf numFmtId="177" fontId="41" fillId="12" borderId="76" xfId="0" applyNumberFormat="1" applyFont="1" applyFill="1" applyBorder="1" applyAlignment="1" applyProtection="1">
      <alignment vertical="center"/>
    </xf>
    <xf numFmtId="177" fontId="41" fillId="12" borderId="94" xfId="0" applyNumberFormat="1" applyFont="1" applyFill="1" applyBorder="1" applyAlignment="1" applyProtection="1">
      <alignment vertical="center"/>
    </xf>
    <xf numFmtId="177" fontId="41" fillId="12" borderId="75" xfId="0" applyNumberFormat="1" applyFont="1" applyFill="1" applyBorder="1" applyAlignment="1" applyProtection="1">
      <alignment vertical="center"/>
    </xf>
    <xf numFmtId="177" fontId="41" fillId="12" borderId="73" xfId="0" applyNumberFormat="1" applyFont="1" applyFill="1" applyBorder="1" applyAlignment="1" applyProtection="1">
      <alignment vertical="center"/>
    </xf>
    <xf numFmtId="177" fontId="41" fillId="12" borderId="2" xfId="0" applyNumberFormat="1" applyFont="1" applyFill="1" applyBorder="1" applyAlignment="1" applyProtection="1">
      <alignment vertical="center"/>
    </xf>
    <xf numFmtId="177" fontId="41" fillId="12" borderId="20" xfId="0" applyNumberFormat="1" applyFont="1" applyFill="1" applyBorder="1" applyAlignment="1" applyProtection="1">
      <alignment vertical="center"/>
    </xf>
    <xf numFmtId="177" fontId="41" fillId="12" borderId="23" xfId="0" applyNumberFormat="1" applyFont="1" applyFill="1" applyBorder="1" applyAlignment="1" applyProtection="1">
      <alignment vertical="center"/>
    </xf>
    <xf numFmtId="177" fontId="41" fillId="12" borderId="1" xfId="0" applyNumberFormat="1" applyFont="1" applyFill="1" applyBorder="1" applyAlignment="1" applyProtection="1">
      <alignment vertical="center"/>
    </xf>
    <xf numFmtId="177" fontId="41" fillId="12" borderId="11" xfId="0" applyNumberFormat="1" applyFont="1" applyFill="1" applyBorder="1" applyAlignment="1" applyProtection="1">
      <alignment vertical="center"/>
    </xf>
    <xf numFmtId="177" fontId="42" fillId="12" borderId="72" xfId="0" applyNumberFormat="1" applyFont="1" applyFill="1" applyBorder="1" applyAlignment="1" applyProtection="1">
      <alignment vertical="center"/>
    </xf>
    <xf numFmtId="177" fontId="41" fillId="12" borderId="2" xfId="2" applyNumberFormat="1" applyFont="1" applyFill="1" applyBorder="1" applyAlignment="1" applyProtection="1">
      <alignment vertical="center"/>
    </xf>
    <xf numFmtId="177" fontId="41" fillId="12" borderId="100" xfId="2" applyNumberFormat="1" applyFont="1" applyFill="1" applyBorder="1" applyAlignment="1" applyProtection="1">
      <alignment vertical="center"/>
    </xf>
    <xf numFmtId="177" fontId="41" fillId="12" borderId="95" xfId="2" applyNumberFormat="1" applyFont="1" applyFill="1" applyBorder="1" applyAlignment="1" applyProtection="1">
      <alignment vertical="center"/>
    </xf>
    <xf numFmtId="177" fontId="41" fillId="12" borderId="95" xfId="0" applyNumberFormat="1" applyFont="1" applyFill="1" applyBorder="1" applyAlignment="1" applyProtection="1">
      <alignment vertical="center"/>
    </xf>
    <xf numFmtId="177" fontId="41" fillId="12" borderId="134" xfId="0" applyNumberFormat="1" applyFont="1" applyFill="1" applyBorder="1" applyAlignment="1" applyProtection="1">
      <alignment vertical="center"/>
    </xf>
    <xf numFmtId="177" fontId="41" fillId="12" borderId="92" xfId="2" applyNumberFormat="1" applyFont="1" applyFill="1" applyBorder="1" applyAlignment="1" applyProtection="1">
      <alignment vertical="center"/>
    </xf>
    <xf numFmtId="177" fontId="41" fillId="12" borderId="50" xfId="0" applyNumberFormat="1" applyFont="1" applyFill="1" applyBorder="1" applyAlignment="1" applyProtection="1">
      <alignment vertical="center"/>
    </xf>
    <xf numFmtId="177" fontId="41" fillId="12" borderId="54" xfId="0" applyNumberFormat="1" applyFont="1" applyFill="1" applyBorder="1" applyAlignment="1" applyProtection="1">
      <alignment vertical="center"/>
    </xf>
    <xf numFmtId="177" fontId="41" fillId="12" borderId="132" xfId="0" applyNumberFormat="1" applyFont="1" applyFill="1" applyBorder="1" applyAlignment="1" applyProtection="1">
      <alignment vertical="center"/>
    </xf>
    <xf numFmtId="177" fontId="41" fillId="12" borderId="72" xfId="2" applyNumberFormat="1" applyFont="1" applyFill="1" applyBorder="1" applyAlignment="1" applyProtection="1">
      <alignment vertical="center"/>
    </xf>
    <xf numFmtId="177" fontId="41" fillId="12" borderId="73" xfId="2" applyNumberFormat="1" applyFont="1" applyFill="1" applyBorder="1" applyAlignment="1" applyProtection="1">
      <alignment vertical="center"/>
    </xf>
    <xf numFmtId="177" fontId="41" fillId="12" borderId="72" xfId="0" applyNumberFormat="1" applyFont="1" applyFill="1" applyBorder="1" applyAlignment="1" applyProtection="1">
      <alignment vertical="center"/>
    </xf>
    <xf numFmtId="177" fontId="41" fillId="12" borderId="92" xfId="0" applyNumberFormat="1" applyFont="1" applyFill="1" applyBorder="1" applyAlignment="1" applyProtection="1">
      <alignment vertical="center"/>
    </xf>
    <xf numFmtId="177" fontId="41" fillId="12" borderId="65" xfId="0" applyNumberFormat="1" applyFont="1" applyFill="1" applyBorder="1" applyAlignment="1" applyProtection="1">
      <alignment vertical="center"/>
    </xf>
    <xf numFmtId="0" fontId="41" fillId="12" borderId="38" xfId="0" applyFont="1" applyFill="1" applyBorder="1" applyAlignment="1">
      <alignment vertical="center"/>
    </xf>
    <xf numFmtId="0" fontId="41" fillId="12" borderId="17" xfId="0" applyFont="1" applyFill="1" applyBorder="1" applyAlignment="1">
      <alignment vertical="center"/>
    </xf>
    <xf numFmtId="0" fontId="41" fillId="12" borderId="6" xfId="0" applyFont="1" applyFill="1" applyBorder="1" applyAlignment="1">
      <alignment vertical="center"/>
    </xf>
    <xf numFmtId="0" fontId="41" fillId="12" borderId="37" xfId="0" applyFont="1" applyFill="1" applyBorder="1" applyAlignment="1">
      <alignment vertical="center"/>
    </xf>
    <xf numFmtId="177" fontId="42" fillId="12" borderId="76" xfId="2" applyNumberFormat="1" applyFont="1" applyFill="1" applyBorder="1" applyAlignment="1" applyProtection="1">
      <alignment vertical="center"/>
    </xf>
    <xf numFmtId="177" fontId="42" fillId="12" borderId="94" xfId="2" applyNumberFormat="1" applyFont="1" applyFill="1" applyBorder="1" applyAlignment="1" applyProtection="1">
      <alignment vertical="center"/>
    </xf>
    <xf numFmtId="177" fontId="42" fillId="12" borderId="75" xfId="2" applyNumberFormat="1" applyFont="1" applyFill="1" applyBorder="1" applyAlignment="1" applyProtection="1">
      <alignment vertical="center"/>
    </xf>
    <xf numFmtId="177" fontId="42" fillId="12" borderId="73" xfId="2" applyNumberFormat="1" applyFont="1" applyFill="1" applyBorder="1" applyAlignment="1" applyProtection="1">
      <alignment vertical="center"/>
    </xf>
    <xf numFmtId="177" fontId="42" fillId="12" borderId="2" xfId="2" applyNumberFormat="1" applyFont="1" applyFill="1" applyBorder="1" applyAlignment="1" applyProtection="1">
      <alignment vertical="center"/>
    </xf>
    <xf numFmtId="177" fontId="42" fillId="12" borderId="20" xfId="2" applyNumberFormat="1" applyFont="1" applyFill="1" applyBorder="1" applyAlignment="1" applyProtection="1">
      <alignment vertical="center"/>
    </xf>
    <xf numFmtId="177" fontId="42" fillId="12" borderId="23" xfId="2" applyNumberFormat="1" applyFont="1" applyFill="1" applyBorder="1" applyAlignment="1" applyProtection="1">
      <alignment vertical="center"/>
    </xf>
    <xf numFmtId="177" fontId="42" fillId="12" borderId="1" xfId="2" applyNumberFormat="1" applyFont="1" applyFill="1" applyBorder="1" applyAlignment="1" applyProtection="1">
      <alignment vertical="center"/>
    </xf>
    <xf numFmtId="177" fontId="42" fillId="12" borderId="11" xfId="2" applyNumberFormat="1" applyFont="1" applyFill="1" applyBorder="1" applyAlignment="1" applyProtection="1">
      <alignment vertical="center"/>
    </xf>
    <xf numFmtId="177" fontId="42" fillId="12" borderId="61" xfId="2" applyNumberFormat="1" applyFont="1" applyFill="1" applyBorder="1" applyAlignment="1" applyProtection="1">
      <alignment vertical="center"/>
    </xf>
    <xf numFmtId="177" fontId="42" fillId="12" borderId="58" xfId="2" applyNumberFormat="1" applyFont="1" applyFill="1" applyBorder="1" applyAlignment="1" applyProtection="1">
      <alignment vertical="center"/>
    </xf>
    <xf numFmtId="177" fontId="42" fillId="12" borderId="80" xfId="2" applyNumberFormat="1" applyFont="1" applyFill="1" applyBorder="1" applyAlignment="1" applyProtection="1">
      <alignment vertical="center"/>
    </xf>
    <xf numFmtId="177" fontId="38" fillId="12" borderId="73" xfId="2" applyNumberFormat="1" applyFont="1" applyFill="1" applyBorder="1" applyAlignment="1" applyProtection="1">
      <alignment vertical="center"/>
    </xf>
    <xf numFmtId="177" fontId="38" fillId="12" borderId="2" xfId="2" applyNumberFormat="1" applyFont="1" applyFill="1" applyBorder="1" applyAlignment="1" applyProtection="1">
      <alignment vertical="center"/>
    </xf>
    <xf numFmtId="177" fontId="38" fillId="12" borderId="2" xfId="0" applyNumberFormat="1" applyFont="1" applyFill="1" applyBorder="1" applyAlignment="1" applyProtection="1">
      <alignment vertical="center"/>
    </xf>
    <xf numFmtId="177" fontId="38" fillId="12" borderId="20" xfId="0" applyNumberFormat="1" applyFont="1" applyFill="1" applyBorder="1" applyAlignment="1" applyProtection="1">
      <alignment vertical="center"/>
    </xf>
    <xf numFmtId="177" fontId="38" fillId="12" borderId="73" xfId="0" applyNumberFormat="1" applyFont="1" applyFill="1" applyBorder="1" applyAlignment="1" applyProtection="1">
      <alignment vertical="center"/>
    </xf>
    <xf numFmtId="177" fontId="38" fillId="12" borderId="23" xfId="2" applyNumberFormat="1" applyFont="1" applyFill="1" applyBorder="1" applyAlignment="1" applyProtection="1">
      <alignment vertical="center"/>
    </xf>
    <xf numFmtId="177" fontId="38" fillId="12" borderId="1" xfId="2" applyNumberFormat="1" applyFont="1" applyFill="1" applyBorder="1" applyAlignment="1" applyProtection="1">
      <alignment vertical="center"/>
    </xf>
    <xf numFmtId="177" fontId="38" fillId="12" borderId="100" xfId="2" applyNumberFormat="1" applyFont="1" applyFill="1" applyBorder="1" applyAlignment="1" applyProtection="1">
      <alignment vertical="center"/>
    </xf>
    <xf numFmtId="177" fontId="38" fillId="12" borderId="95" xfId="2" applyNumberFormat="1" applyFont="1" applyFill="1" applyBorder="1" applyAlignment="1" applyProtection="1">
      <alignment vertical="center"/>
    </xf>
    <xf numFmtId="177" fontId="38" fillId="12" borderId="11" xfId="0" applyNumberFormat="1" applyFont="1" applyFill="1" applyBorder="1" applyAlignment="1" applyProtection="1">
      <alignment vertical="center"/>
    </xf>
    <xf numFmtId="177" fontId="82" fillId="12" borderId="73" xfId="0" applyNumberFormat="1" applyFont="1" applyFill="1" applyBorder="1" applyAlignment="1" applyProtection="1">
      <alignment vertical="center"/>
    </xf>
    <xf numFmtId="177" fontId="38" fillId="12" borderId="76" xfId="2" applyNumberFormat="1" applyFont="1" applyFill="1" applyBorder="1" applyAlignment="1" applyProtection="1">
      <alignment vertical="center"/>
    </xf>
    <xf numFmtId="177" fontId="38" fillId="12" borderId="72" xfId="2" applyNumberFormat="1" applyFont="1" applyFill="1" applyBorder="1" applyAlignment="1" applyProtection="1">
      <alignment vertical="center"/>
    </xf>
    <xf numFmtId="177" fontId="38" fillId="12" borderId="92" xfId="2" applyNumberFormat="1" applyFont="1" applyFill="1" applyBorder="1" applyAlignment="1" applyProtection="1">
      <alignment vertical="center"/>
    </xf>
    <xf numFmtId="177" fontId="38" fillId="12" borderId="48" xfId="2" applyNumberFormat="1" applyFont="1" applyFill="1" applyBorder="1" applyAlignment="1" applyProtection="1">
      <alignment vertical="center"/>
    </xf>
    <xf numFmtId="177" fontId="38" fillId="12" borderId="56" xfId="2" applyNumberFormat="1" applyFont="1" applyFill="1" applyBorder="1" applyAlignment="1" applyProtection="1">
      <alignment vertical="center"/>
    </xf>
    <xf numFmtId="177" fontId="38" fillId="12" borderId="106" xfId="2" applyNumberFormat="1" applyFont="1" applyFill="1" applyBorder="1" applyAlignment="1" applyProtection="1">
      <alignment vertical="center"/>
    </xf>
    <xf numFmtId="177" fontId="38" fillId="12" borderId="107" xfId="2" applyNumberFormat="1" applyFont="1" applyFill="1" applyBorder="1" applyAlignment="1" applyProtection="1">
      <alignment vertical="center"/>
    </xf>
    <xf numFmtId="179" fontId="41" fillId="13" borderId="70" xfId="2" applyNumberFormat="1" applyFont="1" applyFill="1" applyBorder="1" applyAlignment="1">
      <alignment vertical="center"/>
    </xf>
    <xf numFmtId="179" fontId="41" fillId="13" borderId="113" xfId="2" applyNumberFormat="1" applyFont="1" applyFill="1" applyBorder="1" applyAlignment="1">
      <alignment vertical="center"/>
    </xf>
    <xf numFmtId="179" fontId="41" fillId="12" borderId="72" xfId="2" applyNumberFormat="1" applyFont="1" applyFill="1" applyBorder="1" applyAlignment="1">
      <alignment vertical="center"/>
    </xf>
    <xf numFmtId="179" fontId="41" fillId="12" borderId="67" xfId="2" applyNumberFormat="1" applyFont="1" applyFill="1" applyBorder="1" applyAlignment="1">
      <alignment vertical="center"/>
    </xf>
    <xf numFmtId="179" fontId="41" fillId="12" borderId="100" xfId="2" applyNumberFormat="1" applyFont="1" applyFill="1" applyBorder="1" applyAlignment="1">
      <alignment vertical="center"/>
    </xf>
    <xf numFmtId="179" fontId="41" fillId="12" borderId="214" xfId="2" applyNumberFormat="1" applyFont="1" applyFill="1" applyBorder="1" applyAlignment="1">
      <alignment vertical="center"/>
    </xf>
    <xf numFmtId="179" fontId="41" fillId="12" borderId="76" xfId="2" applyNumberFormat="1" applyFont="1" applyFill="1" applyBorder="1" applyAlignment="1">
      <alignment vertical="center"/>
    </xf>
    <xf numFmtId="177" fontId="41" fillId="12" borderId="104" xfId="2" applyNumberFormat="1" applyFont="1" applyFill="1" applyBorder="1" applyAlignment="1" applyProtection="1">
      <alignment vertical="center"/>
    </xf>
    <xf numFmtId="177" fontId="41" fillId="12" borderId="106" xfId="2" applyNumberFormat="1" applyFont="1" applyFill="1" applyBorder="1" applyAlignment="1" applyProtection="1">
      <alignment vertical="center"/>
    </xf>
    <xf numFmtId="177" fontId="41" fillId="12" borderId="106" xfId="0" applyNumberFormat="1" applyFont="1" applyFill="1" applyBorder="1" applyAlignment="1" applyProtection="1">
      <alignment vertical="center"/>
    </xf>
    <xf numFmtId="177" fontId="41" fillId="12" borderId="107" xfId="0" applyNumberFormat="1" applyFont="1" applyFill="1" applyBorder="1" applyAlignment="1" applyProtection="1">
      <alignment vertical="center"/>
    </xf>
    <xf numFmtId="177" fontId="41" fillId="12" borderId="13" xfId="2" applyNumberFormat="1" applyFont="1" applyFill="1" applyBorder="1" applyAlignment="1" applyProtection="1">
      <alignment vertical="center"/>
    </xf>
    <xf numFmtId="177" fontId="41" fillId="12" borderId="128" xfId="2" applyNumberFormat="1" applyFont="1" applyFill="1" applyBorder="1" applyAlignment="1" applyProtection="1">
      <alignment vertical="center"/>
    </xf>
    <xf numFmtId="177" fontId="41" fillId="12" borderId="58" xfId="2" applyNumberFormat="1" applyFont="1" applyFill="1" applyBorder="1" applyAlignment="1" applyProtection="1">
      <alignment vertical="center"/>
    </xf>
    <xf numFmtId="177" fontId="41" fillId="12" borderId="109" xfId="2" applyNumberFormat="1" applyFont="1" applyFill="1" applyBorder="1" applyAlignment="1" applyProtection="1">
      <alignment vertical="center"/>
    </xf>
    <xf numFmtId="177" fontId="41" fillId="12" borderId="94" xfId="2" applyNumberFormat="1" applyFont="1" applyFill="1" applyBorder="1" applyAlignment="1" applyProtection="1">
      <alignment vertical="center"/>
    </xf>
    <xf numFmtId="177" fontId="41" fillId="12" borderId="75" xfId="2" applyNumberFormat="1" applyFont="1" applyFill="1" applyBorder="1" applyAlignment="1" applyProtection="1">
      <alignment vertical="center"/>
    </xf>
    <xf numFmtId="177" fontId="41" fillId="12" borderId="20" xfId="2" applyNumberFormat="1" applyFont="1" applyFill="1" applyBorder="1" applyAlignment="1" applyProtection="1">
      <alignment vertical="center"/>
    </xf>
    <xf numFmtId="177" fontId="41" fillId="12" borderId="46" xfId="2" applyNumberFormat="1" applyFont="1" applyFill="1" applyBorder="1" applyAlignment="1" applyProtection="1">
      <alignment vertical="center"/>
    </xf>
    <xf numFmtId="177" fontId="41" fillId="12" borderId="80" xfId="2" applyNumberFormat="1" applyFont="1" applyFill="1" applyBorder="1" applyAlignment="1" applyProtection="1">
      <alignment vertical="center"/>
    </xf>
    <xf numFmtId="177" fontId="41" fillId="12" borderId="44" xfId="0" applyNumberFormat="1" applyFont="1" applyFill="1" applyBorder="1" applyAlignment="1" applyProtection="1">
      <alignment vertical="center" justifyLastLine="1"/>
    </xf>
    <xf numFmtId="177" fontId="41" fillId="12" borderId="7" xfId="0" applyNumberFormat="1" applyFont="1" applyFill="1" applyBorder="1" applyAlignment="1" applyProtection="1">
      <alignment vertical="center" justifyLastLine="1"/>
    </xf>
    <xf numFmtId="177" fontId="41" fillId="12" borderId="6" xfId="0" applyNumberFormat="1" applyFont="1" applyFill="1" applyBorder="1" applyAlignment="1" applyProtection="1">
      <alignment vertical="center" justifyLastLine="1"/>
    </xf>
    <xf numFmtId="177" fontId="41" fillId="12" borderId="43" xfId="0" applyNumberFormat="1" applyFont="1" applyFill="1" applyBorder="1" applyAlignment="1" applyProtection="1">
      <alignment vertical="center" justifyLastLine="1"/>
    </xf>
    <xf numFmtId="177" fontId="41" fillId="12" borderId="67" xfId="2" applyNumberFormat="1" applyFont="1" applyFill="1" applyBorder="1" applyAlignment="1">
      <alignment vertical="center"/>
    </xf>
    <xf numFmtId="177" fontId="41" fillId="12" borderId="68" xfId="2" applyNumberFormat="1" applyFont="1" applyFill="1" applyBorder="1" applyAlignment="1">
      <alignment vertical="center"/>
    </xf>
    <xf numFmtId="177" fontId="41" fillId="12" borderId="23" xfId="2" applyNumberFormat="1" applyFont="1" applyFill="1" applyBorder="1" applyAlignment="1">
      <alignment vertical="center"/>
    </xf>
    <xf numFmtId="177" fontId="41" fillId="12" borderId="1" xfId="2" applyNumberFormat="1" applyFont="1" applyFill="1" applyBorder="1" applyAlignment="1">
      <alignment vertical="center"/>
    </xf>
    <xf numFmtId="177" fontId="41" fillId="12" borderId="11" xfId="2" applyNumberFormat="1" applyFont="1" applyFill="1" applyBorder="1" applyAlignment="1">
      <alignment vertical="center"/>
    </xf>
    <xf numFmtId="177" fontId="41" fillId="12" borderId="144" xfId="2" applyNumberFormat="1" applyFont="1" applyFill="1" applyBorder="1" applyAlignment="1">
      <alignment vertical="center"/>
    </xf>
    <xf numFmtId="177" fontId="41" fillId="12" borderId="95" xfId="2" applyNumberFormat="1" applyFont="1" applyFill="1" applyBorder="1" applyAlignment="1">
      <alignment vertical="center"/>
    </xf>
    <xf numFmtId="177" fontId="41" fillId="12" borderId="108" xfId="2" applyNumberFormat="1" applyFont="1" applyFill="1" applyBorder="1" applyAlignment="1">
      <alignment vertical="center"/>
    </xf>
    <xf numFmtId="177" fontId="41" fillId="12" borderId="76" xfId="2" applyNumberFormat="1" applyFont="1" applyFill="1" applyBorder="1" applyAlignment="1">
      <alignment vertical="center"/>
    </xf>
    <xf numFmtId="177" fontId="41" fillId="12" borderId="94" xfId="2" applyNumberFormat="1" applyFont="1" applyFill="1" applyBorder="1" applyAlignment="1">
      <alignment vertical="center"/>
    </xf>
    <xf numFmtId="177" fontId="41" fillId="12" borderId="73" xfId="2" applyNumberFormat="1" applyFont="1" applyFill="1" applyBorder="1" applyAlignment="1">
      <alignment vertical="center"/>
    </xf>
    <xf numFmtId="177" fontId="41" fillId="12" borderId="2" xfId="2" applyNumberFormat="1" applyFont="1" applyFill="1" applyBorder="1" applyAlignment="1">
      <alignment vertical="center"/>
    </xf>
    <xf numFmtId="177" fontId="41" fillId="12" borderId="73" xfId="0" applyNumberFormat="1" applyFont="1" applyFill="1" applyBorder="1" applyAlignment="1">
      <alignment vertical="center"/>
    </xf>
    <xf numFmtId="177" fontId="41" fillId="12" borderId="2" xfId="0" applyNumberFormat="1" applyFont="1" applyFill="1" applyBorder="1" applyAlignment="1">
      <alignment vertical="center"/>
    </xf>
    <xf numFmtId="177" fontId="41" fillId="12" borderId="48" xfId="2" applyNumberFormat="1" applyFont="1" applyFill="1" applyBorder="1" applyAlignment="1">
      <alignment vertical="center"/>
    </xf>
    <xf numFmtId="177" fontId="41" fillId="12" borderId="56" xfId="2" applyNumberFormat="1" applyFont="1" applyFill="1" applyBorder="1" applyAlignment="1">
      <alignment vertical="center"/>
    </xf>
    <xf numFmtId="177" fontId="41" fillId="12" borderId="175" xfId="2" applyNumberFormat="1" applyFont="1" applyFill="1" applyBorder="1" applyAlignment="1">
      <alignment vertical="center"/>
    </xf>
    <xf numFmtId="177" fontId="41" fillId="12" borderId="4" xfId="1" applyNumberFormat="1" applyFont="1" applyFill="1" applyBorder="1" applyAlignment="1">
      <alignment vertical="center"/>
    </xf>
    <xf numFmtId="177" fontId="41" fillId="12" borderId="5" xfId="1" applyNumberFormat="1" applyFont="1" applyFill="1" applyBorder="1" applyAlignment="1">
      <alignment vertical="center"/>
    </xf>
    <xf numFmtId="177" fontId="41" fillId="12" borderId="7" xfId="1" applyNumberFormat="1" applyFont="1" applyFill="1" applyBorder="1" applyAlignment="1">
      <alignment vertical="center"/>
    </xf>
    <xf numFmtId="177" fontId="41" fillId="12" borderId="6" xfId="1" applyNumberFormat="1" applyFont="1" applyFill="1" applyBorder="1" applyAlignment="1">
      <alignment vertical="center"/>
    </xf>
    <xf numFmtId="177" fontId="38" fillId="12" borderId="100" xfId="0" applyNumberFormat="1" applyFont="1" applyFill="1" applyBorder="1" applyAlignment="1">
      <alignment vertical="center"/>
    </xf>
    <xf numFmtId="177" fontId="38" fillId="12" borderId="72" xfId="0" applyNumberFormat="1" applyFont="1" applyFill="1" applyBorder="1" applyAlignment="1">
      <alignment vertical="center"/>
    </xf>
    <xf numFmtId="177" fontId="38" fillId="12" borderId="76" xfId="0" applyNumberFormat="1" applyFont="1" applyFill="1" applyBorder="1" applyAlignment="1">
      <alignment vertical="center"/>
    </xf>
    <xf numFmtId="0" fontId="0" fillId="13" borderId="0" xfId="0" applyFill="1"/>
    <xf numFmtId="0" fontId="0" fillId="14" borderId="0" xfId="0" applyFill="1"/>
    <xf numFmtId="0" fontId="0" fillId="15" borderId="0" xfId="0" applyFill="1"/>
    <xf numFmtId="0" fontId="0" fillId="16" borderId="0" xfId="0" applyFill="1"/>
    <xf numFmtId="0" fontId="0" fillId="12" borderId="0" xfId="0" applyFill="1"/>
    <xf numFmtId="0" fontId="0" fillId="8" borderId="0" xfId="0" applyFill="1"/>
    <xf numFmtId="177" fontId="13" fillId="0" borderId="0" xfId="0" applyNumberFormat="1" applyFont="1" applyFill="1" applyBorder="1" applyAlignment="1" applyProtection="1">
      <alignment horizontal="center" vertical="center" textRotation="255"/>
    </xf>
    <xf numFmtId="177" fontId="15" fillId="0" borderId="0" xfId="0" applyNumberFormat="1" applyFont="1" applyFill="1" applyBorder="1" applyAlignment="1" applyProtection="1">
      <alignment horizontal="distributed" vertical="center" justifyLastLine="1"/>
    </xf>
    <xf numFmtId="177" fontId="15" fillId="0" borderId="0" xfId="0" applyNumberFormat="1" applyFont="1" applyFill="1" applyBorder="1" applyAlignment="1">
      <alignment horizontal="distributed" vertical="center" justifyLastLine="1"/>
    </xf>
    <xf numFmtId="177" fontId="5" fillId="0" borderId="0" xfId="0" applyNumberFormat="1" applyFont="1" applyFill="1" applyBorder="1" applyAlignment="1" applyProtection="1">
      <alignment horizontal="center" vertical="center"/>
    </xf>
    <xf numFmtId="0" fontId="26" fillId="0" borderId="0" xfId="0" applyFont="1" applyFill="1" applyBorder="1" applyAlignment="1">
      <alignment vertical="center" textRotation="255"/>
    </xf>
    <xf numFmtId="0" fontId="0" fillId="0" borderId="0" xfId="0"/>
    <xf numFmtId="177" fontId="41" fillId="8" borderId="41" xfId="0" applyNumberFormat="1" applyFont="1" applyFill="1" applyBorder="1" applyAlignment="1" applyProtection="1">
      <alignment vertical="center"/>
    </xf>
    <xf numFmtId="0" fontId="26" fillId="0" borderId="0" xfId="0" applyFont="1" applyFill="1" applyBorder="1" applyAlignment="1">
      <alignment vertical="center" textRotation="255"/>
    </xf>
    <xf numFmtId="177" fontId="13" fillId="0" borderId="52" xfId="0" applyNumberFormat="1" applyFont="1" applyFill="1" applyBorder="1" applyAlignment="1" applyProtection="1">
      <alignment horizontal="center" vertical="center"/>
    </xf>
    <xf numFmtId="177" fontId="13" fillId="0" borderId="24" xfId="0" applyNumberFormat="1" applyFont="1" applyFill="1" applyBorder="1" applyAlignment="1" applyProtection="1">
      <alignment horizontal="center" vertical="center"/>
    </xf>
    <xf numFmtId="177" fontId="83" fillId="12" borderId="106" xfId="2" applyNumberFormat="1" applyFont="1" applyFill="1" applyBorder="1" applyAlignment="1" applyProtection="1">
      <alignment vertical="center"/>
    </xf>
    <xf numFmtId="177" fontId="41" fillId="12" borderId="5" xfId="2" applyNumberFormat="1" applyFont="1" applyFill="1" applyBorder="1" applyAlignment="1" applyProtection="1">
      <alignment vertical="center"/>
    </xf>
    <xf numFmtId="177" fontId="83" fillId="12" borderId="146" xfId="2" applyNumberFormat="1" applyFont="1" applyFill="1" applyBorder="1" applyAlignment="1" applyProtection="1">
      <alignment vertical="center"/>
    </xf>
    <xf numFmtId="177" fontId="5" fillId="6" borderId="0" xfId="2" applyNumberFormat="1" applyFont="1" applyFill="1" applyBorder="1" applyAlignment="1" applyProtection="1">
      <alignment vertical="center"/>
    </xf>
    <xf numFmtId="177" fontId="5" fillId="6" borderId="29" xfId="2" applyNumberFormat="1" applyFont="1" applyFill="1" applyBorder="1" applyAlignment="1" applyProtection="1">
      <alignment vertical="center"/>
    </xf>
    <xf numFmtId="179" fontId="8" fillId="0" borderId="35" xfId="0" applyNumberFormat="1" applyFont="1" applyFill="1" applyBorder="1" applyAlignment="1" applyProtection="1">
      <alignment horizontal="center" vertical="center"/>
    </xf>
    <xf numFmtId="0" fontId="15" fillId="0" borderId="0" xfId="0" applyFont="1" applyFill="1" applyBorder="1" applyAlignment="1" applyProtection="1">
      <alignment horizontal="center" vertical="center" wrapText="1" justifyLastLine="1"/>
    </xf>
    <xf numFmtId="177" fontId="5" fillId="0" borderId="18" xfId="0" applyNumberFormat="1" applyFont="1" applyFill="1" applyBorder="1" applyAlignment="1">
      <alignment horizontal="center" vertical="center" justifyLastLine="1"/>
    </xf>
    <xf numFmtId="177" fontId="5" fillId="0" borderId="47" xfId="0" applyNumberFormat="1" applyFont="1" applyFill="1" applyBorder="1" applyAlignment="1">
      <alignment horizontal="center" vertical="center" justifyLastLine="1"/>
    </xf>
    <xf numFmtId="0" fontId="15" fillId="0" borderId="0" xfId="0" applyFont="1" applyFill="1" applyBorder="1" applyAlignment="1" applyProtection="1">
      <alignment horizontal="center" vertical="center" shrinkToFit="1"/>
    </xf>
    <xf numFmtId="38" fontId="14" fillId="0" borderId="0" xfId="2" applyFont="1" applyFill="1" applyBorder="1" applyAlignment="1" applyProtection="1">
      <alignment vertical="center"/>
    </xf>
    <xf numFmtId="177" fontId="14" fillId="0" borderId="0" xfId="0" applyNumberFormat="1" applyFont="1" applyFill="1" applyBorder="1" applyAlignment="1">
      <alignment vertical="center" justifyLastLine="1"/>
    </xf>
    <xf numFmtId="177" fontId="5" fillId="0" borderId="14" xfId="0" applyNumberFormat="1" applyFont="1" applyFill="1" applyBorder="1" applyAlignment="1">
      <alignment horizontal="center" vertical="center" justifyLastLine="1"/>
    </xf>
    <xf numFmtId="177" fontId="14" fillId="0" borderId="0" xfId="0" applyNumberFormat="1" applyFont="1" applyFill="1" applyBorder="1" applyAlignment="1">
      <alignment horizontal="center" vertical="center" justifyLastLine="1"/>
    </xf>
    <xf numFmtId="177" fontId="14" fillId="0" borderId="0" xfId="0" applyNumberFormat="1" applyFont="1" applyFill="1" applyBorder="1" applyAlignment="1" applyProtection="1">
      <alignment vertical="center" justifyLastLine="1"/>
    </xf>
    <xf numFmtId="0" fontId="14" fillId="0" borderId="0" xfId="0" applyFont="1" applyFill="1" applyBorder="1" applyAlignment="1" applyProtection="1">
      <alignment horizontal="center" vertical="center"/>
    </xf>
    <xf numFmtId="177" fontId="41" fillId="0" borderId="10" xfId="2" applyNumberFormat="1" applyFont="1" applyFill="1" applyBorder="1" applyAlignment="1" applyProtection="1">
      <alignment vertical="center"/>
    </xf>
    <xf numFmtId="177" fontId="41" fillId="0" borderId="0" xfId="2" applyNumberFormat="1" applyFont="1" applyFill="1" applyBorder="1" applyAlignment="1" applyProtection="1">
      <alignment horizontal="right" vertical="center"/>
    </xf>
    <xf numFmtId="0" fontId="18" fillId="0" borderId="0" xfId="0" applyFont="1" applyFill="1" applyBorder="1" applyAlignment="1" applyProtection="1">
      <alignment horizontal="distributed" vertical="center" justifyLastLine="1"/>
    </xf>
    <xf numFmtId="0" fontId="20" fillId="0" borderId="0" xfId="0" applyFont="1" applyFill="1" applyBorder="1" applyAlignment="1">
      <alignment horizontal="distributed" vertical="center" justifyLastLine="1"/>
    </xf>
    <xf numFmtId="0" fontId="14" fillId="0" borderId="49" xfId="0" applyFont="1" applyFill="1" applyBorder="1" applyAlignment="1">
      <alignment horizontal="center" wrapText="1"/>
    </xf>
    <xf numFmtId="0" fontId="14" fillId="0" borderId="50" xfId="0" applyFont="1" applyFill="1" applyBorder="1" applyAlignment="1">
      <alignment horizontal="center" wrapText="1"/>
    </xf>
    <xf numFmtId="0" fontId="14" fillId="0" borderId="53" xfId="0" applyFont="1" applyFill="1" applyBorder="1" applyAlignment="1">
      <alignment horizontal="center" wrapText="1"/>
    </xf>
    <xf numFmtId="0" fontId="15" fillId="0" borderId="54" xfId="0" applyFont="1" applyFill="1" applyBorder="1" applyAlignment="1">
      <alignment horizontal="center" wrapText="1"/>
    </xf>
    <xf numFmtId="0" fontId="14" fillId="0" borderId="51" xfId="0" applyFont="1" applyFill="1" applyBorder="1" applyAlignment="1">
      <alignment horizontal="center" vertical="top" wrapText="1"/>
    </xf>
    <xf numFmtId="0" fontId="14" fillId="0" borderId="48" xfId="0" applyFont="1" applyFill="1" applyBorder="1" applyAlignment="1">
      <alignment horizontal="center" vertical="top" wrapText="1"/>
    </xf>
    <xf numFmtId="0" fontId="14" fillId="0" borderId="29" xfId="0" applyFont="1" applyFill="1" applyBorder="1" applyAlignment="1">
      <alignment horizontal="center" vertical="top" wrapText="1"/>
    </xf>
    <xf numFmtId="0" fontId="15" fillId="0" borderId="56" xfId="0" applyFont="1" applyFill="1" applyBorder="1" applyAlignment="1">
      <alignment horizontal="center" vertical="top" wrapText="1"/>
    </xf>
    <xf numFmtId="183" fontId="15" fillId="0" borderId="0" xfId="0" applyNumberFormat="1" applyFont="1" applyAlignment="1" applyProtection="1">
      <alignment horizontal="right" vertical="center"/>
    </xf>
    <xf numFmtId="177" fontId="68" fillId="0" borderId="2" xfId="0" quotePrefix="1" applyNumberFormat="1" applyFont="1" applyBorder="1" applyAlignment="1" applyProtection="1">
      <alignment horizontal="center" vertical="center" wrapText="1" justifyLastLine="1"/>
    </xf>
    <xf numFmtId="177" fontId="62" fillId="0" borderId="2" xfId="0" applyNumberFormat="1" applyFont="1" applyBorder="1" applyAlignment="1" applyProtection="1">
      <alignment horizontal="distributed" vertical="center" justifyLastLine="1"/>
    </xf>
    <xf numFmtId="177" fontId="5" fillId="0" borderId="24" xfId="0" applyNumberFormat="1" applyFont="1" applyFill="1" applyBorder="1" applyAlignment="1" applyProtection="1">
      <alignment horizontal="distributed" vertical="center" justifyLastLine="1"/>
    </xf>
    <xf numFmtId="183" fontId="15" fillId="0" borderId="0" xfId="0" applyNumberFormat="1" applyFont="1" applyBorder="1" applyAlignment="1" applyProtection="1">
      <alignment horizontal="right" vertical="center"/>
    </xf>
    <xf numFmtId="177" fontId="5" fillId="0" borderId="1" xfId="0" applyNumberFormat="1" applyFont="1" applyFill="1" applyBorder="1" applyAlignment="1" applyProtection="1">
      <alignment horizontal="distributed" vertical="center" justifyLastLine="1"/>
    </xf>
    <xf numFmtId="178" fontId="41" fillId="0" borderId="6" xfId="2" applyNumberFormat="1" applyFont="1" applyFill="1" applyBorder="1" applyAlignment="1" applyProtection="1">
      <alignment vertical="center"/>
    </xf>
    <xf numFmtId="177" fontId="91" fillId="0" borderId="0" xfId="0" quotePrefix="1" applyNumberFormat="1" applyFont="1" applyBorder="1" applyAlignment="1" applyProtection="1">
      <alignment horizontal="center" vertical="center" wrapText="1" justifyLastLine="1"/>
    </xf>
    <xf numFmtId="177" fontId="91" fillId="0" borderId="0" xfId="0" quotePrefix="1" applyNumberFormat="1" applyFont="1" applyBorder="1" applyAlignment="1" applyProtection="1">
      <alignment horizontal="center" vertical="center" textRotation="255" wrapText="1"/>
    </xf>
    <xf numFmtId="49" fontId="91" fillId="0" borderId="0" xfId="0" quotePrefix="1" applyNumberFormat="1" applyFont="1" applyBorder="1" applyAlignment="1" applyProtection="1">
      <alignment horizontal="center" vertical="center" textRotation="255" wrapText="1"/>
    </xf>
    <xf numFmtId="177" fontId="92" fillId="0" borderId="7" xfId="0" quotePrefix="1" applyNumberFormat="1" applyFont="1" applyBorder="1" applyAlignment="1" applyProtection="1">
      <alignment horizontal="center" vertical="center" wrapText="1" justifyLastLine="1"/>
    </xf>
    <xf numFmtId="177" fontId="92" fillId="0" borderId="20" xfId="0" quotePrefix="1" applyNumberFormat="1" applyFont="1" applyBorder="1" applyAlignment="1" applyProtection="1">
      <alignment horizontal="center" vertical="center" wrapText="1" justifyLastLine="1"/>
    </xf>
    <xf numFmtId="177" fontId="40" fillId="0" borderId="70" xfId="0" applyNumberFormat="1" applyFont="1" applyFill="1" applyBorder="1" applyAlignment="1" applyProtection="1">
      <alignment vertical="center"/>
    </xf>
    <xf numFmtId="180" fontId="25" fillId="0" borderId="6" xfId="0" applyNumberFormat="1" applyFont="1" applyFill="1" applyBorder="1" applyAlignment="1" applyProtection="1">
      <alignment horizontal="distributed" vertical="center" justifyLastLine="1"/>
    </xf>
    <xf numFmtId="177" fontId="25" fillId="0" borderId="5" xfId="0" applyNumberFormat="1" applyFont="1" applyBorder="1" applyAlignment="1" applyProtection="1">
      <alignment horizontal="distributed" vertical="center" justifyLastLine="1"/>
    </xf>
    <xf numFmtId="177" fontId="37" fillId="0" borderId="10" xfId="0" applyNumberFormat="1" applyFont="1" applyFill="1" applyBorder="1" applyAlignment="1" applyProtection="1">
      <alignment vertical="center"/>
    </xf>
    <xf numFmtId="177" fontId="5" fillId="0" borderId="33" xfId="0" applyNumberFormat="1" applyFont="1" applyBorder="1" applyProtection="1"/>
    <xf numFmtId="177" fontId="5" fillId="0" borderId="19" xfId="0" applyNumberFormat="1" applyFont="1" applyBorder="1" applyProtection="1"/>
    <xf numFmtId="177" fontId="5" fillId="0" borderId="9" xfId="0" applyNumberFormat="1" applyFont="1" applyBorder="1" applyProtection="1"/>
    <xf numFmtId="177" fontId="5" fillId="5" borderId="45" xfId="0" applyNumberFormat="1" applyFont="1" applyFill="1" applyBorder="1" applyProtection="1"/>
    <xf numFmtId="177" fontId="5" fillId="0" borderId="31" xfId="0" applyNumberFormat="1" applyFont="1" applyBorder="1" applyProtection="1"/>
    <xf numFmtId="177" fontId="5" fillId="0" borderId="10" xfId="0" applyNumberFormat="1" applyFont="1" applyBorder="1" applyProtection="1"/>
    <xf numFmtId="177" fontId="5" fillId="5" borderId="66" xfId="0" applyNumberFormat="1" applyFont="1" applyFill="1" applyBorder="1" applyProtection="1"/>
    <xf numFmtId="183" fontId="15" fillId="0" borderId="0" xfId="0" applyNumberFormat="1" applyFont="1" applyAlignment="1" applyProtection="1">
      <alignment horizontal="right" vertical="center"/>
    </xf>
    <xf numFmtId="183" fontId="15" fillId="0" borderId="0" xfId="0" applyNumberFormat="1" applyFont="1" applyBorder="1" applyAlignment="1" applyProtection="1">
      <alignment horizontal="right" vertical="center"/>
    </xf>
    <xf numFmtId="177" fontId="5" fillId="0" borderId="8" xfId="0" applyNumberFormat="1" applyFont="1" applyBorder="1" applyAlignment="1" applyProtection="1">
      <alignment horizontal="distributed" vertical="center" justifyLastLine="1"/>
    </xf>
    <xf numFmtId="177" fontId="5" fillId="0" borderId="4" xfId="0" applyNumberFormat="1" applyFont="1" applyBorder="1" applyAlignment="1" applyProtection="1">
      <alignment horizontal="distributed" vertical="center" justifyLastLine="1"/>
    </xf>
    <xf numFmtId="177" fontId="5" fillId="0" borderId="3" xfId="0" applyNumberFormat="1" applyFont="1" applyBorder="1" applyAlignment="1" applyProtection="1">
      <alignment horizontal="center"/>
    </xf>
    <xf numFmtId="177" fontId="5" fillId="0" borderId="9" xfId="0" applyNumberFormat="1" applyFont="1" applyBorder="1" applyAlignment="1" applyProtection="1">
      <alignment horizontal="center"/>
    </xf>
    <xf numFmtId="177" fontId="5" fillId="0" borderId="0" xfId="0" applyNumberFormat="1" applyFont="1" applyBorder="1" applyAlignment="1" applyProtection="1">
      <alignment horizontal="center"/>
    </xf>
    <xf numFmtId="177" fontId="5" fillId="0" borderId="19" xfId="0" applyNumberFormat="1" applyFont="1" applyBorder="1" applyAlignment="1" applyProtection="1"/>
    <xf numFmtId="180" fontId="5" fillId="0" borderId="0" xfId="0" applyNumberFormat="1" applyFont="1" applyBorder="1" applyProtection="1"/>
    <xf numFmtId="177" fontId="40" fillId="0" borderId="0" xfId="0" applyNumberFormat="1" applyFont="1" applyFill="1" applyBorder="1" applyAlignment="1" applyProtection="1">
      <alignment vertical="center"/>
    </xf>
    <xf numFmtId="178" fontId="40" fillId="0" borderId="0" xfId="0" applyNumberFormat="1" applyFont="1" applyFill="1" applyBorder="1" applyAlignment="1" applyProtection="1">
      <alignment vertical="center"/>
    </xf>
    <xf numFmtId="178" fontId="41" fillId="0" borderId="0" xfId="2" applyNumberFormat="1" applyFont="1" applyFill="1" applyBorder="1" applyAlignment="1" applyProtection="1">
      <alignment vertical="center"/>
    </xf>
    <xf numFmtId="178" fontId="40" fillId="0" borderId="7" xfId="0" applyNumberFormat="1" applyFont="1" applyFill="1" applyBorder="1" applyAlignment="1" applyProtection="1">
      <alignment vertical="center"/>
    </xf>
    <xf numFmtId="178" fontId="40" fillId="0" borderId="20" xfId="0" applyNumberFormat="1" applyFont="1" applyFill="1" applyBorder="1" applyAlignment="1" applyProtection="1">
      <alignment vertical="center"/>
    </xf>
    <xf numFmtId="178" fontId="40" fillId="0" borderId="29" xfId="0" applyNumberFormat="1" applyFont="1" applyFill="1" applyBorder="1" applyAlignment="1" applyProtection="1">
      <alignment vertical="center"/>
    </xf>
    <xf numFmtId="178" fontId="41" fillId="0" borderId="65" xfId="2" applyNumberFormat="1" applyFont="1" applyFill="1" applyBorder="1" applyAlignment="1" applyProtection="1">
      <alignment vertical="center"/>
    </xf>
    <xf numFmtId="178" fontId="41" fillId="0" borderId="75" xfId="2" applyNumberFormat="1" applyFont="1" applyFill="1" applyBorder="1" applyAlignment="1" applyProtection="1">
      <alignment vertical="center"/>
    </xf>
    <xf numFmtId="177" fontId="5" fillId="0" borderId="9" xfId="0" applyNumberFormat="1" applyFont="1" applyBorder="1" applyAlignment="1" applyProtection="1">
      <alignment horizontal="distributed" vertical="center" justifyLastLine="1"/>
    </xf>
    <xf numFmtId="177" fontId="5" fillId="0" borderId="3" xfId="0" applyNumberFormat="1" applyFont="1" applyBorder="1" applyProtection="1"/>
    <xf numFmtId="183" fontId="15" fillId="0" borderId="19" xfId="0" applyNumberFormat="1" applyFont="1" applyBorder="1" applyAlignment="1" applyProtection="1">
      <alignment vertical="center"/>
    </xf>
    <xf numFmtId="177" fontId="5" fillId="0" borderId="0" xfId="0" applyNumberFormat="1" applyFont="1" applyAlignment="1" applyProtection="1">
      <alignment horizontal="right"/>
    </xf>
    <xf numFmtId="177" fontId="95" fillId="0" borderId="0" xfId="0" quotePrefix="1" applyNumberFormat="1" applyFont="1" applyFill="1" applyBorder="1" applyAlignment="1" applyProtection="1">
      <alignment horizontal="center" vertical="center"/>
    </xf>
    <xf numFmtId="177" fontId="96" fillId="6" borderId="2" xfId="2" applyNumberFormat="1" applyFont="1" applyFill="1" applyBorder="1" applyAlignment="1" applyProtection="1">
      <alignment vertical="center"/>
    </xf>
    <xf numFmtId="177" fontId="96" fillId="6" borderId="22" xfId="2" applyNumberFormat="1" applyFont="1" applyFill="1" applyBorder="1" applyAlignment="1" applyProtection="1">
      <alignment vertical="center"/>
    </xf>
    <xf numFmtId="177" fontId="96" fillId="6" borderId="20" xfId="2" applyNumberFormat="1" applyFont="1" applyFill="1" applyBorder="1" applyAlignment="1" applyProtection="1">
      <alignment vertical="center"/>
    </xf>
    <xf numFmtId="177" fontId="42" fillId="8" borderId="22" xfId="2" applyNumberFormat="1" applyFont="1" applyFill="1" applyBorder="1" applyAlignment="1" applyProtection="1">
      <alignment vertical="center"/>
    </xf>
    <xf numFmtId="177" fontId="96" fillId="6" borderId="98" xfId="2" applyNumberFormat="1" applyFont="1" applyFill="1" applyBorder="1" applyAlignment="1" applyProtection="1">
      <alignment vertical="center"/>
    </xf>
    <xf numFmtId="177" fontId="97" fillId="0" borderId="0" xfId="0" applyNumberFormat="1" applyFont="1" applyProtection="1"/>
    <xf numFmtId="177" fontId="96" fillId="13" borderId="75" xfId="5" applyNumberFormat="1" applyFont="1" applyFill="1" applyBorder="1" applyAlignment="1" applyProtection="1">
      <alignment vertical="center"/>
    </xf>
    <xf numFmtId="177" fontId="96" fillId="6" borderId="98" xfId="5" applyNumberFormat="1" applyFont="1" applyFill="1" applyBorder="1" applyAlignment="1" applyProtection="1">
      <alignment vertical="center"/>
    </xf>
    <xf numFmtId="177" fontId="96" fillId="13" borderId="22" xfId="5" applyNumberFormat="1" applyFont="1" applyFill="1" applyBorder="1" applyAlignment="1" applyProtection="1">
      <alignment vertical="center"/>
    </xf>
    <xf numFmtId="177" fontId="96" fillId="13" borderId="2" xfId="5" applyNumberFormat="1" applyFont="1" applyFill="1" applyBorder="1" applyAlignment="1" applyProtection="1">
      <alignment vertical="center"/>
    </xf>
    <xf numFmtId="177" fontId="96" fillId="12" borderId="22" xfId="2" applyNumberFormat="1" applyFont="1" applyFill="1" applyBorder="1" applyAlignment="1" applyProtection="1">
      <alignment vertical="center"/>
    </xf>
    <xf numFmtId="177" fontId="96" fillId="12" borderId="2" xfId="2" applyNumberFormat="1" applyFont="1" applyFill="1" applyBorder="1" applyAlignment="1" applyProtection="1">
      <alignment vertical="center"/>
    </xf>
    <xf numFmtId="177" fontId="96" fillId="12" borderId="75" xfId="2" applyNumberFormat="1" applyFont="1" applyFill="1" applyBorder="1" applyAlignment="1" applyProtection="1">
      <alignment vertical="center"/>
    </xf>
    <xf numFmtId="177" fontId="97" fillId="0" borderId="0" xfId="0" applyNumberFormat="1" applyFont="1" applyBorder="1" applyProtection="1"/>
    <xf numFmtId="177" fontId="5" fillId="0" borderId="30" xfId="0" applyNumberFormat="1" applyFont="1" applyFill="1" applyBorder="1" applyAlignment="1" applyProtection="1">
      <alignment horizontal="center"/>
    </xf>
    <xf numFmtId="177" fontId="38" fillId="6" borderId="77" xfId="0" applyNumberFormat="1" applyFont="1" applyFill="1" applyBorder="1" applyAlignment="1" applyProtection="1">
      <alignment vertical="center"/>
    </xf>
    <xf numFmtId="177" fontId="5" fillId="0" borderId="10" xfId="0" applyNumberFormat="1" applyFont="1" applyFill="1" applyBorder="1" applyAlignment="1" applyProtection="1">
      <alignment horizontal="center"/>
    </xf>
    <xf numFmtId="177" fontId="38" fillId="8" borderId="72" xfId="2" applyNumberFormat="1" applyFont="1" applyFill="1" applyBorder="1" applyAlignment="1" applyProtection="1">
      <alignment vertical="center"/>
    </xf>
    <xf numFmtId="177" fontId="38" fillId="8" borderId="92" xfId="2" applyNumberFormat="1" applyFont="1" applyFill="1" applyBorder="1" applyAlignment="1" applyProtection="1">
      <alignment vertical="center"/>
    </xf>
    <xf numFmtId="177" fontId="38" fillId="8" borderId="92" xfId="0" applyNumberFormat="1" applyFont="1" applyFill="1" applyBorder="1" applyAlignment="1" applyProtection="1">
      <alignment vertical="center"/>
    </xf>
    <xf numFmtId="177" fontId="38" fillId="8" borderId="65" xfId="0" applyNumberFormat="1" applyFont="1" applyFill="1" applyBorder="1" applyAlignment="1" applyProtection="1">
      <alignment vertical="center"/>
    </xf>
    <xf numFmtId="177" fontId="38" fillId="8" borderId="8" xfId="2" applyNumberFormat="1" applyFont="1" applyFill="1" applyBorder="1" applyAlignment="1" applyProtection="1">
      <alignment vertical="center"/>
    </xf>
    <xf numFmtId="177" fontId="38" fillId="8" borderId="5" xfId="2" applyNumberFormat="1" applyFont="1" applyFill="1" applyBorder="1" applyAlignment="1" applyProtection="1">
      <alignment vertical="center"/>
    </xf>
    <xf numFmtId="177" fontId="38" fillId="8" borderId="5" xfId="0" applyNumberFormat="1" applyFont="1" applyFill="1" applyBorder="1" applyAlignment="1" applyProtection="1">
      <alignment vertical="center"/>
    </xf>
    <xf numFmtId="177" fontId="38" fillId="8" borderId="7" xfId="0" applyNumberFormat="1" applyFont="1" applyFill="1" applyBorder="1" applyAlignment="1" applyProtection="1">
      <alignment vertical="center"/>
    </xf>
    <xf numFmtId="177" fontId="38" fillId="13" borderId="72" xfId="2" applyNumberFormat="1" applyFont="1" applyFill="1" applyBorder="1" applyAlignment="1" applyProtection="1">
      <alignment vertical="center"/>
    </xf>
    <xf numFmtId="177" fontId="38" fillId="13" borderId="92" xfId="2" applyNumberFormat="1" applyFont="1" applyFill="1" applyBorder="1" applyAlignment="1" applyProtection="1">
      <alignment vertical="center"/>
    </xf>
    <xf numFmtId="177" fontId="38" fillId="13" borderId="92" xfId="0" applyNumberFormat="1" applyFont="1" applyFill="1" applyBorder="1" applyAlignment="1" applyProtection="1">
      <alignment vertical="center"/>
    </xf>
    <xf numFmtId="177" fontId="38" fillId="13" borderId="65" xfId="0" applyNumberFormat="1" applyFont="1" applyFill="1" applyBorder="1" applyAlignment="1" applyProtection="1">
      <alignment vertical="center"/>
    </xf>
    <xf numFmtId="177" fontId="38" fillId="6" borderId="130" xfId="0" applyNumberFormat="1" applyFont="1" applyFill="1" applyBorder="1" applyAlignment="1" applyProtection="1">
      <alignment vertical="center"/>
    </xf>
    <xf numFmtId="177" fontId="38" fillId="6" borderId="85" xfId="0" applyNumberFormat="1" applyFont="1" applyFill="1" applyBorder="1" applyAlignment="1" applyProtection="1">
      <alignment vertical="center"/>
    </xf>
    <xf numFmtId="177" fontId="38" fillId="6" borderId="203" xfId="0" applyNumberFormat="1" applyFont="1" applyFill="1" applyBorder="1" applyAlignment="1" applyProtection="1">
      <alignment vertical="center"/>
    </xf>
    <xf numFmtId="177" fontId="38" fillId="6" borderId="26" xfId="0" applyNumberFormat="1" applyFont="1" applyFill="1" applyBorder="1" applyAlignment="1" applyProtection="1">
      <alignment vertical="center"/>
    </xf>
    <xf numFmtId="177" fontId="38" fillId="6" borderId="331" xfId="0" applyNumberFormat="1" applyFont="1" applyFill="1" applyBorder="1" applyAlignment="1" applyProtection="1">
      <alignment vertical="center"/>
    </xf>
    <xf numFmtId="177" fontId="38" fillId="13" borderId="95" xfId="0" applyNumberFormat="1" applyFont="1" applyFill="1" applyBorder="1" applyAlignment="1" applyProtection="1">
      <alignment vertical="center"/>
    </xf>
    <xf numFmtId="177" fontId="38" fillId="13" borderId="134" xfId="0" applyNumberFormat="1" applyFont="1" applyFill="1" applyBorder="1" applyAlignment="1" applyProtection="1">
      <alignment vertical="center"/>
    </xf>
    <xf numFmtId="177" fontId="38" fillId="13" borderId="4" xfId="2" applyNumberFormat="1" applyFont="1" applyFill="1" applyBorder="1" applyAlignment="1" applyProtection="1">
      <alignment vertical="center"/>
    </xf>
    <xf numFmtId="177" fontId="38" fillId="13" borderId="5" xfId="2" applyNumberFormat="1" applyFont="1" applyFill="1" applyBorder="1" applyAlignment="1" applyProtection="1">
      <alignment vertical="center"/>
    </xf>
    <xf numFmtId="177" fontId="38" fillId="13" borderId="5" xfId="0" applyNumberFormat="1" applyFont="1" applyFill="1" applyBorder="1" applyAlignment="1" applyProtection="1">
      <alignment vertical="center"/>
    </xf>
    <xf numFmtId="177" fontId="38" fillId="13" borderId="146" xfId="0" applyNumberFormat="1" applyFont="1" applyFill="1" applyBorder="1" applyAlignment="1" applyProtection="1">
      <alignment vertical="center"/>
    </xf>
    <xf numFmtId="177" fontId="38" fillId="6" borderId="136" xfId="0" applyNumberFormat="1" applyFont="1" applyFill="1" applyBorder="1" applyAlignment="1" applyProtection="1">
      <alignment vertical="center"/>
    </xf>
    <xf numFmtId="177" fontId="38" fillId="13" borderId="7" xfId="0" applyNumberFormat="1" applyFont="1" applyFill="1" applyBorder="1" applyAlignment="1" applyProtection="1">
      <alignment vertical="center"/>
    </xf>
    <xf numFmtId="177" fontId="38" fillId="6" borderId="203" xfId="2" applyNumberFormat="1" applyFont="1" applyFill="1" applyBorder="1" applyAlignment="1" applyProtection="1">
      <alignment vertical="center"/>
    </xf>
    <xf numFmtId="177" fontId="38" fillId="6" borderId="26" xfId="2" applyNumberFormat="1" applyFont="1" applyFill="1" applyBorder="1" applyAlignment="1" applyProtection="1">
      <alignment vertical="center"/>
    </xf>
    <xf numFmtId="177" fontId="38" fillId="12" borderId="4" xfId="2" applyNumberFormat="1" applyFont="1" applyFill="1" applyBorder="1" applyAlignment="1" applyProtection="1">
      <alignment vertical="center"/>
    </xf>
    <xf numFmtId="177" fontId="38" fillId="12" borderId="5" xfId="2" applyNumberFormat="1" applyFont="1" applyFill="1" applyBorder="1" applyAlignment="1" applyProtection="1">
      <alignment vertical="center"/>
    </xf>
    <xf numFmtId="177" fontId="38" fillId="12" borderId="5" xfId="0" applyNumberFormat="1" applyFont="1" applyFill="1" applyBorder="1" applyAlignment="1" applyProtection="1">
      <alignment vertical="center"/>
    </xf>
    <xf numFmtId="177" fontId="38" fillId="12" borderId="7" xfId="0" applyNumberFormat="1" applyFont="1" applyFill="1" applyBorder="1" applyAlignment="1" applyProtection="1">
      <alignment vertical="center"/>
    </xf>
    <xf numFmtId="177" fontId="38" fillId="12" borderId="92" xfId="0" applyNumberFormat="1" applyFont="1" applyFill="1" applyBorder="1" applyAlignment="1" applyProtection="1">
      <alignment vertical="center"/>
    </xf>
    <xf numFmtId="177" fontId="38" fillId="12" borderId="65" xfId="0" applyNumberFormat="1" applyFont="1" applyFill="1" applyBorder="1" applyAlignment="1" applyProtection="1">
      <alignment vertical="center"/>
    </xf>
    <xf numFmtId="177" fontId="38" fillId="6" borderId="27" xfId="0" applyNumberFormat="1" applyFont="1" applyFill="1" applyBorder="1" applyAlignment="1" applyProtection="1">
      <alignment vertical="center"/>
    </xf>
    <xf numFmtId="177" fontId="38" fillId="8" borderId="4" xfId="2" applyNumberFormat="1" applyFont="1" applyFill="1" applyBorder="1" applyAlignment="1" applyProtection="1">
      <alignment vertical="center"/>
    </xf>
    <xf numFmtId="177" fontId="38" fillId="6" borderId="21" xfId="0" applyNumberFormat="1" applyFont="1" applyFill="1" applyBorder="1" applyAlignment="1" applyProtection="1">
      <alignment vertical="center"/>
    </xf>
    <xf numFmtId="177" fontId="38" fillId="13" borderId="7" xfId="2" applyNumberFormat="1" applyFont="1" applyFill="1" applyBorder="1" applyAlignment="1" applyProtection="1">
      <alignment vertical="center"/>
    </xf>
    <xf numFmtId="177" fontId="38" fillId="6" borderId="92" xfId="2" applyNumberFormat="1" applyFont="1" applyFill="1" applyBorder="1" applyAlignment="1" applyProtection="1">
      <alignment vertical="center"/>
    </xf>
    <xf numFmtId="177" fontId="38" fillId="6" borderId="21" xfId="2" applyNumberFormat="1" applyFont="1" applyFill="1" applyBorder="1" applyAlignment="1" applyProtection="1">
      <alignment vertical="center"/>
    </xf>
    <xf numFmtId="177" fontId="38" fillId="6" borderId="4" xfId="2" applyNumberFormat="1" applyFont="1" applyFill="1" applyBorder="1" applyAlignment="1" applyProtection="1">
      <alignment vertical="center"/>
    </xf>
    <xf numFmtId="177" fontId="38" fillId="6" borderId="5" xfId="2" applyNumberFormat="1" applyFont="1" applyFill="1" applyBorder="1" applyAlignment="1" applyProtection="1">
      <alignment vertical="center"/>
    </xf>
    <xf numFmtId="177" fontId="38" fillId="6" borderId="4" xfId="0" applyNumberFormat="1" applyFont="1" applyFill="1" applyBorder="1" applyAlignment="1" applyProtection="1">
      <alignment vertical="center"/>
    </xf>
    <xf numFmtId="177" fontId="38" fillId="6" borderId="5" xfId="0" applyNumberFormat="1" applyFont="1" applyFill="1" applyBorder="1" applyAlignment="1" applyProtection="1">
      <alignment vertical="center"/>
    </xf>
    <xf numFmtId="177" fontId="38" fillId="6" borderId="146" xfId="0" applyNumberFormat="1" applyFont="1" applyFill="1" applyBorder="1" applyAlignment="1" applyProtection="1">
      <alignment vertical="center"/>
    </xf>
    <xf numFmtId="177" fontId="38" fillId="6" borderId="83" xfId="0" applyNumberFormat="1" applyFont="1" applyFill="1" applyBorder="1" applyAlignment="1" applyProtection="1">
      <alignment vertical="center"/>
    </xf>
    <xf numFmtId="177" fontId="38" fillId="6" borderId="97" xfId="0" applyNumberFormat="1" applyFont="1" applyFill="1" applyBorder="1" applyAlignment="1" applyProtection="1">
      <alignment vertical="center"/>
    </xf>
    <xf numFmtId="177" fontId="38" fillId="6" borderId="314" xfId="2" applyNumberFormat="1" applyFont="1" applyFill="1" applyBorder="1" applyAlignment="1" applyProtection="1">
      <alignment vertical="center"/>
    </xf>
    <xf numFmtId="177" fontId="38" fillId="6" borderId="312" xfId="2" applyNumberFormat="1" applyFont="1" applyFill="1" applyBorder="1" applyAlignment="1" applyProtection="1">
      <alignment vertical="center"/>
    </xf>
    <xf numFmtId="177" fontId="38" fillId="6" borderId="326" xfId="0" applyNumberFormat="1" applyFont="1" applyFill="1" applyBorder="1" applyAlignment="1" applyProtection="1">
      <alignment vertical="center"/>
    </xf>
    <xf numFmtId="177" fontId="38" fillId="0" borderId="130" xfId="2" applyNumberFormat="1" applyFont="1" applyFill="1" applyBorder="1" applyAlignment="1" applyProtection="1">
      <alignment vertical="center"/>
    </xf>
    <xf numFmtId="177" fontId="38" fillId="0" borderId="85" xfId="2" applyNumberFormat="1" applyFont="1" applyFill="1" applyBorder="1" applyAlignment="1" applyProtection="1">
      <alignment vertical="center"/>
    </xf>
    <xf numFmtId="177" fontId="38" fillId="6" borderId="334" xfId="2" applyNumberFormat="1" applyFont="1" applyFill="1" applyBorder="1" applyAlignment="1" applyProtection="1">
      <alignment vertical="center"/>
    </xf>
    <xf numFmtId="177" fontId="38" fillId="6" borderId="161" xfId="2" applyNumberFormat="1" applyFont="1" applyFill="1" applyBorder="1" applyAlignment="1" applyProtection="1">
      <alignment vertical="center"/>
    </xf>
    <xf numFmtId="177" fontId="38" fillId="6" borderId="305" xfId="2" applyNumberFormat="1" applyFont="1" applyFill="1" applyBorder="1" applyAlignment="1" applyProtection="1">
      <alignment vertical="center"/>
    </xf>
    <xf numFmtId="177" fontId="38" fillId="8" borderId="134" xfId="2" applyNumberFormat="1" applyFont="1" applyFill="1" applyBorder="1" applyAlignment="1" applyProtection="1">
      <alignment vertical="center"/>
    </xf>
    <xf numFmtId="177" fontId="38" fillId="6" borderId="126" xfId="0" applyNumberFormat="1" applyFont="1" applyFill="1" applyBorder="1" applyAlignment="1" applyProtection="1">
      <alignment vertical="center"/>
    </xf>
    <xf numFmtId="177" fontId="38" fillId="0" borderId="57" xfId="2" applyNumberFormat="1" applyFont="1" applyFill="1" applyBorder="1" applyAlignment="1" applyProtection="1">
      <alignment vertical="center"/>
    </xf>
    <xf numFmtId="177" fontId="38" fillId="0" borderId="335" xfId="2" applyNumberFormat="1" applyFont="1" applyFill="1" applyBorder="1" applyAlignment="1" applyProtection="1">
      <alignment vertical="center"/>
    </xf>
    <xf numFmtId="177" fontId="38" fillId="0" borderId="48" xfId="2" applyNumberFormat="1" applyFont="1" applyFill="1" applyBorder="1" applyAlignment="1" applyProtection="1">
      <alignment vertical="center"/>
    </xf>
    <xf numFmtId="177" fontId="38" fillId="0" borderId="56" xfId="2" applyNumberFormat="1" applyFont="1" applyFill="1" applyBorder="1" applyAlignment="1" applyProtection="1">
      <alignment vertical="center"/>
    </xf>
    <xf numFmtId="177" fontId="38" fillId="0" borderId="21" xfId="0" applyNumberFormat="1" applyFont="1" applyFill="1" applyBorder="1" applyAlignment="1" applyProtection="1">
      <alignment vertical="center"/>
    </xf>
    <xf numFmtId="177" fontId="38" fillId="6" borderId="22" xfId="2" applyNumberFormat="1" applyFont="1" applyFill="1" applyBorder="1" applyAlignment="1" applyProtection="1">
      <alignment vertical="center"/>
    </xf>
    <xf numFmtId="177" fontId="38" fillId="13" borderId="50" xfId="2" applyNumberFormat="1" applyFont="1" applyFill="1" applyBorder="1" applyAlignment="1" applyProtection="1">
      <alignment vertical="center"/>
    </xf>
    <xf numFmtId="177" fontId="38" fillId="13" borderId="54" xfId="2" applyNumberFormat="1" applyFont="1" applyFill="1" applyBorder="1" applyAlignment="1" applyProtection="1">
      <alignment vertical="center"/>
    </xf>
    <xf numFmtId="177" fontId="38" fillId="13" borderId="54" xfId="0" applyNumberFormat="1" applyFont="1" applyFill="1" applyBorder="1" applyAlignment="1" applyProtection="1">
      <alignment vertical="center"/>
    </xf>
    <xf numFmtId="177" fontId="38" fillId="13" borderId="53" xfId="0" applyNumberFormat="1" applyFont="1" applyFill="1" applyBorder="1" applyAlignment="1" applyProtection="1">
      <alignment vertical="center"/>
    </xf>
    <xf numFmtId="177" fontId="38" fillId="0" borderId="29" xfId="0" applyNumberFormat="1" applyFont="1" applyFill="1" applyBorder="1" applyAlignment="1" applyProtection="1">
      <alignment vertical="center"/>
    </xf>
    <xf numFmtId="177" fontId="40" fillId="0" borderId="22" xfId="0" applyNumberFormat="1" applyFont="1" applyFill="1" applyBorder="1" applyAlignment="1" applyProtection="1">
      <alignment vertical="center"/>
    </xf>
    <xf numFmtId="177" fontId="40" fillId="0" borderId="8" xfId="0" applyNumberFormat="1" applyFont="1" applyFill="1" applyBorder="1" applyAlignment="1" applyProtection="1">
      <alignment vertical="center"/>
    </xf>
    <xf numFmtId="0" fontId="0" fillId="0" borderId="0" xfId="0"/>
    <xf numFmtId="177" fontId="14" fillId="0" borderId="0" xfId="0" applyNumberFormat="1" applyFont="1" applyProtection="1"/>
    <xf numFmtId="177" fontId="38" fillId="0" borderId="39" xfId="0" applyNumberFormat="1" applyFont="1" applyFill="1" applyBorder="1" applyAlignment="1">
      <alignment vertical="center"/>
    </xf>
    <xf numFmtId="177" fontId="38" fillId="0" borderId="100" xfId="0" applyNumberFormat="1" applyFont="1" applyFill="1" applyBorder="1" applyAlignment="1">
      <alignment vertical="center"/>
    </xf>
    <xf numFmtId="177" fontId="38" fillId="0" borderId="175" xfId="0" applyNumberFormat="1" applyFont="1" applyFill="1" applyBorder="1" applyAlignment="1">
      <alignment vertical="center"/>
    </xf>
    <xf numFmtId="177" fontId="38" fillId="0" borderId="72" xfId="0" applyNumberFormat="1" applyFont="1" applyFill="1" applyBorder="1" applyAlignment="1">
      <alignment vertical="center"/>
    </xf>
    <xf numFmtId="177" fontId="38" fillId="0" borderId="157" xfId="0" applyNumberFormat="1" applyFont="1" applyFill="1" applyBorder="1" applyAlignment="1">
      <alignment vertical="center"/>
    </xf>
    <xf numFmtId="177" fontId="38" fillId="0" borderId="156" xfId="0" applyNumberFormat="1" applyFont="1" applyFill="1" applyBorder="1" applyAlignment="1">
      <alignment vertical="center"/>
    </xf>
    <xf numFmtId="0" fontId="15" fillId="0" borderId="73" xfId="0" applyFont="1" applyFill="1" applyBorder="1" applyAlignment="1">
      <alignment horizontal="distributed" vertical="center" wrapText="1" justifyLastLine="1"/>
    </xf>
    <xf numFmtId="0" fontId="15" fillId="0" borderId="17" xfId="0" applyFont="1" applyFill="1" applyBorder="1" applyAlignment="1">
      <alignment horizontal="distributed" vertical="center" wrapText="1" justifyLastLine="1"/>
    </xf>
    <xf numFmtId="177" fontId="38" fillId="0" borderId="97" xfId="0" applyNumberFormat="1" applyFont="1" applyFill="1" applyBorder="1" applyAlignment="1">
      <alignment vertical="center"/>
    </xf>
    <xf numFmtId="0" fontId="5" fillId="0" borderId="73" xfId="0" applyFont="1" applyFill="1" applyBorder="1" applyAlignment="1">
      <alignment horizontal="distributed" vertical="center" wrapText="1" justifyLastLine="1"/>
    </xf>
    <xf numFmtId="0" fontId="5" fillId="0" borderId="17" xfId="0" applyFont="1" applyFill="1" applyBorder="1" applyAlignment="1">
      <alignment horizontal="distributed" vertical="center" wrapText="1" justifyLastLine="1"/>
    </xf>
    <xf numFmtId="179" fontId="8" fillId="0" borderId="43" xfId="0" applyNumberFormat="1" applyFont="1" applyFill="1" applyBorder="1" applyAlignment="1" applyProtection="1">
      <alignment horizontal="center" vertical="center"/>
    </xf>
    <xf numFmtId="179" fontId="8" fillId="0" borderId="190" xfId="0" applyNumberFormat="1" applyFont="1" applyFill="1" applyBorder="1" applyAlignment="1" applyProtection="1">
      <alignment horizontal="center" vertical="center"/>
    </xf>
    <xf numFmtId="179" fontId="39" fillId="0" borderId="3" xfId="0" applyNumberFormat="1" applyFont="1" applyBorder="1" applyAlignment="1" applyProtection="1">
      <alignment vertical="center"/>
    </xf>
    <xf numFmtId="179" fontId="39" fillId="0" borderId="56" xfId="0" applyNumberFormat="1" applyFont="1" applyFill="1" applyBorder="1" applyAlignment="1" applyProtection="1">
      <alignment vertical="center"/>
    </xf>
    <xf numFmtId="179" fontId="39" fillId="0" borderId="43" xfId="0" applyNumberFormat="1" applyFont="1" applyBorder="1" applyAlignment="1" applyProtection="1">
      <alignment vertical="center"/>
    </xf>
    <xf numFmtId="179" fontId="39" fillId="0" borderId="44" xfId="0" applyNumberFormat="1" applyFont="1" applyFill="1" applyBorder="1" applyAlignment="1" applyProtection="1">
      <alignment vertical="center"/>
    </xf>
    <xf numFmtId="177" fontId="5" fillId="0" borderId="0" xfId="0" applyNumberFormat="1" applyFont="1" applyBorder="1" applyAlignment="1" applyProtection="1">
      <alignment horizontal="right"/>
    </xf>
    <xf numFmtId="0" fontId="0" fillId="17" borderId="0" xfId="0" applyFill="1"/>
    <xf numFmtId="0" fontId="0" fillId="0" borderId="0" xfId="0" applyBorder="1"/>
    <xf numFmtId="0" fontId="0" fillId="0" borderId="0" xfId="0" applyBorder="1" applyAlignment="1">
      <alignment vertical="center"/>
    </xf>
    <xf numFmtId="0" fontId="0" fillId="0" borderId="336" xfId="0" applyBorder="1"/>
    <xf numFmtId="0" fontId="0" fillId="0" borderId="86" xfId="0" applyBorder="1"/>
    <xf numFmtId="0" fontId="0" fillId="0" borderId="337" xfId="0" applyBorder="1"/>
    <xf numFmtId="0" fontId="0" fillId="0" borderId="338" xfId="0" applyBorder="1"/>
    <xf numFmtId="0" fontId="0" fillId="0" borderId="247" xfId="0" applyBorder="1"/>
    <xf numFmtId="0" fontId="0" fillId="0" borderId="88" xfId="0" applyBorder="1"/>
    <xf numFmtId="0" fontId="0" fillId="0" borderId="340" xfId="0" applyBorder="1"/>
    <xf numFmtId="0" fontId="100" fillId="0" borderId="0" xfId="0" applyFont="1"/>
    <xf numFmtId="177" fontId="101" fillId="0" borderId="0" xfId="0" applyNumberFormat="1" applyFont="1" applyAlignment="1" applyProtection="1">
      <alignment vertical="center"/>
    </xf>
    <xf numFmtId="177" fontId="41" fillId="6" borderId="66" xfId="2" applyNumberFormat="1" applyFont="1" applyFill="1" applyBorder="1" applyAlignment="1">
      <alignment vertical="center"/>
    </xf>
    <xf numFmtId="177" fontId="41" fillId="6" borderId="179" xfId="2" applyNumberFormat="1" applyFont="1" applyFill="1" applyBorder="1" applyAlignment="1">
      <alignment vertical="center"/>
    </xf>
    <xf numFmtId="177" fontId="41" fillId="6" borderId="341" xfId="2" applyNumberFormat="1" applyFont="1" applyFill="1" applyBorder="1" applyAlignment="1">
      <alignment vertical="center"/>
    </xf>
    <xf numFmtId="177" fontId="41" fillId="6" borderId="119" xfId="2" applyNumberFormat="1" applyFont="1" applyFill="1" applyBorder="1" applyAlignment="1">
      <alignment vertical="center"/>
    </xf>
    <xf numFmtId="177" fontId="41" fillId="6" borderId="28" xfId="2" applyNumberFormat="1" applyFont="1" applyFill="1" applyBorder="1" applyAlignment="1">
      <alignment vertical="center"/>
    </xf>
    <xf numFmtId="177" fontId="41" fillId="6" borderId="176" xfId="2" applyNumberFormat="1" applyFont="1" applyFill="1" applyBorder="1" applyAlignment="1">
      <alignment vertical="center"/>
    </xf>
    <xf numFmtId="0" fontId="15" fillId="0" borderId="66" xfId="0" applyFont="1" applyFill="1" applyBorder="1" applyAlignment="1">
      <alignment horizontal="center" wrapText="1"/>
    </xf>
    <xf numFmtId="0" fontId="15" fillId="0" borderId="67" xfId="0" applyFont="1" applyFill="1" applyBorder="1" applyAlignment="1">
      <alignment horizontal="center" wrapText="1"/>
    </xf>
    <xf numFmtId="0" fontId="15" fillId="0" borderId="56"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9" xfId="0" applyFont="1" applyFill="1" applyBorder="1" applyAlignment="1">
      <alignment horizontal="center" vertical="center" wrapText="1"/>
    </xf>
    <xf numFmtId="177" fontId="41" fillId="0" borderId="100" xfId="0" applyNumberFormat="1" applyFont="1" applyFill="1" applyBorder="1" applyAlignment="1">
      <alignment vertical="center"/>
    </xf>
    <xf numFmtId="177" fontId="41" fillId="0" borderId="75" xfId="0" applyNumberFormat="1" applyFont="1" applyFill="1" applyBorder="1" applyAlignment="1">
      <alignment vertical="center"/>
    </xf>
    <xf numFmtId="177" fontId="41" fillId="0" borderId="2" xfId="0" applyNumberFormat="1" applyFont="1" applyFill="1" applyBorder="1" applyAlignment="1">
      <alignment vertical="center"/>
    </xf>
    <xf numFmtId="177" fontId="41" fillId="0" borderId="94" xfId="0" applyNumberFormat="1" applyFont="1" applyFill="1" applyBorder="1" applyAlignment="1">
      <alignment vertical="center"/>
    </xf>
    <xf numFmtId="177" fontId="41" fillId="0" borderId="73" xfId="0" applyNumberFormat="1" applyFont="1" applyFill="1" applyBorder="1" applyAlignment="1">
      <alignment vertical="center"/>
    </xf>
    <xf numFmtId="177" fontId="41" fillId="0" borderId="144" xfId="0" applyNumberFormat="1" applyFont="1" applyFill="1" applyBorder="1" applyAlignment="1">
      <alignment vertical="center"/>
    </xf>
    <xf numFmtId="177" fontId="41" fillId="18" borderId="2" xfId="0" applyNumberFormat="1" applyFont="1" applyFill="1" applyBorder="1" applyAlignment="1" applyProtection="1">
      <alignment vertical="center"/>
    </xf>
    <xf numFmtId="177" fontId="41" fillId="18" borderId="73" xfId="0" applyNumberFormat="1" applyFont="1" applyFill="1" applyBorder="1" applyAlignment="1" applyProtection="1">
      <alignment vertical="center"/>
    </xf>
    <xf numFmtId="177" fontId="41" fillId="18" borderId="20" xfId="0" applyNumberFormat="1" applyFont="1" applyFill="1" applyBorder="1" applyAlignment="1" applyProtection="1">
      <alignment vertical="center"/>
    </xf>
    <xf numFmtId="179" fontId="41" fillId="13" borderId="144" xfId="2" applyNumberFormat="1" applyFont="1" applyFill="1" applyBorder="1" applyAlignment="1">
      <alignment vertical="center"/>
    </xf>
    <xf numFmtId="179" fontId="41" fillId="13" borderId="342" xfId="2" applyNumberFormat="1" applyFont="1" applyFill="1" applyBorder="1" applyAlignment="1">
      <alignment vertical="center"/>
    </xf>
    <xf numFmtId="179" fontId="41" fillId="6" borderId="96" xfId="2" applyNumberFormat="1" applyFont="1" applyFill="1" applyBorder="1" applyAlignment="1">
      <alignment vertical="center"/>
    </xf>
    <xf numFmtId="179" fontId="41" fillId="6" borderId="71" xfId="2" applyNumberFormat="1" applyFont="1" applyFill="1" applyBorder="1" applyAlignment="1">
      <alignment vertical="center"/>
    </xf>
    <xf numFmtId="179" fontId="41" fillId="6" borderId="171" xfId="2" applyNumberFormat="1" applyFont="1" applyFill="1" applyBorder="1" applyAlignment="1">
      <alignment vertical="center"/>
    </xf>
    <xf numFmtId="0" fontId="5" fillId="0" borderId="3" xfId="0" applyFont="1" applyFill="1" applyBorder="1" applyAlignment="1" applyProtection="1">
      <alignment vertical="center"/>
    </xf>
    <xf numFmtId="177" fontId="41" fillId="19" borderId="73" xfId="2" applyNumberFormat="1" applyFont="1" applyFill="1" applyBorder="1" applyAlignment="1">
      <alignment vertical="center"/>
    </xf>
    <xf numFmtId="177" fontId="41" fillId="19" borderId="78" xfId="2" applyNumberFormat="1" applyFont="1" applyFill="1" applyBorder="1" applyAlignment="1">
      <alignment vertical="center"/>
    </xf>
    <xf numFmtId="177" fontId="41" fillId="19" borderId="2" xfId="2" applyNumberFormat="1" applyFont="1" applyFill="1" applyBorder="1" applyAlignment="1">
      <alignment vertical="center"/>
    </xf>
    <xf numFmtId="177" fontId="41" fillId="19" borderId="17" xfId="2" applyNumberFormat="1" applyFont="1" applyFill="1" applyBorder="1" applyAlignment="1">
      <alignment vertical="center"/>
    </xf>
    <xf numFmtId="0" fontId="0" fillId="0" borderId="338" xfId="0" applyBorder="1" applyAlignment="1">
      <alignment horizontal="left" vertical="top" wrapText="1"/>
    </xf>
    <xf numFmtId="0" fontId="0" fillId="0" borderId="0" xfId="0" applyBorder="1" applyAlignment="1">
      <alignment horizontal="left" vertical="top" wrapText="1"/>
    </xf>
    <xf numFmtId="0" fontId="0" fillId="0" borderId="339" xfId="0" applyBorder="1" applyAlignment="1">
      <alignment horizontal="left" vertical="top" wrapText="1"/>
    </xf>
    <xf numFmtId="0" fontId="0" fillId="0" borderId="88" xfId="0" applyBorder="1" applyAlignment="1">
      <alignment horizontal="left" vertical="top" wrapText="1"/>
    </xf>
    <xf numFmtId="179" fontId="8" fillId="0" borderId="216" xfId="0" applyNumberFormat="1" applyFont="1" applyFill="1" applyBorder="1" applyAlignment="1" applyProtection="1">
      <alignment horizontal="distributed" vertical="center" justifyLastLine="1"/>
    </xf>
    <xf numFmtId="179" fontId="5" fillId="0" borderId="190" xfId="0" applyNumberFormat="1" applyFont="1" applyBorder="1" applyAlignment="1" applyProtection="1">
      <alignment horizontal="distributed" vertical="center" justifyLastLine="1"/>
    </xf>
    <xf numFmtId="179" fontId="5" fillId="0" borderId="217" xfId="0" applyNumberFormat="1" applyFont="1" applyBorder="1" applyAlignment="1" applyProtection="1">
      <alignment horizontal="distributed" vertical="center" justifyLastLine="1"/>
    </xf>
    <xf numFmtId="179" fontId="8" fillId="0" borderId="30" xfId="0" applyNumberFormat="1" applyFont="1" applyFill="1" applyBorder="1" applyAlignment="1" applyProtection="1">
      <alignment horizontal="distributed" vertical="center" justifyLastLine="1"/>
    </xf>
    <xf numFmtId="179" fontId="5" fillId="0" borderId="3" xfId="0" applyNumberFormat="1" applyFont="1" applyBorder="1" applyAlignment="1" applyProtection="1">
      <alignment horizontal="distributed" vertical="center" justifyLastLine="1"/>
    </xf>
    <xf numFmtId="179" fontId="5" fillId="0" borderId="32" xfId="0" applyNumberFormat="1" applyFont="1" applyBorder="1" applyAlignment="1" applyProtection="1">
      <alignment horizontal="distributed" vertical="center" justifyLastLine="1"/>
    </xf>
    <xf numFmtId="179" fontId="52" fillId="0" borderId="293" xfId="0" applyNumberFormat="1" applyFont="1" applyFill="1" applyBorder="1" applyAlignment="1" applyProtection="1">
      <alignment horizontal="distributed" vertical="center" justifyLastLine="1"/>
    </xf>
    <xf numFmtId="179" fontId="52" fillId="0" borderId="294" xfId="0" applyNumberFormat="1" applyFont="1" applyFill="1" applyBorder="1" applyAlignment="1" applyProtection="1">
      <alignment horizontal="distributed" vertical="center" justifyLastLine="1"/>
    </xf>
    <xf numFmtId="179" fontId="52" fillId="0" borderId="295" xfId="0" applyNumberFormat="1" applyFont="1" applyFill="1" applyBorder="1" applyAlignment="1" applyProtection="1">
      <alignment horizontal="distributed" vertical="center" justifyLastLine="1"/>
    </xf>
    <xf numFmtId="179" fontId="52" fillId="0" borderId="296" xfId="0" applyNumberFormat="1" applyFont="1" applyFill="1" applyBorder="1" applyAlignment="1" applyProtection="1">
      <alignment horizontal="distributed" vertical="center" justifyLastLine="1"/>
    </xf>
    <xf numFmtId="179" fontId="52" fillId="0" borderId="297" xfId="0" applyNumberFormat="1" applyFont="1" applyFill="1" applyBorder="1" applyAlignment="1" applyProtection="1">
      <alignment horizontal="distributed" vertical="center" justifyLastLine="1"/>
    </xf>
    <xf numFmtId="179" fontId="19" fillId="0" borderId="18" xfId="0" applyNumberFormat="1" applyFont="1" applyFill="1" applyBorder="1" applyAlignment="1" applyProtection="1">
      <alignment horizontal="distributed" vertical="center" justifyLastLine="1"/>
    </xf>
    <xf numFmtId="0" fontId="0" fillId="0" borderId="47" xfId="0" applyBorder="1" applyAlignment="1">
      <alignment horizontal="distributed" vertical="center" justifyLastLine="1"/>
    </xf>
    <xf numFmtId="0" fontId="0" fillId="0" borderId="84" xfId="0" applyBorder="1" applyAlignment="1">
      <alignment horizontal="distributed" vertical="center" justifyLastLine="1"/>
    </xf>
    <xf numFmtId="179" fontId="5" fillId="0" borderId="19" xfId="0" applyNumberFormat="1" applyFont="1" applyBorder="1" applyAlignment="1" applyProtection="1">
      <alignment horizontal="right" vertical="center"/>
    </xf>
    <xf numFmtId="179" fontId="8" fillId="0" borderId="42" xfId="0" applyNumberFormat="1" applyFont="1" applyFill="1" applyBorder="1" applyAlignment="1" applyProtection="1">
      <alignment horizontal="distributed" vertical="center" justifyLastLine="1"/>
    </xf>
    <xf numFmtId="179" fontId="5" fillId="0" borderId="28" xfId="0" applyNumberFormat="1" applyFont="1" applyBorder="1" applyAlignment="1" applyProtection="1">
      <alignment horizontal="distributed" vertical="center" justifyLastLine="1"/>
    </xf>
    <xf numFmtId="179" fontId="5" fillId="0" borderId="73" xfId="0" applyNumberFormat="1" applyFont="1" applyBorder="1" applyAlignment="1" applyProtection="1">
      <alignment horizontal="distributed" vertical="center" justifyLastLine="1"/>
    </xf>
    <xf numFmtId="179" fontId="8" fillId="0" borderId="20" xfId="0" applyNumberFormat="1" applyFont="1" applyFill="1" applyBorder="1" applyAlignment="1" applyProtection="1">
      <alignment horizontal="distributed" vertical="center" justifyLastLine="1"/>
    </xf>
    <xf numFmtId="179" fontId="5" fillId="0" borderId="68" xfId="0" applyNumberFormat="1" applyFont="1" applyBorder="1" applyAlignment="1" applyProtection="1">
      <alignment horizontal="distributed" vertical="center" justifyLastLine="1"/>
    </xf>
    <xf numFmtId="179" fontId="8" fillId="0" borderId="10" xfId="0" applyNumberFormat="1" applyFont="1" applyFill="1" applyBorder="1" applyAlignment="1" applyProtection="1">
      <alignment horizontal="distributed" vertical="center" justifyLastLine="1"/>
    </xf>
    <xf numFmtId="179" fontId="8" fillId="0" borderId="31" xfId="0" applyNumberFormat="1" applyFont="1" applyFill="1" applyBorder="1" applyAlignment="1" applyProtection="1">
      <alignment horizontal="distributed" vertical="center" justifyLastLine="1"/>
    </xf>
    <xf numFmtId="179" fontId="8" fillId="0" borderId="40" xfId="0" applyNumberFormat="1" applyFont="1" applyFill="1" applyBorder="1" applyAlignment="1" applyProtection="1">
      <alignment horizontal="distributed" vertical="center" justifyLastLine="1"/>
    </xf>
    <xf numFmtId="179" fontId="8" fillId="0" borderId="41" xfId="0" applyNumberFormat="1" applyFont="1" applyFill="1" applyBorder="1" applyAlignment="1" applyProtection="1">
      <alignment horizontal="distributed" vertical="center" justifyLastLine="1"/>
    </xf>
    <xf numFmtId="179" fontId="8" fillId="0" borderId="112" xfId="0" applyNumberFormat="1" applyFont="1" applyFill="1" applyBorder="1" applyAlignment="1" applyProtection="1">
      <alignment horizontal="distributed" vertical="center" justifyLastLine="1"/>
    </xf>
    <xf numFmtId="179" fontId="8" fillId="0" borderId="66" xfId="0" applyNumberFormat="1" applyFont="1" applyFill="1" applyBorder="1" applyAlignment="1" applyProtection="1">
      <alignment horizontal="distributed" vertical="center" justifyLastLine="1"/>
    </xf>
    <xf numFmtId="179" fontId="5" fillId="0" borderId="66" xfId="0" applyNumberFormat="1" applyFont="1" applyBorder="1" applyAlignment="1" applyProtection="1">
      <alignment horizontal="distributed" vertical="center" justifyLastLine="1"/>
    </xf>
    <xf numFmtId="179" fontId="5" fillId="0" borderId="67" xfId="0" applyNumberFormat="1" applyFont="1" applyBorder="1" applyAlignment="1" applyProtection="1">
      <alignment horizontal="distributed" vertical="center" justifyLastLine="1"/>
    </xf>
    <xf numFmtId="179" fontId="8" fillId="0" borderId="115" xfId="0" applyNumberFormat="1" applyFont="1" applyFill="1" applyBorder="1" applyAlignment="1" applyProtection="1">
      <alignment horizontal="distributed" vertical="center" justifyLastLine="1"/>
    </xf>
    <xf numFmtId="179" fontId="65" fillId="0" borderId="287" xfId="0" applyNumberFormat="1" applyFont="1" applyBorder="1" applyAlignment="1" applyProtection="1">
      <alignment horizontal="center" vertical="center" textRotation="255"/>
    </xf>
    <xf numFmtId="179" fontId="65" fillId="0" borderId="278" xfId="0" applyNumberFormat="1" applyFont="1" applyBorder="1" applyAlignment="1" applyProtection="1">
      <alignment horizontal="center" vertical="center" textRotation="255"/>
    </xf>
    <xf numFmtId="179" fontId="65" fillId="0" borderId="261" xfId="0" applyNumberFormat="1" applyFont="1" applyBorder="1" applyAlignment="1" applyProtection="1">
      <alignment horizontal="center" vertical="center" textRotation="255"/>
    </xf>
    <xf numFmtId="179" fontId="66" fillId="0" borderId="287" xfId="0" applyNumberFormat="1" applyFont="1" applyBorder="1" applyAlignment="1" applyProtection="1">
      <alignment horizontal="center" vertical="center" textRotation="255"/>
    </xf>
    <xf numFmtId="179" fontId="66" fillId="0" borderId="278" xfId="0" applyNumberFormat="1" applyFont="1" applyBorder="1" applyAlignment="1" applyProtection="1">
      <alignment horizontal="center" vertical="center" textRotation="255"/>
    </xf>
    <xf numFmtId="179" fontId="66" fillId="0" borderId="261" xfId="0" applyNumberFormat="1" applyFont="1" applyBorder="1" applyAlignment="1" applyProtection="1">
      <alignment horizontal="center" vertical="center" textRotation="255"/>
    </xf>
    <xf numFmtId="179" fontId="67" fillId="0" borderId="300" xfId="0" applyNumberFormat="1" applyFont="1" applyBorder="1" applyAlignment="1" applyProtection="1">
      <alignment horizontal="center" vertical="center" textRotation="255"/>
    </xf>
    <xf numFmtId="179" fontId="67" fillId="0" borderId="301" xfId="0" applyNumberFormat="1" applyFont="1" applyBorder="1" applyAlignment="1" applyProtection="1">
      <alignment horizontal="center" vertical="center" textRotation="255"/>
    </xf>
    <xf numFmtId="179" fontId="67" fillId="0" borderId="302" xfId="0" applyNumberFormat="1" applyFont="1" applyBorder="1" applyAlignment="1" applyProtection="1">
      <alignment horizontal="center" vertical="center" textRotation="255"/>
    </xf>
    <xf numFmtId="179" fontId="52" fillId="0" borderId="303" xfId="0" applyNumberFormat="1" applyFont="1" applyFill="1" applyBorder="1" applyAlignment="1" applyProtection="1">
      <alignment horizontal="distributed" vertical="center" justifyLastLine="1"/>
    </xf>
    <xf numFmtId="179" fontId="52" fillId="0" borderId="304" xfId="0" applyNumberFormat="1" applyFont="1" applyFill="1" applyBorder="1" applyAlignment="1" applyProtection="1">
      <alignment horizontal="distributed" vertical="center" justifyLastLine="1"/>
    </xf>
    <xf numFmtId="179" fontId="52" fillId="0" borderId="257" xfId="0" applyNumberFormat="1" applyFont="1" applyFill="1" applyBorder="1" applyAlignment="1" applyProtection="1">
      <alignment horizontal="distributed" vertical="center" justifyLastLine="1"/>
    </xf>
    <xf numFmtId="179" fontId="52" fillId="0" borderId="258" xfId="0" applyNumberFormat="1" applyFont="1" applyFill="1" applyBorder="1" applyAlignment="1" applyProtection="1">
      <alignment horizontal="distributed" vertical="center" justifyLastLine="1"/>
    </xf>
    <xf numFmtId="179" fontId="52" fillId="0" borderId="259" xfId="0" applyNumberFormat="1" applyFont="1" applyFill="1" applyBorder="1" applyAlignment="1" applyProtection="1">
      <alignment horizontal="distributed" vertical="center" justifyLastLine="1"/>
    </xf>
    <xf numFmtId="179" fontId="52" fillId="0" borderId="252" xfId="0" applyNumberFormat="1" applyFont="1" applyFill="1" applyBorder="1" applyAlignment="1" applyProtection="1">
      <alignment horizontal="distributed" vertical="center" justifyLastLine="1"/>
    </xf>
    <xf numFmtId="179" fontId="52" fillId="0" borderId="298" xfId="0" applyNumberFormat="1" applyFont="1" applyFill="1" applyBorder="1" applyAlignment="1" applyProtection="1">
      <alignment horizontal="distributed" vertical="center" justifyLastLine="1"/>
    </xf>
    <xf numFmtId="179" fontId="52" fillId="0" borderId="299" xfId="0" applyNumberFormat="1" applyFont="1" applyFill="1" applyBorder="1" applyAlignment="1" applyProtection="1">
      <alignment horizontal="distributed" vertical="center" justifyLastLine="1"/>
    </xf>
    <xf numFmtId="179" fontId="52" fillId="0" borderId="287" xfId="0" applyNumberFormat="1" applyFont="1" applyFill="1" applyBorder="1" applyAlignment="1" applyProtection="1">
      <alignment horizontal="distributed" vertical="center" justifyLastLine="1"/>
    </xf>
    <xf numFmtId="179" fontId="52" fillId="0" borderId="288" xfId="0" applyNumberFormat="1" applyFont="1" applyFill="1" applyBorder="1" applyAlignment="1" applyProtection="1">
      <alignment horizontal="distributed" vertical="center" justifyLastLine="1"/>
    </xf>
    <xf numFmtId="179" fontId="52" fillId="0" borderId="289" xfId="0" applyNumberFormat="1" applyFont="1" applyFill="1" applyBorder="1" applyAlignment="1" applyProtection="1">
      <alignment horizontal="distributed" vertical="center" justifyLastLine="1"/>
    </xf>
    <xf numFmtId="179" fontId="52" fillId="0" borderId="278" xfId="0" applyNumberFormat="1" applyFont="1" applyFill="1" applyBorder="1" applyAlignment="1" applyProtection="1">
      <alignment horizontal="distributed" vertical="center" justifyLastLine="1"/>
    </xf>
    <xf numFmtId="179" fontId="52" fillId="0" borderId="251" xfId="0" applyNumberFormat="1" applyFont="1" applyFill="1" applyBorder="1" applyAlignment="1" applyProtection="1">
      <alignment horizontal="distributed" vertical="center" justifyLastLine="1"/>
    </xf>
    <xf numFmtId="179" fontId="52" fillId="0" borderId="284" xfId="0" applyNumberFormat="1" applyFont="1" applyFill="1" applyBorder="1" applyAlignment="1" applyProtection="1">
      <alignment horizontal="distributed" vertical="center" justifyLastLine="1"/>
    </xf>
    <xf numFmtId="179" fontId="8" fillId="0" borderId="70" xfId="0" applyNumberFormat="1" applyFont="1" applyFill="1" applyBorder="1" applyAlignment="1" applyProtection="1">
      <alignment horizontal="center" vertical="center" justifyLastLine="1"/>
    </xf>
    <xf numFmtId="179" fontId="8" fillId="0" borderId="92" xfId="0" applyNumberFormat="1" applyFont="1" applyFill="1" applyBorder="1" applyAlignment="1" applyProtection="1">
      <alignment horizontal="center" vertical="center" justifyLastLine="1"/>
    </xf>
    <xf numFmtId="179" fontId="8" fillId="0" borderId="38" xfId="0" applyNumberFormat="1" applyFont="1" applyFill="1" applyBorder="1" applyAlignment="1" applyProtection="1">
      <alignment horizontal="center" vertical="center" justifyLastLine="1"/>
    </xf>
    <xf numFmtId="179" fontId="8" fillId="0" borderId="22" xfId="0" applyNumberFormat="1" applyFont="1" applyFill="1" applyBorder="1" applyAlignment="1" applyProtection="1">
      <alignment horizontal="center" vertical="center" justifyLastLine="1"/>
    </xf>
    <xf numFmtId="179" fontId="8" fillId="0" borderId="2" xfId="0" applyNumberFormat="1" applyFont="1" applyFill="1" applyBorder="1" applyAlignment="1" applyProtection="1">
      <alignment horizontal="center" vertical="center" justifyLastLine="1"/>
    </xf>
    <xf numFmtId="179" fontId="8" fillId="0" borderId="17" xfId="0" applyNumberFormat="1" applyFont="1" applyFill="1" applyBorder="1" applyAlignment="1" applyProtection="1">
      <alignment horizontal="center" vertical="center" justifyLastLine="1"/>
    </xf>
    <xf numFmtId="179" fontId="8" fillId="0" borderId="115" xfId="0" applyNumberFormat="1" applyFont="1" applyFill="1" applyBorder="1" applyAlignment="1" applyProtection="1">
      <alignment horizontal="center" vertical="center" justifyLastLine="1"/>
    </xf>
    <xf numFmtId="179" fontId="8" fillId="0" borderId="66" xfId="0" applyNumberFormat="1" applyFont="1" applyFill="1" applyBorder="1" applyAlignment="1" applyProtection="1">
      <alignment horizontal="center" vertical="center" justifyLastLine="1"/>
    </xf>
    <xf numFmtId="179" fontId="8" fillId="0" borderId="67" xfId="0" applyNumberFormat="1" applyFont="1" applyFill="1" applyBorder="1" applyAlignment="1" applyProtection="1">
      <alignment horizontal="center" vertical="center" justifyLastLine="1"/>
    </xf>
    <xf numFmtId="179" fontId="8" fillId="0" borderId="42" xfId="0" applyNumberFormat="1" applyFont="1" applyFill="1" applyBorder="1" applyAlignment="1" applyProtection="1">
      <alignment horizontal="center" vertical="center" justifyLastLine="1"/>
    </xf>
    <xf numFmtId="179" fontId="8" fillId="0" borderId="28" xfId="0" applyNumberFormat="1" applyFont="1" applyFill="1" applyBorder="1" applyAlignment="1" applyProtection="1">
      <alignment horizontal="center" vertical="center" justifyLastLine="1"/>
    </xf>
    <xf numFmtId="179" fontId="8" fillId="0" borderId="73" xfId="0" applyNumberFormat="1" applyFont="1" applyFill="1" applyBorder="1" applyAlignment="1" applyProtection="1">
      <alignment horizontal="center" vertical="center" justifyLastLine="1"/>
    </xf>
    <xf numFmtId="179" fontId="8" fillId="0" borderId="20" xfId="0" applyNumberFormat="1" applyFont="1" applyFill="1" applyBorder="1" applyAlignment="1" applyProtection="1">
      <alignment horizontal="center" vertical="center" justifyLastLine="1"/>
    </xf>
    <xf numFmtId="179" fontId="8" fillId="0" borderId="68" xfId="0" applyNumberFormat="1" applyFont="1" applyFill="1" applyBorder="1" applyAlignment="1" applyProtection="1">
      <alignment horizontal="center" vertical="center" justifyLastLine="1"/>
    </xf>
    <xf numFmtId="179" fontId="8" fillId="0" borderId="52" xfId="0" applyNumberFormat="1" applyFont="1" applyFill="1" applyBorder="1" applyAlignment="1" applyProtection="1">
      <alignment horizontal="center" vertical="center" justifyLastLine="1"/>
    </xf>
    <xf numFmtId="179" fontId="8" fillId="0" borderId="54" xfId="0" applyNumberFormat="1" applyFont="1" applyFill="1" applyBorder="1" applyAlignment="1" applyProtection="1">
      <alignment horizontal="center" vertical="center" justifyLastLine="1"/>
    </xf>
    <xf numFmtId="179" fontId="8" fillId="0" borderId="53" xfId="0" applyNumberFormat="1" applyFont="1" applyFill="1" applyBorder="1" applyAlignment="1" applyProtection="1">
      <alignment horizontal="center" vertical="center" justifyLastLine="1"/>
    </xf>
    <xf numFmtId="183" fontId="15" fillId="0" borderId="0" xfId="0" applyNumberFormat="1" applyFont="1" applyAlignment="1" applyProtection="1">
      <alignment horizontal="right" vertical="center"/>
    </xf>
    <xf numFmtId="177" fontId="25" fillId="0" borderId="22" xfId="0" applyNumberFormat="1" applyFont="1" applyBorder="1" applyAlignment="1" applyProtection="1">
      <alignment horizontal="center" vertical="center" justifyLastLine="1"/>
    </xf>
    <xf numFmtId="177" fontId="25" fillId="0" borderId="2" xfId="0" applyNumberFormat="1" applyFont="1" applyBorder="1" applyAlignment="1" applyProtection="1">
      <alignment horizontal="center" vertical="center" justifyLastLine="1"/>
    </xf>
    <xf numFmtId="177" fontId="25" fillId="0" borderId="17" xfId="0" applyNumberFormat="1" applyFont="1" applyBorder="1" applyAlignment="1" applyProtection="1">
      <alignment horizontal="center" vertical="center" justifyLastLine="1"/>
    </xf>
    <xf numFmtId="177" fontId="5" fillId="0" borderId="52" xfId="0" applyNumberFormat="1" applyFont="1" applyBorder="1" applyAlignment="1" applyProtection="1">
      <alignment horizontal="center"/>
    </xf>
    <xf numFmtId="177" fontId="5" fillId="0" borderId="54" xfId="0" applyNumberFormat="1" applyFont="1" applyBorder="1" applyAlignment="1" applyProtection="1">
      <alignment horizontal="center"/>
    </xf>
    <xf numFmtId="177" fontId="5" fillId="0" borderId="181" xfId="0" applyNumberFormat="1" applyFont="1" applyBorder="1" applyAlignment="1" applyProtection="1">
      <alignment horizontal="center"/>
    </xf>
    <xf numFmtId="177" fontId="5" fillId="0" borderId="115" xfId="0" applyNumberFormat="1" applyFont="1" applyBorder="1" applyAlignment="1" applyProtection="1">
      <alignment horizontal="center" vertical="center" justifyLastLine="1"/>
    </xf>
    <xf numFmtId="177" fontId="5" fillId="0" borderId="66" xfId="0" applyNumberFormat="1" applyFont="1" applyBorder="1" applyAlignment="1" applyProtection="1">
      <alignment horizontal="center" vertical="center" justifyLastLine="1"/>
    </xf>
    <xf numFmtId="177" fontId="5" fillId="0" borderId="67" xfId="0" applyNumberFormat="1" applyFont="1" applyBorder="1" applyAlignment="1" applyProtection="1">
      <alignment horizontal="center" vertical="center" justifyLastLine="1"/>
    </xf>
    <xf numFmtId="177" fontId="25" fillId="0" borderId="42" xfId="0" applyNumberFormat="1" applyFont="1" applyBorder="1" applyAlignment="1" applyProtection="1">
      <alignment horizontal="center" vertical="center" justifyLastLine="1"/>
    </xf>
    <xf numFmtId="177" fontId="25" fillId="0" borderId="28" xfId="0" applyNumberFormat="1" applyFont="1" applyBorder="1" applyAlignment="1" applyProtection="1">
      <alignment horizontal="center" vertical="center" justifyLastLine="1"/>
    </xf>
    <xf numFmtId="177" fontId="25" fillId="0" borderId="68" xfId="0" applyNumberFormat="1" applyFont="1" applyBorder="1" applyAlignment="1" applyProtection="1">
      <alignment horizontal="center" vertical="center" justifyLastLine="1"/>
    </xf>
    <xf numFmtId="177" fontId="5" fillId="0" borderId="2" xfId="0" applyNumberFormat="1" applyFont="1" applyBorder="1" applyAlignment="1" applyProtection="1">
      <alignment horizontal="center" vertical="center" justifyLastLine="1"/>
    </xf>
    <xf numFmtId="177" fontId="5" fillId="0" borderId="5" xfId="0" applyNumberFormat="1" applyFont="1" applyBorder="1" applyAlignment="1" applyProtection="1">
      <alignment horizontal="center" vertical="center" justifyLastLine="1"/>
    </xf>
    <xf numFmtId="180" fontId="5" fillId="0" borderId="17" xfId="0" applyNumberFormat="1" applyFont="1" applyBorder="1" applyAlignment="1" applyProtection="1">
      <alignment horizontal="center" vertical="center" justifyLastLine="1"/>
    </xf>
    <xf numFmtId="180" fontId="5" fillId="0" borderId="6" xfId="0" applyNumberFormat="1" applyFont="1" applyBorder="1" applyAlignment="1" applyProtection="1">
      <alignment horizontal="center" vertical="center" justifyLastLine="1"/>
    </xf>
    <xf numFmtId="177" fontId="19" fillId="0" borderId="18" xfId="0" applyNumberFormat="1" applyFont="1" applyFill="1" applyBorder="1" applyAlignment="1" applyProtection="1">
      <alignment horizontal="distributed" vertical="center" justifyLastLine="1"/>
    </xf>
    <xf numFmtId="177" fontId="19" fillId="0" borderId="47" xfId="0" applyNumberFormat="1" applyFont="1" applyFill="1" applyBorder="1" applyAlignment="1" applyProtection="1">
      <alignment horizontal="distributed" vertical="center" justifyLastLine="1"/>
    </xf>
    <xf numFmtId="177" fontId="5" fillId="0" borderId="47" xfId="0" applyNumberFormat="1" applyFont="1" applyBorder="1" applyAlignment="1" applyProtection="1">
      <alignment horizontal="distributed" vertical="center" justifyLastLine="1"/>
    </xf>
    <xf numFmtId="177" fontId="5" fillId="0" borderId="84" xfId="0" applyNumberFormat="1" applyFont="1" applyBorder="1" applyAlignment="1" applyProtection="1">
      <alignment horizontal="distributed" vertical="center" justifyLastLine="1"/>
    </xf>
    <xf numFmtId="177" fontId="5" fillId="0" borderId="19" xfId="0" applyNumberFormat="1" applyFont="1" applyBorder="1" applyAlignment="1" applyProtection="1">
      <alignment horizontal="right"/>
    </xf>
    <xf numFmtId="177" fontId="5" fillId="0" borderId="70" xfId="0" applyNumberFormat="1" applyFont="1" applyBorder="1" applyAlignment="1" applyProtection="1">
      <alignment horizontal="distributed" vertical="center" justifyLastLine="1"/>
    </xf>
    <xf numFmtId="177" fontId="5" fillId="0" borderId="92" xfId="0" applyNumberFormat="1" applyFont="1" applyBorder="1" applyAlignment="1" applyProtection="1">
      <alignment horizontal="distributed" vertical="center" justifyLastLine="1"/>
    </xf>
    <xf numFmtId="177" fontId="5" fillId="0" borderId="38" xfId="0" applyNumberFormat="1" applyFont="1" applyBorder="1" applyAlignment="1" applyProtection="1">
      <alignment horizontal="distributed" vertical="center" justifyLastLine="1"/>
    </xf>
    <xf numFmtId="177" fontId="25" fillId="0" borderId="8" xfId="0" applyNumberFormat="1" applyFont="1" applyBorder="1" applyAlignment="1" applyProtection="1">
      <alignment horizontal="center" vertical="center" justifyLastLine="1"/>
    </xf>
    <xf numFmtId="177" fontId="25" fillId="0" borderId="5" xfId="0" applyNumberFormat="1" applyFont="1" applyBorder="1" applyAlignment="1" applyProtection="1">
      <alignment horizontal="center" vertical="center" justifyLastLine="1"/>
    </xf>
    <xf numFmtId="177" fontId="25" fillId="0" borderId="7" xfId="0" applyNumberFormat="1" applyFont="1" applyBorder="1" applyAlignment="1" applyProtection="1">
      <alignment horizontal="center" vertical="center" justifyLastLine="1"/>
    </xf>
    <xf numFmtId="177" fontId="10" fillId="0" borderId="74" xfId="0" applyNumberFormat="1" applyFont="1" applyBorder="1" applyAlignment="1" applyProtection="1">
      <alignment horizontal="right"/>
    </xf>
    <xf numFmtId="177" fontId="10" fillId="0" borderId="58" xfId="0" applyNumberFormat="1" applyFont="1" applyBorder="1" applyAlignment="1" applyProtection="1">
      <alignment horizontal="right"/>
    </xf>
    <xf numFmtId="177" fontId="10" fillId="0" borderId="59" xfId="0" applyNumberFormat="1" applyFont="1" applyBorder="1" applyAlignment="1" applyProtection="1">
      <alignment horizontal="right"/>
    </xf>
    <xf numFmtId="177" fontId="5" fillId="0" borderId="1" xfId="0" applyNumberFormat="1" applyFont="1" applyBorder="1" applyAlignment="1" applyProtection="1">
      <alignment horizontal="center" vertical="center" justifyLastLine="1"/>
    </xf>
    <xf numFmtId="177" fontId="5" fillId="0" borderId="58" xfId="0" applyNumberFormat="1" applyFont="1" applyBorder="1" applyAlignment="1" applyProtection="1">
      <alignment horizontal="center" vertical="center" justifyLastLine="1"/>
    </xf>
    <xf numFmtId="180" fontId="5" fillId="0" borderId="25" xfId="0" applyNumberFormat="1" applyFont="1" applyBorder="1" applyAlignment="1" applyProtection="1">
      <alignment horizontal="center" vertical="center" justifyLastLine="1"/>
    </xf>
    <xf numFmtId="180" fontId="5" fillId="0" borderId="59" xfId="0" applyNumberFormat="1" applyFont="1" applyBorder="1" applyAlignment="1" applyProtection="1">
      <alignment horizontal="center" vertical="center" justifyLastLine="1"/>
    </xf>
    <xf numFmtId="177" fontId="5" fillId="0" borderId="42" xfId="0" applyNumberFormat="1" applyFont="1" applyBorder="1" applyAlignment="1" applyProtection="1">
      <alignment horizontal="center" vertical="center" justifyLastLine="1"/>
    </xf>
    <xf numFmtId="177" fontId="5" fillId="0" borderId="28" xfId="0" applyNumberFormat="1" applyFont="1" applyBorder="1" applyAlignment="1" applyProtection="1">
      <alignment horizontal="center" vertical="center" justifyLastLine="1"/>
    </xf>
    <xf numFmtId="177" fontId="5" fillId="0" borderId="73" xfId="0" applyNumberFormat="1" applyFont="1" applyBorder="1" applyAlignment="1" applyProtection="1">
      <alignment horizontal="center" vertical="center" justifyLastLine="1"/>
    </xf>
    <xf numFmtId="177" fontId="25" fillId="0" borderId="70" xfId="0" applyNumberFormat="1" applyFont="1" applyBorder="1" applyAlignment="1" applyProtection="1">
      <alignment horizontal="center" vertical="center" justifyLastLine="1"/>
    </xf>
    <xf numFmtId="177" fontId="25" fillId="0" borderId="92" xfId="0" applyNumberFormat="1" applyFont="1" applyBorder="1" applyAlignment="1" applyProtection="1">
      <alignment horizontal="center" vertical="center" justifyLastLine="1"/>
    </xf>
    <xf numFmtId="177" fontId="25" fillId="0" borderId="65" xfId="0" applyNumberFormat="1" applyFont="1" applyBorder="1" applyAlignment="1" applyProtection="1">
      <alignment horizontal="center" vertical="center" justifyLastLine="1"/>
    </xf>
    <xf numFmtId="177" fontId="5" fillId="0" borderId="42" xfId="0" applyNumberFormat="1" applyFont="1" applyFill="1" applyBorder="1" applyAlignment="1" applyProtection="1">
      <alignment horizontal="center" vertical="center" justifyLastLine="1"/>
    </xf>
    <xf numFmtId="177" fontId="5" fillId="0" borderId="28" xfId="0" applyNumberFormat="1" applyFont="1" applyFill="1" applyBorder="1" applyAlignment="1" applyProtection="1">
      <alignment horizontal="center" vertical="center" justifyLastLine="1"/>
    </xf>
    <xf numFmtId="177" fontId="5" fillId="0" borderId="73" xfId="0" applyNumberFormat="1" applyFont="1" applyFill="1" applyBorder="1" applyAlignment="1" applyProtection="1">
      <alignment horizontal="center" vertical="center" justifyLastLine="1"/>
    </xf>
    <xf numFmtId="180" fontId="5" fillId="0" borderId="25" xfId="0" applyNumberFormat="1" applyFont="1" applyFill="1" applyBorder="1" applyAlignment="1" applyProtection="1">
      <alignment horizontal="center" vertical="center" justifyLastLine="1"/>
    </xf>
    <xf numFmtId="180" fontId="5" fillId="0" borderId="59" xfId="0" applyNumberFormat="1" applyFont="1" applyFill="1" applyBorder="1" applyAlignment="1" applyProtection="1">
      <alignment horizontal="center" vertical="center" justifyLastLine="1"/>
    </xf>
    <xf numFmtId="177" fontId="5" fillId="0" borderId="70" xfId="0" applyNumberFormat="1" applyFont="1" applyFill="1" applyBorder="1" applyAlignment="1" applyProtection="1">
      <alignment horizontal="distributed" vertical="center" justifyLastLine="1"/>
    </xf>
    <xf numFmtId="177" fontId="5" fillId="0" borderId="92" xfId="0" applyNumberFormat="1" applyFont="1" applyFill="1" applyBorder="1" applyAlignment="1" applyProtection="1">
      <alignment horizontal="distributed" vertical="center" justifyLastLine="1"/>
    </xf>
    <xf numFmtId="177" fontId="5" fillId="0" borderId="38" xfId="0" applyNumberFormat="1" applyFont="1" applyFill="1" applyBorder="1" applyAlignment="1" applyProtection="1">
      <alignment horizontal="distributed" vertical="center" justifyLastLine="1"/>
    </xf>
    <xf numFmtId="177" fontId="25" fillId="0" borderId="6" xfId="0" applyNumberFormat="1" applyFont="1" applyBorder="1" applyAlignment="1" applyProtection="1">
      <alignment horizontal="center" vertical="center" justifyLastLine="1"/>
    </xf>
    <xf numFmtId="177" fontId="25" fillId="0" borderId="38" xfId="0" applyNumberFormat="1" applyFont="1" applyBorder="1" applyAlignment="1" applyProtection="1">
      <alignment horizontal="center" vertical="center" justifyLastLine="1"/>
    </xf>
    <xf numFmtId="177" fontId="5" fillId="0" borderId="93" xfId="0" applyNumberFormat="1" applyFont="1" applyBorder="1" applyAlignment="1" applyProtection="1">
      <alignment horizontal="center" vertical="center" justifyLastLine="1"/>
    </xf>
    <xf numFmtId="177" fontId="5" fillId="0" borderId="94" xfId="0" applyNumberFormat="1" applyFont="1" applyBorder="1" applyAlignment="1" applyProtection="1">
      <alignment horizontal="center" vertical="center" justifyLastLine="1"/>
    </xf>
    <xf numFmtId="180" fontId="5" fillId="0" borderId="37" xfId="0" applyNumberFormat="1" applyFont="1" applyBorder="1" applyAlignment="1" applyProtection="1">
      <alignment horizontal="center" vertical="center" justifyLastLine="1"/>
    </xf>
    <xf numFmtId="177" fontId="5" fillId="0" borderId="22" xfId="0" applyNumberFormat="1" applyFont="1" applyBorder="1" applyAlignment="1" applyProtection="1">
      <alignment horizontal="center" vertical="center" justifyLastLine="1"/>
    </xf>
    <xf numFmtId="177" fontId="5" fillId="0" borderId="72" xfId="0" applyNumberFormat="1" applyFont="1" applyBorder="1" applyAlignment="1" applyProtection="1">
      <alignment horizontal="distributed" vertical="center" justifyLastLine="1"/>
    </xf>
    <xf numFmtId="177" fontId="40" fillId="0" borderId="20" xfId="0" applyNumberFormat="1" applyFont="1" applyFill="1" applyBorder="1" applyAlignment="1" applyProtection="1">
      <alignment vertical="center"/>
    </xf>
    <xf numFmtId="177" fontId="40" fillId="0" borderId="28" xfId="0" applyNumberFormat="1" applyFont="1" applyFill="1" applyBorder="1" applyAlignment="1" applyProtection="1">
      <alignment vertical="center"/>
    </xf>
    <xf numFmtId="177" fontId="40" fillId="0" borderId="73" xfId="0" applyNumberFormat="1" applyFont="1" applyFill="1" applyBorder="1" applyAlignment="1" applyProtection="1">
      <alignment vertical="center"/>
    </xf>
    <xf numFmtId="177" fontId="40" fillId="0" borderId="7" xfId="0" applyNumberFormat="1" applyFont="1" applyFill="1" applyBorder="1" applyAlignment="1" applyProtection="1">
      <alignment vertical="center"/>
    </xf>
    <xf numFmtId="177" fontId="40" fillId="0" borderId="44" xfId="0" applyNumberFormat="1" applyFont="1" applyFill="1" applyBorder="1" applyAlignment="1" applyProtection="1">
      <alignment vertical="center"/>
    </xf>
    <xf numFmtId="177" fontId="40" fillId="0" borderId="4" xfId="0" applyNumberFormat="1" applyFont="1" applyFill="1" applyBorder="1" applyAlignment="1" applyProtection="1">
      <alignment vertical="center"/>
    </xf>
    <xf numFmtId="177" fontId="41" fillId="0" borderId="66" xfId="0" applyNumberFormat="1" applyFont="1" applyFill="1" applyBorder="1" applyAlignment="1" applyProtection="1">
      <alignment vertical="center"/>
    </xf>
    <xf numFmtId="177" fontId="41" fillId="0" borderId="67" xfId="0" applyNumberFormat="1" applyFont="1" applyFill="1" applyBorder="1" applyAlignment="1" applyProtection="1">
      <alignment vertical="center"/>
    </xf>
    <xf numFmtId="177" fontId="40" fillId="0" borderId="68" xfId="0" applyNumberFormat="1" applyFont="1" applyFill="1" applyBorder="1" applyAlignment="1" applyProtection="1">
      <alignment vertical="center"/>
    </xf>
    <xf numFmtId="177" fontId="5" fillId="0" borderId="47" xfId="0" applyNumberFormat="1" applyFont="1" applyBorder="1" applyAlignment="1" applyProtection="1">
      <alignment horizontal="left" justifyLastLine="1"/>
    </xf>
    <xf numFmtId="177" fontId="5" fillId="0" borderId="19" xfId="0" applyNumberFormat="1" applyFont="1" applyBorder="1" applyAlignment="1" applyProtection="1">
      <alignment horizontal="left" justifyLastLine="1"/>
    </xf>
    <xf numFmtId="177" fontId="5" fillId="0" borderId="22" xfId="0" applyNumberFormat="1" applyFont="1" applyFill="1" applyBorder="1" applyAlignment="1" applyProtection="1">
      <alignment horizontal="center" vertical="center" justifyLastLine="1"/>
    </xf>
    <xf numFmtId="177" fontId="5" fillId="0" borderId="2" xfId="0" applyNumberFormat="1" applyFont="1" applyFill="1" applyBorder="1" applyAlignment="1" applyProtection="1">
      <alignment horizontal="center" vertical="center" justifyLastLine="1"/>
    </xf>
    <xf numFmtId="180" fontId="5" fillId="0" borderId="17" xfId="0" applyNumberFormat="1" applyFont="1" applyFill="1" applyBorder="1" applyAlignment="1" applyProtection="1">
      <alignment horizontal="center" vertical="center" justifyLastLine="1"/>
    </xf>
    <xf numFmtId="180" fontId="5" fillId="0" borderId="6" xfId="0" applyNumberFormat="1" applyFont="1" applyFill="1" applyBorder="1" applyAlignment="1" applyProtection="1">
      <alignment horizontal="center" vertical="center" justifyLastLine="1"/>
    </xf>
    <xf numFmtId="177" fontId="7" fillId="0" borderId="22" xfId="0" applyNumberFormat="1" applyFont="1" applyFill="1" applyBorder="1" applyAlignment="1" applyProtection="1">
      <alignment horizontal="center" vertical="center"/>
    </xf>
    <xf numFmtId="177" fontId="7" fillId="0" borderId="2" xfId="0" applyNumberFormat="1" applyFont="1" applyFill="1" applyBorder="1" applyAlignment="1" applyProtection="1">
      <alignment horizontal="center" vertical="center"/>
    </xf>
    <xf numFmtId="177" fontId="5" fillId="0" borderId="70" xfId="2" applyNumberFormat="1" applyFont="1" applyFill="1" applyBorder="1" applyAlignment="1" applyProtection="1">
      <alignment horizontal="center" vertical="center"/>
    </xf>
    <xf numFmtId="177" fontId="5" fillId="0" borderId="92" xfId="2" applyNumberFormat="1" applyFont="1" applyFill="1" applyBorder="1" applyAlignment="1" applyProtection="1">
      <alignment horizontal="center" vertical="center"/>
    </xf>
    <xf numFmtId="177" fontId="5" fillId="0" borderId="38" xfId="2" applyNumberFormat="1" applyFont="1" applyFill="1" applyBorder="1" applyAlignment="1" applyProtection="1">
      <alignment horizontal="center" vertical="center"/>
    </xf>
    <xf numFmtId="177" fontId="5" fillId="0" borderId="70" xfId="0" applyNumberFormat="1" applyFont="1" applyFill="1" applyBorder="1" applyAlignment="1" applyProtection="1">
      <alignment horizontal="center" vertical="center" justifyLastLine="1"/>
    </xf>
    <xf numFmtId="177" fontId="5" fillId="0" borderId="92" xfId="0" applyNumberFormat="1" applyFont="1" applyFill="1" applyBorder="1" applyAlignment="1" applyProtection="1">
      <alignment horizontal="center" vertical="center" justifyLastLine="1"/>
    </xf>
    <xf numFmtId="177" fontId="5" fillId="0" borderId="38" xfId="0" applyNumberFormat="1" applyFont="1" applyFill="1" applyBorder="1" applyAlignment="1" applyProtection="1">
      <alignment horizontal="center" vertical="center" justifyLastLine="1"/>
    </xf>
    <xf numFmtId="177" fontId="7" fillId="0" borderId="5" xfId="0" applyNumberFormat="1" applyFont="1" applyFill="1" applyBorder="1" applyAlignment="1" applyProtection="1">
      <alignment horizontal="center" vertical="center"/>
    </xf>
    <xf numFmtId="180" fontId="5" fillId="0" borderId="17" xfId="2" applyNumberFormat="1" applyFont="1" applyFill="1" applyBorder="1" applyAlignment="1" applyProtection="1">
      <alignment horizontal="center" vertical="center"/>
    </xf>
    <xf numFmtId="180" fontId="5" fillId="0" borderId="6" xfId="2" applyNumberFormat="1" applyFont="1" applyFill="1" applyBorder="1" applyAlignment="1" applyProtection="1">
      <alignment horizontal="center" vertical="center"/>
    </xf>
    <xf numFmtId="177" fontId="5" fillId="0" borderId="22" xfId="2" applyNumberFormat="1" applyFont="1" applyFill="1" applyBorder="1" applyAlignment="1" applyProtection="1">
      <alignment horizontal="center" vertical="center"/>
    </xf>
    <xf numFmtId="177" fontId="5" fillId="0" borderId="2" xfId="2" applyNumberFormat="1" applyFont="1" applyFill="1" applyBorder="1" applyAlignment="1" applyProtection="1">
      <alignment horizontal="center" vertical="center"/>
    </xf>
    <xf numFmtId="180" fontId="7" fillId="0" borderId="17" xfId="0" applyNumberFormat="1" applyFont="1" applyFill="1" applyBorder="1" applyAlignment="1" applyProtection="1">
      <alignment horizontal="center" vertical="center"/>
    </xf>
    <xf numFmtId="180" fontId="7" fillId="0" borderId="6" xfId="0" applyNumberFormat="1" applyFont="1" applyFill="1" applyBorder="1" applyAlignment="1" applyProtection="1">
      <alignment horizontal="center" vertical="center"/>
    </xf>
    <xf numFmtId="177" fontId="5" fillId="0" borderId="2" xfId="0" applyNumberFormat="1" applyFont="1" applyFill="1" applyBorder="1" applyAlignment="1" applyProtection="1">
      <alignment horizontal="center" vertical="center"/>
    </xf>
    <xf numFmtId="177" fontId="5" fillId="0" borderId="5" xfId="0" applyNumberFormat="1" applyFont="1" applyFill="1" applyBorder="1" applyAlignment="1" applyProtection="1">
      <alignment horizontal="center" vertical="center"/>
    </xf>
    <xf numFmtId="180" fontId="5" fillId="0" borderId="17" xfId="0" applyNumberFormat="1" applyFont="1" applyFill="1" applyBorder="1" applyAlignment="1" applyProtection="1">
      <alignment horizontal="center" vertical="center"/>
    </xf>
    <xf numFmtId="180" fontId="5" fillId="0" borderId="6" xfId="0" applyNumberFormat="1" applyFont="1" applyFill="1" applyBorder="1" applyAlignment="1" applyProtection="1">
      <alignment horizontal="center" vertical="center"/>
    </xf>
    <xf numFmtId="177" fontId="5" fillId="0" borderId="8" xfId="2" applyNumberFormat="1" applyFont="1" applyFill="1" applyBorder="1" applyAlignment="1" applyProtection="1">
      <alignment horizontal="center" vertical="center"/>
    </xf>
    <xf numFmtId="177" fontId="5" fillId="0" borderId="5" xfId="2" applyNumberFormat="1" applyFont="1" applyFill="1" applyBorder="1" applyAlignment="1" applyProtection="1">
      <alignment horizontal="center" vertical="center"/>
    </xf>
    <xf numFmtId="177" fontId="41" fillId="0" borderId="115" xfId="2" applyNumberFormat="1" applyFont="1" applyFill="1" applyBorder="1" applyAlignment="1" applyProtection="1">
      <alignment vertical="center"/>
    </xf>
    <xf numFmtId="177" fontId="41" fillId="0" borderId="72" xfId="2" applyNumberFormat="1" applyFont="1" applyFill="1" applyBorder="1" applyAlignment="1" applyProtection="1">
      <alignment vertical="center"/>
    </xf>
    <xf numFmtId="177" fontId="40" fillId="0" borderId="42" xfId="0" applyNumberFormat="1" applyFont="1" applyFill="1" applyBorder="1" applyAlignment="1" applyProtection="1">
      <alignment vertical="center"/>
    </xf>
    <xf numFmtId="177" fontId="40" fillId="0" borderId="43" xfId="0" applyNumberFormat="1" applyFont="1" applyFill="1" applyBorder="1" applyAlignment="1" applyProtection="1">
      <alignment vertical="center"/>
    </xf>
    <xf numFmtId="177" fontId="41" fillId="0" borderId="66" xfId="2" applyNumberFormat="1" applyFont="1" applyFill="1" applyBorder="1" applyAlignment="1" applyProtection="1">
      <alignment vertical="center"/>
    </xf>
    <xf numFmtId="177" fontId="5" fillId="0" borderId="115" xfId="2" applyNumberFormat="1" applyFont="1" applyFill="1" applyBorder="1" applyAlignment="1" applyProtection="1">
      <alignment horizontal="center" vertical="center"/>
    </xf>
    <xf numFmtId="177" fontId="5" fillId="0" borderId="66" xfId="2" applyNumberFormat="1" applyFont="1" applyFill="1" applyBorder="1" applyAlignment="1" applyProtection="1">
      <alignment horizontal="center" vertical="center"/>
    </xf>
    <xf numFmtId="177" fontId="5" fillId="0" borderId="67" xfId="2" applyNumberFormat="1" applyFont="1" applyFill="1" applyBorder="1" applyAlignment="1" applyProtection="1">
      <alignment horizontal="center" vertical="center"/>
    </xf>
    <xf numFmtId="177" fontId="5" fillId="0" borderId="43" xfId="2" applyNumberFormat="1" applyFont="1" applyFill="1" applyBorder="1" applyAlignment="1" applyProtection="1">
      <alignment horizontal="center" vertical="center"/>
    </xf>
    <xf numFmtId="177" fontId="5" fillId="0" borderId="44" xfId="2" applyNumberFormat="1" applyFont="1" applyFill="1" applyBorder="1" applyAlignment="1" applyProtection="1">
      <alignment horizontal="center" vertical="center"/>
    </xf>
    <xf numFmtId="177" fontId="5" fillId="0" borderId="7" xfId="2" applyNumberFormat="1" applyFont="1" applyFill="1" applyBorder="1" applyAlignment="1" applyProtection="1">
      <alignment horizontal="center" vertical="center"/>
    </xf>
    <xf numFmtId="177" fontId="5" fillId="0" borderId="4" xfId="2" applyNumberFormat="1" applyFont="1" applyFill="1" applyBorder="1" applyAlignment="1" applyProtection="1">
      <alignment horizontal="center" vertical="center"/>
    </xf>
    <xf numFmtId="177" fontId="5" fillId="0" borderId="44" xfId="0" applyNumberFormat="1" applyFont="1" applyFill="1" applyBorder="1" applyAlignment="1" applyProtection="1">
      <alignment horizontal="center" vertical="center"/>
    </xf>
    <xf numFmtId="177" fontId="5" fillId="0" borderId="83" xfId="0" applyNumberFormat="1" applyFont="1" applyFill="1" applyBorder="1" applyAlignment="1" applyProtection="1">
      <alignment horizontal="center" vertical="center"/>
    </xf>
    <xf numFmtId="177" fontId="40" fillId="0" borderId="83" xfId="0" applyNumberFormat="1" applyFont="1" applyFill="1" applyBorder="1" applyAlignment="1" applyProtection="1">
      <alignment vertical="center"/>
    </xf>
    <xf numFmtId="177" fontId="41" fillId="0" borderId="65" xfId="2" applyNumberFormat="1" applyFont="1" applyFill="1" applyBorder="1" applyAlignment="1" applyProtection="1">
      <alignment vertical="center"/>
    </xf>
    <xf numFmtId="177" fontId="41" fillId="0" borderId="65" xfId="0" applyNumberFormat="1" applyFont="1" applyFill="1" applyBorder="1" applyAlignment="1" applyProtection="1">
      <alignment vertical="center"/>
    </xf>
    <xf numFmtId="177" fontId="41" fillId="0" borderId="72" xfId="0" applyNumberFormat="1" applyFont="1" applyFill="1" applyBorder="1" applyAlignment="1" applyProtection="1">
      <alignment vertical="center"/>
    </xf>
    <xf numFmtId="177" fontId="40" fillId="0" borderId="2" xfId="0" applyNumberFormat="1" applyFont="1" applyFill="1" applyBorder="1" applyAlignment="1" applyProtection="1">
      <alignment vertical="center"/>
    </xf>
    <xf numFmtId="177" fontId="40" fillId="0" borderId="22" xfId="0" applyNumberFormat="1" applyFont="1" applyFill="1" applyBorder="1" applyAlignment="1" applyProtection="1">
      <alignment vertical="center"/>
    </xf>
    <xf numFmtId="177" fontId="40" fillId="0" borderId="65" xfId="0" quotePrefix="1" applyNumberFormat="1" applyFont="1" applyFill="1" applyBorder="1" applyAlignment="1" applyProtection="1">
      <alignment vertical="center"/>
    </xf>
    <xf numFmtId="177" fontId="40" fillId="0" borderId="67" xfId="0" quotePrefix="1" applyNumberFormat="1" applyFont="1" applyFill="1" applyBorder="1" applyAlignment="1" applyProtection="1">
      <alignment vertical="center"/>
    </xf>
    <xf numFmtId="177" fontId="40" fillId="0" borderId="5" xfId="0" applyNumberFormat="1" applyFont="1" applyFill="1" applyBorder="1" applyAlignment="1" applyProtection="1">
      <alignment vertical="center"/>
    </xf>
    <xf numFmtId="177" fontId="40" fillId="0" borderId="8" xfId="0" applyNumberFormat="1" applyFont="1" applyFill="1" applyBorder="1" applyAlignment="1" applyProtection="1">
      <alignment vertical="center"/>
    </xf>
    <xf numFmtId="177" fontId="40" fillId="0" borderId="66" xfId="0" quotePrefix="1" applyNumberFormat="1" applyFont="1" applyFill="1" applyBorder="1" applyAlignment="1" applyProtection="1">
      <alignment vertical="center"/>
    </xf>
    <xf numFmtId="177" fontId="40" fillId="0" borderId="72" xfId="0" quotePrefix="1" applyNumberFormat="1" applyFont="1" applyFill="1" applyBorder="1" applyAlignment="1" applyProtection="1">
      <alignment vertical="center"/>
    </xf>
    <xf numFmtId="177" fontId="7" fillId="0" borderId="7" xfId="0" applyNumberFormat="1" applyFont="1" applyFill="1" applyBorder="1" applyAlignment="1" applyProtection="1">
      <alignment horizontal="center" vertical="center"/>
    </xf>
    <xf numFmtId="177" fontId="7" fillId="0" borderId="44" xfId="0" applyNumberFormat="1" applyFont="1" applyFill="1" applyBorder="1" applyAlignment="1" applyProtection="1">
      <alignment horizontal="center" vertical="center"/>
    </xf>
    <xf numFmtId="177" fontId="7" fillId="0" borderId="83" xfId="0" applyNumberFormat="1" applyFont="1" applyFill="1" applyBorder="1" applyAlignment="1" applyProtection="1">
      <alignment horizontal="center" vertical="center"/>
    </xf>
    <xf numFmtId="177" fontId="40" fillId="0" borderId="75" xfId="0" quotePrefix="1" applyNumberFormat="1" applyFont="1" applyFill="1" applyBorder="1" applyAlignment="1" applyProtection="1">
      <alignment vertical="center"/>
    </xf>
    <xf numFmtId="177" fontId="40" fillId="0" borderId="41" xfId="0" quotePrefix="1" applyNumberFormat="1" applyFont="1" applyFill="1" applyBorder="1" applyAlignment="1" applyProtection="1">
      <alignment vertical="center"/>
    </xf>
    <xf numFmtId="177" fontId="40" fillId="0" borderId="112" xfId="0" quotePrefix="1" applyNumberFormat="1" applyFont="1" applyFill="1" applyBorder="1" applyAlignment="1" applyProtection="1">
      <alignment vertical="center"/>
    </xf>
    <xf numFmtId="177" fontId="7" fillId="0" borderId="6" xfId="0" applyNumberFormat="1" applyFont="1" applyFill="1" applyBorder="1" applyAlignment="1" applyProtection="1">
      <alignment horizontal="center" vertical="center"/>
    </xf>
    <xf numFmtId="177" fontId="40" fillId="0" borderId="6" xfId="0" applyNumberFormat="1" applyFont="1" applyFill="1" applyBorder="1" applyAlignment="1" applyProtection="1">
      <alignment vertical="center"/>
    </xf>
    <xf numFmtId="177" fontId="7" fillId="0" borderId="8" xfId="0" applyNumberFormat="1" applyFont="1" applyFill="1" applyBorder="1" applyAlignment="1" applyProtection="1">
      <alignment horizontal="center" vertical="center"/>
    </xf>
    <xf numFmtId="177" fontId="40" fillId="0" borderId="93" xfId="0" quotePrefix="1" applyNumberFormat="1" applyFont="1" applyFill="1" applyBorder="1" applyAlignment="1" applyProtection="1">
      <alignment vertical="center"/>
    </xf>
    <xf numFmtId="177" fontId="40" fillId="0" borderId="94" xfId="0" quotePrefix="1" applyNumberFormat="1" applyFont="1" applyFill="1" applyBorder="1" applyAlignment="1" applyProtection="1">
      <alignment vertical="center"/>
    </xf>
    <xf numFmtId="177" fontId="5" fillId="0" borderId="5" xfId="0" applyNumberFormat="1" applyFont="1" applyFill="1" applyBorder="1" applyAlignment="1" applyProtection="1">
      <alignment horizontal="distributed" vertical="center" justifyLastLine="1"/>
    </xf>
    <xf numFmtId="177" fontId="5" fillId="0" borderId="6" xfId="0" applyNumberFormat="1" applyFont="1" applyFill="1" applyBorder="1" applyAlignment="1" applyProtection="1">
      <alignment horizontal="distributed" vertical="center" justifyLastLine="1"/>
    </xf>
    <xf numFmtId="177" fontId="40" fillId="0" borderId="37" xfId="0" quotePrefix="1" applyNumberFormat="1" applyFont="1" applyFill="1" applyBorder="1" applyAlignment="1" applyProtection="1">
      <alignment vertical="center"/>
    </xf>
    <xf numFmtId="177" fontId="40" fillId="0" borderId="17" xfId="0" applyNumberFormat="1" applyFont="1" applyFill="1" applyBorder="1" applyAlignment="1" applyProtection="1">
      <alignment vertical="center"/>
    </xf>
    <xf numFmtId="177" fontId="7" fillId="0" borderId="70" xfId="0" applyNumberFormat="1" applyFont="1" applyFill="1" applyBorder="1" applyAlignment="1" applyProtection="1">
      <alignment horizontal="center" vertical="center"/>
    </xf>
    <xf numFmtId="177" fontId="7" fillId="0" borderId="92" xfId="0" applyNumberFormat="1" applyFont="1" applyFill="1" applyBorder="1" applyAlignment="1" applyProtection="1">
      <alignment horizontal="center" vertical="center"/>
    </xf>
    <xf numFmtId="177" fontId="7" fillId="0" borderId="38" xfId="0" applyNumberFormat="1" applyFont="1" applyFill="1" applyBorder="1" applyAlignment="1" applyProtection="1">
      <alignment horizontal="center" vertical="center"/>
    </xf>
    <xf numFmtId="177" fontId="5" fillId="0" borderId="8" xfId="0" applyNumberFormat="1" applyFont="1" applyFill="1" applyBorder="1" applyAlignment="1" applyProtection="1">
      <alignment horizontal="distributed" vertical="center" justifyLastLine="1"/>
    </xf>
    <xf numFmtId="177" fontId="40" fillId="0" borderId="115" xfId="0" applyNumberFormat="1" applyFont="1" applyFill="1" applyBorder="1" applyAlignment="1" applyProtection="1">
      <alignment vertical="center"/>
    </xf>
    <xf numFmtId="177" fontId="40" fillId="0" borderId="72" xfId="0" applyNumberFormat="1" applyFont="1" applyFill="1" applyBorder="1" applyAlignment="1" applyProtection="1">
      <alignment vertical="center"/>
    </xf>
    <xf numFmtId="177" fontId="25" fillId="0" borderId="43" xfId="0" applyNumberFormat="1" applyFont="1" applyBorder="1" applyAlignment="1" applyProtection="1">
      <alignment horizontal="center" vertical="center" justifyLastLine="1"/>
    </xf>
    <xf numFmtId="177" fontId="25" fillId="0" borderId="44" xfId="0" applyNumberFormat="1" applyFont="1" applyBorder="1" applyAlignment="1" applyProtection="1">
      <alignment horizontal="center" vertical="center" justifyLastLine="1"/>
    </xf>
    <xf numFmtId="177" fontId="25" fillId="0" borderId="20" xfId="0" applyNumberFormat="1" applyFont="1" applyBorder="1" applyAlignment="1" applyProtection="1">
      <alignment horizontal="center" vertical="center" justifyLastLine="1"/>
    </xf>
    <xf numFmtId="177" fontId="40" fillId="0" borderId="115" xfId="0" quotePrefix="1" applyNumberFormat="1" applyFont="1" applyFill="1" applyBorder="1" applyAlignment="1" applyProtection="1">
      <alignment vertical="center"/>
    </xf>
    <xf numFmtId="177" fontId="25" fillId="0" borderId="115" xfId="0" applyNumberFormat="1" applyFont="1" applyBorder="1" applyAlignment="1" applyProtection="1">
      <alignment horizontal="center" vertical="center" justifyLastLine="1"/>
    </xf>
    <xf numFmtId="177" fontId="25" fillId="0" borderId="66" xfId="0" applyNumberFormat="1" applyFont="1" applyBorder="1" applyAlignment="1" applyProtection="1">
      <alignment horizontal="center" vertical="center" justifyLastLine="1"/>
    </xf>
    <xf numFmtId="177" fontId="25" fillId="0" borderId="67" xfId="0" applyNumberFormat="1" applyFont="1" applyBorder="1" applyAlignment="1" applyProtection="1">
      <alignment horizontal="center" vertical="center" justifyLastLine="1"/>
    </xf>
    <xf numFmtId="177" fontId="25" fillId="0" borderId="55" xfId="0" applyNumberFormat="1" applyFont="1" applyBorder="1" applyAlignment="1" applyProtection="1">
      <alignment horizontal="center" vertical="center" justifyLastLine="1"/>
    </xf>
    <xf numFmtId="177" fontId="25" fillId="0" borderId="56" xfId="0" applyNumberFormat="1" applyFont="1" applyBorder="1" applyAlignment="1" applyProtection="1">
      <alignment horizontal="center" vertical="center" justifyLastLine="1"/>
    </xf>
    <xf numFmtId="177" fontId="25" fillId="0" borderId="175" xfId="0" applyNumberFormat="1" applyFont="1" applyBorder="1" applyAlignment="1" applyProtection="1">
      <alignment horizontal="center" vertical="center" justifyLastLine="1"/>
    </xf>
    <xf numFmtId="177" fontId="40" fillId="0" borderId="40" xfId="0" applyNumberFormat="1" applyFont="1" applyFill="1" applyBorder="1" applyAlignment="1" applyProtection="1">
      <alignment vertical="center"/>
    </xf>
    <xf numFmtId="177" fontId="40" fillId="0" borderId="76" xfId="0" applyNumberFormat="1" applyFont="1" applyFill="1" applyBorder="1" applyAlignment="1" applyProtection="1">
      <alignment vertical="center"/>
    </xf>
    <xf numFmtId="177" fontId="25" fillId="0" borderId="29" xfId="0" applyNumberFormat="1" applyFont="1" applyBorder="1" applyAlignment="1" applyProtection="1">
      <alignment horizontal="center" vertical="center" justifyLastLine="1"/>
    </xf>
    <xf numFmtId="177" fontId="25" fillId="0" borderId="83" xfId="0" applyNumberFormat="1" applyFont="1" applyBorder="1" applyAlignment="1" applyProtection="1">
      <alignment horizontal="center" vertical="center" justifyLastLine="1"/>
    </xf>
    <xf numFmtId="177" fontId="5" fillId="0" borderId="115" xfId="0" applyNumberFormat="1" applyFont="1" applyFill="1" applyBorder="1" applyAlignment="1" applyProtection="1">
      <alignment horizontal="center" vertical="center" justifyLastLine="1"/>
    </xf>
    <xf numFmtId="177" fontId="5" fillId="0" borderId="66" xfId="0" applyNumberFormat="1" applyFont="1" applyFill="1" applyBorder="1" applyAlignment="1" applyProtection="1">
      <alignment horizontal="center" vertical="center" justifyLastLine="1"/>
    </xf>
    <xf numFmtId="177" fontId="5" fillId="0" borderId="67" xfId="0" applyNumberFormat="1" applyFont="1" applyFill="1" applyBorder="1" applyAlignment="1" applyProtection="1">
      <alignment horizontal="center" vertical="center" justifyLastLine="1"/>
    </xf>
    <xf numFmtId="177" fontId="40" fillId="0" borderId="93" xfId="0" applyNumberFormat="1" applyFont="1" applyFill="1" applyBorder="1" applyAlignment="1" applyProtection="1">
      <alignment vertical="center"/>
    </xf>
    <xf numFmtId="177" fontId="40" fillId="0" borderId="94" xfId="0" applyNumberFormat="1" applyFont="1" applyFill="1" applyBorder="1" applyAlignment="1" applyProtection="1">
      <alignment vertical="center"/>
    </xf>
    <xf numFmtId="177" fontId="63" fillId="0" borderId="1" xfId="0" quotePrefix="1" applyNumberFormat="1" applyFont="1" applyFill="1" applyBorder="1" applyAlignment="1" applyProtection="1">
      <alignment horizontal="center" vertical="center"/>
    </xf>
    <xf numFmtId="177" fontId="63" fillId="0" borderId="94" xfId="0" quotePrefix="1" applyNumberFormat="1" applyFont="1" applyFill="1" applyBorder="1" applyAlignment="1" applyProtection="1">
      <alignment horizontal="center" vertical="center"/>
    </xf>
    <xf numFmtId="177" fontId="63" fillId="0" borderId="56" xfId="0" quotePrefix="1" applyNumberFormat="1" applyFont="1" applyFill="1" applyBorder="1" applyAlignment="1" applyProtection="1">
      <alignment horizontal="center" vertical="center"/>
    </xf>
    <xf numFmtId="180" fontId="63" fillId="0" borderId="1" xfId="2" applyNumberFormat="1" applyFont="1" applyFill="1" applyBorder="1" applyAlignment="1" applyProtection="1">
      <alignment horizontal="center" vertical="center"/>
    </xf>
    <xf numFmtId="180" fontId="63" fillId="0" borderId="56" xfId="2" applyNumberFormat="1" applyFont="1" applyFill="1" applyBorder="1" applyAlignment="1" applyProtection="1">
      <alignment horizontal="center" vertical="center"/>
    </xf>
    <xf numFmtId="180" fontId="63" fillId="0" borderId="94" xfId="2" applyNumberFormat="1" applyFont="1" applyFill="1" applyBorder="1" applyAlignment="1" applyProtection="1">
      <alignment horizontal="center" vertical="center"/>
    </xf>
    <xf numFmtId="49" fontId="68" fillId="0" borderId="2" xfId="0" quotePrefix="1" applyNumberFormat="1" applyFont="1" applyBorder="1" applyAlignment="1" applyProtection="1">
      <alignment horizontal="center" vertical="center" textRotation="255" wrapText="1"/>
    </xf>
    <xf numFmtId="177" fontId="62" fillId="0" borderId="2" xfId="0" applyNumberFormat="1" applyFont="1" applyBorder="1" applyAlignment="1" applyProtection="1">
      <alignment horizontal="distributed" vertical="center" justifyLastLine="1"/>
    </xf>
    <xf numFmtId="177" fontId="62" fillId="0" borderId="1" xfId="0" applyNumberFormat="1" applyFont="1" applyBorder="1" applyAlignment="1" applyProtection="1">
      <alignment horizontal="distributed" vertical="center" justifyLastLine="1"/>
    </xf>
    <xf numFmtId="177" fontId="62" fillId="0" borderId="20" xfId="0" applyNumberFormat="1" applyFont="1" applyFill="1" applyBorder="1" applyAlignment="1" applyProtection="1">
      <alignment horizontal="center" vertical="center" justifyLastLine="1"/>
    </xf>
    <xf numFmtId="177" fontId="62" fillId="0" borderId="28" xfId="0" applyNumberFormat="1" applyFont="1" applyFill="1" applyBorder="1" applyAlignment="1" applyProtection="1">
      <alignment horizontal="center" vertical="center" justifyLastLine="1"/>
    </xf>
    <xf numFmtId="177" fontId="62" fillId="0" borderId="73" xfId="0" applyNumberFormat="1" applyFont="1" applyFill="1" applyBorder="1" applyAlignment="1" applyProtection="1">
      <alignment horizontal="center" vertical="center" justifyLastLine="1"/>
    </xf>
    <xf numFmtId="177" fontId="5" fillId="5" borderId="2" xfId="0" applyNumberFormat="1" applyFont="1" applyFill="1" applyBorder="1" applyAlignment="1" applyProtection="1">
      <alignment horizontal="center"/>
    </xf>
    <xf numFmtId="177" fontId="68" fillId="0" borderId="2" xfId="0" quotePrefix="1" applyNumberFormat="1" applyFont="1" applyBorder="1" applyAlignment="1" applyProtection="1">
      <alignment horizontal="center" vertical="center" textRotation="255" wrapText="1"/>
    </xf>
    <xf numFmtId="177" fontId="93" fillId="0" borderId="74" xfId="0" applyNumberFormat="1" applyFont="1" applyBorder="1" applyAlignment="1" applyProtection="1">
      <alignment horizontal="right"/>
    </xf>
    <xf numFmtId="177" fontId="93" fillId="0" borderId="58" xfId="0" applyNumberFormat="1" applyFont="1" applyBorder="1" applyAlignment="1" applyProtection="1">
      <alignment horizontal="right"/>
    </xf>
    <xf numFmtId="177" fontId="93" fillId="0" borderId="80" xfId="0" applyNumberFormat="1" applyFont="1" applyBorder="1" applyAlignment="1" applyProtection="1">
      <alignment horizontal="right"/>
    </xf>
    <xf numFmtId="177" fontId="25" fillId="0" borderId="70" xfId="0" applyNumberFormat="1" applyFont="1" applyFill="1" applyBorder="1" applyAlignment="1" applyProtection="1">
      <alignment horizontal="distributed" vertical="center" justifyLastLine="1"/>
    </xf>
    <xf numFmtId="177" fontId="25" fillId="0" borderId="92" xfId="0" applyNumberFormat="1" applyFont="1" applyFill="1" applyBorder="1" applyAlignment="1" applyProtection="1">
      <alignment horizontal="distributed" vertical="center" justifyLastLine="1"/>
    </xf>
    <xf numFmtId="177" fontId="25" fillId="0" borderId="38" xfId="0" applyNumberFormat="1" applyFont="1" applyFill="1" applyBorder="1" applyAlignment="1" applyProtection="1">
      <alignment horizontal="distributed" vertical="center" justifyLastLine="1"/>
    </xf>
    <xf numFmtId="177" fontId="25" fillId="0" borderId="43" xfId="0" applyNumberFormat="1" applyFont="1" applyFill="1" applyBorder="1" applyAlignment="1" applyProtection="1">
      <alignment horizontal="center" vertical="center" justifyLastLine="1"/>
    </xf>
    <xf numFmtId="177" fontId="25" fillId="0" borderId="44" xfId="0" applyNumberFormat="1" applyFont="1" applyFill="1" applyBorder="1" applyAlignment="1" applyProtection="1">
      <alignment horizontal="center" vertical="center" justifyLastLine="1"/>
    </xf>
    <xf numFmtId="177" fontId="25" fillId="0" borderId="4" xfId="0" applyNumberFormat="1" applyFont="1" applyFill="1" applyBorder="1" applyAlignment="1" applyProtection="1">
      <alignment horizontal="center" vertical="center" justifyLastLine="1"/>
    </xf>
    <xf numFmtId="177" fontId="94" fillId="5" borderId="1" xfId="0" applyNumberFormat="1" applyFont="1" applyFill="1" applyBorder="1" applyAlignment="1" applyProtection="1">
      <alignment horizontal="center" vertical="center" textRotation="255"/>
    </xf>
    <xf numFmtId="177" fontId="94" fillId="5" borderId="56" xfId="0" applyNumberFormat="1" applyFont="1" applyFill="1" applyBorder="1" applyAlignment="1" applyProtection="1">
      <alignment horizontal="center" vertical="center" textRotation="255"/>
    </xf>
    <xf numFmtId="177" fontId="94" fillId="5" borderId="94" xfId="0" applyNumberFormat="1" applyFont="1" applyFill="1" applyBorder="1" applyAlignment="1" applyProtection="1">
      <alignment horizontal="center" vertical="center" textRotation="255"/>
    </xf>
    <xf numFmtId="49" fontId="92" fillId="0" borderId="22" xfId="0" quotePrefix="1" applyNumberFormat="1" applyFont="1" applyBorder="1" applyAlignment="1" applyProtection="1">
      <alignment horizontal="center" vertical="center" textRotation="255" wrapText="1"/>
    </xf>
    <xf numFmtId="177" fontId="92" fillId="0" borderId="2" xfId="0" quotePrefix="1" applyNumberFormat="1" applyFont="1" applyBorder="1" applyAlignment="1" applyProtection="1">
      <alignment horizontal="center" vertical="center" textRotation="255" wrapText="1"/>
    </xf>
    <xf numFmtId="49" fontId="92" fillId="0" borderId="8" xfId="0" quotePrefix="1" applyNumberFormat="1" applyFont="1" applyBorder="1" applyAlignment="1" applyProtection="1">
      <alignment horizontal="center" vertical="center" textRotation="255" wrapText="1"/>
    </xf>
    <xf numFmtId="177" fontId="92" fillId="0" borderId="5" xfId="0" quotePrefix="1" applyNumberFormat="1" applyFont="1" applyBorder="1" applyAlignment="1" applyProtection="1">
      <alignment horizontal="center" vertical="center" textRotation="255" wrapText="1"/>
    </xf>
    <xf numFmtId="177" fontId="25" fillId="0" borderId="52" xfId="0" applyNumberFormat="1" applyFont="1" applyBorder="1" applyAlignment="1" applyProtection="1">
      <alignment horizontal="center"/>
    </xf>
    <xf numFmtId="177" fontId="25" fillId="0" borderId="54" xfId="0" applyNumberFormat="1" applyFont="1" applyBorder="1" applyAlignment="1" applyProtection="1">
      <alignment horizontal="center"/>
    </xf>
    <xf numFmtId="177" fontId="25" fillId="0" borderId="53" xfId="0" applyNumberFormat="1" applyFont="1" applyBorder="1" applyAlignment="1" applyProtection="1">
      <alignment horizontal="center"/>
    </xf>
    <xf numFmtId="177" fontId="40" fillId="0" borderId="92" xfId="0" applyNumberFormat="1" applyFont="1" applyFill="1" applyBorder="1" applyAlignment="1" applyProtection="1">
      <alignment horizontal="center" vertical="center"/>
    </xf>
    <xf numFmtId="177" fontId="40" fillId="0" borderId="2" xfId="0" applyNumberFormat="1" applyFont="1" applyFill="1" applyBorder="1" applyAlignment="1" applyProtection="1">
      <alignment horizontal="center" vertical="center"/>
    </xf>
    <xf numFmtId="177" fontId="40" fillId="0" borderId="5" xfId="0" applyNumberFormat="1" applyFont="1" applyFill="1" applyBorder="1" applyAlignment="1" applyProtection="1">
      <alignment horizontal="center" vertical="center"/>
    </xf>
    <xf numFmtId="178" fontId="40" fillId="0" borderId="17" xfId="0" applyNumberFormat="1" applyFont="1" applyFill="1" applyBorder="1" applyAlignment="1" applyProtection="1">
      <alignment horizontal="center" vertical="center"/>
    </xf>
    <xf numFmtId="178" fontId="40" fillId="0" borderId="6" xfId="0" applyNumberFormat="1" applyFont="1" applyFill="1" applyBorder="1" applyAlignment="1" applyProtection="1">
      <alignment horizontal="center" vertical="center"/>
    </xf>
    <xf numFmtId="178" fontId="40" fillId="0" borderId="38" xfId="0" applyNumberFormat="1" applyFont="1" applyFill="1" applyBorder="1" applyAlignment="1" applyProtection="1">
      <alignment horizontal="center" vertical="center"/>
    </xf>
    <xf numFmtId="177" fontId="40" fillId="0" borderId="2" xfId="0" quotePrefix="1" applyNumberFormat="1" applyFont="1" applyFill="1" applyBorder="1" applyAlignment="1" applyProtection="1">
      <alignment horizontal="center" vertical="center"/>
    </xf>
    <xf numFmtId="177" fontId="40" fillId="0" borderId="5" xfId="0" quotePrefix="1" applyNumberFormat="1" applyFont="1" applyFill="1" applyBorder="1" applyAlignment="1" applyProtection="1">
      <alignment horizontal="center" vertical="center"/>
    </xf>
    <xf numFmtId="178" fontId="41" fillId="0" borderId="17" xfId="2" applyNumberFormat="1" applyFont="1" applyFill="1" applyBorder="1" applyAlignment="1" applyProtection="1">
      <alignment horizontal="center" vertical="center"/>
    </xf>
    <xf numFmtId="178" fontId="41" fillId="0" borderId="6" xfId="2" applyNumberFormat="1" applyFont="1" applyFill="1" applyBorder="1" applyAlignment="1" applyProtection="1">
      <alignment horizontal="center" vertical="center"/>
    </xf>
    <xf numFmtId="180" fontId="40" fillId="0" borderId="17" xfId="0" applyNumberFormat="1" applyFont="1" applyFill="1" applyBorder="1" applyAlignment="1" applyProtection="1">
      <alignment horizontal="center" vertical="center"/>
    </xf>
    <xf numFmtId="180" fontId="40" fillId="0" borderId="6" xfId="0" applyNumberFormat="1" applyFont="1" applyFill="1" applyBorder="1" applyAlignment="1" applyProtection="1">
      <alignment horizontal="center" vertical="center"/>
    </xf>
    <xf numFmtId="177" fontId="5" fillId="0" borderId="42" xfId="0" applyNumberFormat="1" applyFont="1" applyFill="1" applyBorder="1" applyAlignment="1" applyProtection="1">
      <alignment horizontal="distributed" vertical="center" justifyLastLine="1"/>
    </xf>
    <xf numFmtId="177" fontId="5" fillId="0" borderId="28" xfId="0" applyNumberFormat="1" applyFont="1" applyFill="1" applyBorder="1" applyAlignment="1" applyProtection="1">
      <alignment horizontal="distributed" vertical="center" justifyLastLine="1"/>
    </xf>
    <xf numFmtId="177" fontId="5" fillId="0" borderId="68" xfId="0" applyNumberFormat="1" applyFont="1" applyFill="1" applyBorder="1" applyAlignment="1" applyProtection="1">
      <alignment horizontal="distributed" vertical="center" justifyLastLine="1"/>
    </xf>
    <xf numFmtId="177" fontId="5" fillId="0" borderId="36" xfId="0" applyNumberFormat="1" applyFont="1" applyFill="1" applyBorder="1" applyAlignment="1" applyProtection="1">
      <alignment vertical="center"/>
    </xf>
    <xf numFmtId="177" fontId="5" fillId="0" borderId="218" xfId="0" applyNumberFormat="1" applyFont="1" applyFill="1" applyBorder="1" applyAlignment="1" applyProtection="1">
      <alignment vertical="center"/>
    </xf>
    <xf numFmtId="177" fontId="5" fillId="0" borderId="10" xfId="0" applyNumberFormat="1" applyFont="1" applyFill="1" applyBorder="1" applyAlignment="1" applyProtection="1">
      <alignment horizontal="distributed" vertical="center" justifyLastLine="1"/>
    </xf>
    <xf numFmtId="0" fontId="0" fillId="0" borderId="31" xfId="0" applyBorder="1"/>
    <xf numFmtId="0" fontId="0" fillId="0" borderId="0" xfId="0"/>
    <xf numFmtId="0" fontId="0" fillId="0" borderId="9" xfId="0" applyBorder="1"/>
    <xf numFmtId="177" fontId="5" fillId="0" borderId="3" xfId="0" applyNumberFormat="1" applyFont="1" applyFill="1" applyBorder="1" applyAlignment="1" applyProtection="1">
      <alignment horizontal="distributed" vertical="center" justifyLastLine="1"/>
    </xf>
    <xf numFmtId="177" fontId="5" fillId="0" borderId="32" xfId="0" applyNumberFormat="1" applyFont="1" applyFill="1" applyBorder="1" applyAlignment="1" applyProtection="1">
      <alignment horizontal="distributed" vertical="center" justifyLastLine="1"/>
    </xf>
    <xf numFmtId="177" fontId="5" fillId="0" borderId="219" xfId="0" applyNumberFormat="1" applyFont="1" applyFill="1" applyBorder="1" applyAlignment="1" applyProtection="1">
      <alignment horizontal="distributed" vertical="center"/>
    </xf>
    <xf numFmtId="0" fontId="0" fillId="0" borderId="220" xfId="0" applyBorder="1" applyAlignment="1"/>
    <xf numFmtId="0" fontId="0" fillId="0" borderId="221" xfId="0" applyBorder="1" applyAlignment="1"/>
    <xf numFmtId="0" fontId="0" fillId="0" borderId="222" xfId="0" applyBorder="1" applyAlignment="1"/>
    <xf numFmtId="177" fontId="5" fillId="0" borderId="40" xfId="0" applyNumberFormat="1" applyFont="1" applyFill="1" applyBorder="1" applyAlignment="1" applyProtection="1">
      <alignment horizontal="distributed" vertical="center" justifyLastLine="1"/>
    </xf>
    <xf numFmtId="177" fontId="5" fillId="0" borderId="41" xfId="0" applyNumberFormat="1" applyFont="1" applyFill="1" applyBorder="1" applyAlignment="1" applyProtection="1">
      <alignment horizontal="distributed" vertical="center" justifyLastLine="1"/>
    </xf>
    <xf numFmtId="177" fontId="5" fillId="0" borderId="112" xfId="0" applyNumberFormat="1" applyFont="1" applyFill="1" applyBorder="1" applyAlignment="1" applyProtection="1">
      <alignment horizontal="distributed" vertical="center" justifyLastLine="1"/>
    </xf>
    <xf numFmtId="177" fontId="5" fillId="0" borderId="24" xfId="0" applyNumberFormat="1" applyFont="1" applyFill="1" applyBorder="1" applyAlignment="1" applyProtection="1">
      <alignment horizontal="distributed" vertical="center" justifyLastLine="1"/>
    </xf>
    <xf numFmtId="177" fontId="5" fillId="0" borderId="45" xfId="0" applyNumberFormat="1" applyFont="1" applyFill="1" applyBorder="1" applyAlignment="1" applyProtection="1">
      <alignment horizontal="distributed" vertical="center" justifyLastLine="1"/>
    </xf>
    <xf numFmtId="177" fontId="5" fillId="0" borderId="25" xfId="0" applyNumberFormat="1" applyFont="1" applyFill="1" applyBorder="1" applyAlignment="1" applyProtection="1">
      <alignment horizontal="distributed" vertical="center" justifyLastLine="1"/>
    </xf>
    <xf numFmtId="177" fontId="5" fillId="0" borderId="96" xfId="0" applyNumberFormat="1" applyFont="1" applyFill="1" applyBorder="1" applyAlignment="1" applyProtection="1">
      <alignment horizontal="distributed" vertical="center"/>
    </xf>
    <xf numFmtId="177" fontId="5" fillId="0" borderId="176" xfId="0" applyNumberFormat="1" applyFont="1" applyFill="1" applyBorder="1" applyAlignment="1" applyProtection="1">
      <alignment horizontal="distributed" vertical="center"/>
    </xf>
    <xf numFmtId="177" fontId="5" fillId="0" borderId="39" xfId="0" applyNumberFormat="1" applyFont="1" applyFill="1" applyBorder="1" applyAlignment="1" applyProtection="1">
      <alignment horizontal="distributed" vertical="center"/>
    </xf>
    <xf numFmtId="177" fontId="5" fillId="0" borderId="11" xfId="0" applyNumberFormat="1" applyFont="1" applyFill="1" applyBorder="1" applyAlignment="1" applyProtection="1">
      <alignment horizontal="distributed" vertical="center" justifyLastLine="1"/>
    </xf>
    <xf numFmtId="177" fontId="5" fillId="0" borderId="75" xfId="0" applyNumberFormat="1" applyFont="1" applyFill="1" applyBorder="1" applyAlignment="1" applyProtection="1">
      <alignment horizontal="distributed" vertical="center" justifyLastLine="1"/>
    </xf>
    <xf numFmtId="177" fontId="5" fillId="0" borderId="31" xfId="0" applyNumberFormat="1" applyFont="1" applyFill="1" applyBorder="1" applyAlignment="1" applyProtection="1">
      <alignment horizontal="distributed" vertical="center" justifyLastLine="1"/>
    </xf>
    <xf numFmtId="177" fontId="5" fillId="0" borderId="0" xfId="0" applyNumberFormat="1" applyFont="1" applyFill="1" applyBorder="1" applyAlignment="1" applyProtection="1">
      <alignment horizontal="distributed" vertical="center" justifyLastLine="1"/>
    </xf>
    <xf numFmtId="177" fontId="5" fillId="0" borderId="9" xfId="0" applyNumberFormat="1" applyFont="1" applyFill="1" applyBorder="1" applyAlignment="1" applyProtection="1">
      <alignment horizontal="distributed" vertical="center" justifyLastLine="1"/>
    </xf>
    <xf numFmtId="177" fontId="5" fillId="0" borderId="66" xfId="0" applyNumberFormat="1" applyFont="1" applyFill="1" applyBorder="1" applyAlignment="1" applyProtection="1">
      <alignment horizontal="distributed" vertical="center" justifyLastLine="1"/>
    </xf>
    <xf numFmtId="177" fontId="5" fillId="0" borderId="72" xfId="0" applyNumberFormat="1" applyFont="1" applyFill="1" applyBorder="1" applyAlignment="1" applyProtection="1">
      <alignment horizontal="distributed" vertical="center" justifyLastLine="1"/>
    </xf>
    <xf numFmtId="177" fontId="5" fillId="0" borderId="23" xfId="0" applyNumberFormat="1" applyFont="1" applyFill="1" applyBorder="1" applyAlignment="1" applyProtection="1">
      <alignment horizontal="distributed" vertical="center" justifyLastLine="1"/>
    </xf>
    <xf numFmtId="177" fontId="5" fillId="0" borderId="48" xfId="0" applyNumberFormat="1" applyFont="1" applyFill="1" applyBorder="1" applyAlignment="1" applyProtection="1">
      <alignment horizontal="distributed" vertical="center" justifyLastLine="1"/>
    </xf>
    <xf numFmtId="177" fontId="5" fillId="0" borderId="61" xfId="0" applyNumberFormat="1" applyFont="1" applyFill="1" applyBorder="1" applyAlignment="1" applyProtection="1">
      <alignment horizontal="distributed" vertical="center" justifyLastLine="1"/>
    </xf>
    <xf numFmtId="177" fontId="5" fillId="0" borderId="76" xfId="0" applyNumberFormat="1" applyFont="1" applyFill="1" applyBorder="1" applyAlignment="1" applyProtection="1">
      <alignment horizontal="distributed" vertical="center" justifyLastLine="1"/>
    </xf>
    <xf numFmtId="177" fontId="10" fillId="0" borderId="1" xfId="0" applyNumberFormat="1" applyFont="1" applyFill="1" applyBorder="1" applyAlignment="1" applyProtection="1">
      <alignment horizontal="distributed" vertical="center" wrapText="1" justifyLastLine="1"/>
    </xf>
    <xf numFmtId="177" fontId="10" fillId="0" borderId="56" xfId="0" applyNumberFormat="1" applyFont="1" applyFill="1" applyBorder="1" applyAlignment="1" applyProtection="1">
      <alignment horizontal="distributed" vertical="center" wrapText="1" justifyLastLine="1"/>
    </xf>
    <xf numFmtId="177" fontId="10" fillId="0" borderId="58" xfId="0" applyNumberFormat="1" applyFont="1" applyFill="1" applyBorder="1" applyAlignment="1" applyProtection="1">
      <alignment horizontal="distributed" vertical="center" wrapText="1" justifyLastLine="1"/>
    </xf>
    <xf numFmtId="177" fontId="5" fillId="0" borderId="55" xfId="0" applyNumberFormat="1" applyFont="1" applyFill="1" applyBorder="1" applyAlignment="1" applyProtection="1">
      <alignment horizontal="distributed" vertical="center" justifyLastLine="1"/>
    </xf>
    <xf numFmtId="177" fontId="5" fillId="0" borderId="74" xfId="0" applyNumberFormat="1" applyFont="1" applyFill="1" applyBorder="1" applyAlignment="1" applyProtection="1">
      <alignment horizontal="distributed" vertical="center" justifyLastLine="1"/>
    </xf>
    <xf numFmtId="177" fontId="10" fillId="0" borderId="11" xfId="0" applyNumberFormat="1" applyFont="1" applyFill="1" applyBorder="1" applyAlignment="1" applyProtection="1">
      <alignment horizontal="distributed" vertical="center" wrapText="1" justifyLastLine="1"/>
    </xf>
    <xf numFmtId="177" fontId="10" fillId="0" borderId="29" xfId="0" applyNumberFormat="1" applyFont="1" applyFill="1" applyBorder="1" applyAlignment="1" applyProtection="1">
      <alignment horizontal="distributed" vertical="center" wrapText="1" justifyLastLine="1"/>
    </xf>
    <xf numFmtId="177" fontId="10" fillId="0" borderId="80" xfId="0" applyNumberFormat="1" applyFont="1" applyFill="1" applyBorder="1" applyAlignment="1" applyProtection="1">
      <alignment horizontal="distributed" vertical="center" wrapText="1" justifyLastLine="1"/>
    </xf>
    <xf numFmtId="177" fontId="5" fillId="0" borderId="89" xfId="0" applyNumberFormat="1" applyFont="1" applyFill="1" applyBorder="1" applyAlignment="1" applyProtection="1">
      <alignment horizontal="distributed" vertical="center" justifyLastLine="1"/>
    </xf>
    <xf numFmtId="177" fontId="10" fillId="0" borderId="25" xfId="0" applyNumberFormat="1" applyFont="1" applyFill="1" applyBorder="1" applyAlignment="1" applyProtection="1">
      <alignment horizontal="distributed" vertical="center" wrapText="1" justifyLastLine="1"/>
    </xf>
    <xf numFmtId="177" fontId="10" fillId="0" borderId="175" xfId="0" applyNumberFormat="1" applyFont="1" applyFill="1" applyBorder="1" applyAlignment="1" applyProtection="1">
      <alignment horizontal="distributed" vertical="center" wrapText="1" justifyLastLine="1"/>
    </xf>
    <xf numFmtId="177" fontId="10" fillId="0" borderId="59" xfId="0" applyNumberFormat="1" applyFont="1" applyFill="1" applyBorder="1" applyAlignment="1" applyProtection="1">
      <alignment horizontal="distributed" vertical="center" wrapText="1" justifyLastLine="1"/>
    </xf>
    <xf numFmtId="177" fontId="5" fillId="0" borderId="69" xfId="0" applyNumberFormat="1" applyFont="1" applyFill="1" applyBorder="1" applyAlignment="1" applyProtection="1">
      <alignment horizontal="distributed" vertical="center" justifyLastLine="1"/>
    </xf>
    <xf numFmtId="177" fontId="5" fillId="0" borderId="115" xfId="0" applyNumberFormat="1" applyFont="1" applyFill="1" applyBorder="1" applyAlignment="1" applyProtection="1">
      <alignment horizontal="distributed" vertical="center" justifyLastLine="1"/>
    </xf>
    <xf numFmtId="177" fontId="5" fillId="0" borderId="67" xfId="0" applyNumberFormat="1" applyFont="1" applyFill="1" applyBorder="1" applyAlignment="1" applyProtection="1">
      <alignment horizontal="distributed" vertical="center" justifyLastLine="1"/>
    </xf>
    <xf numFmtId="177" fontId="5" fillId="0" borderId="115" xfId="0" applyNumberFormat="1" applyFont="1" applyFill="1" applyBorder="1" applyAlignment="1" applyProtection="1">
      <alignment horizontal="distributed" vertical="center" indent="4"/>
    </xf>
    <xf numFmtId="177" fontId="5" fillId="0" borderId="66" xfId="0" applyNumberFormat="1" applyFont="1" applyFill="1" applyBorder="1" applyAlignment="1" applyProtection="1">
      <alignment horizontal="distributed" vertical="center" indent="4"/>
    </xf>
    <xf numFmtId="177" fontId="5" fillId="0" borderId="3" xfId="0" applyNumberFormat="1" applyFont="1" applyFill="1" applyBorder="1" applyAlignment="1" applyProtection="1">
      <alignment horizontal="center" vertical="center" justifyLastLine="1"/>
    </xf>
    <xf numFmtId="177" fontId="5" fillId="0" borderId="0" xfId="0" applyNumberFormat="1" applyFont="1" applyFill="1" applyBorder="1" applyAlignment="1" applyProtection="1">
      <alignment horizontal="center" vertical="center" justifyLastLine="1"/>
    </xf>
    <xf numFmtId="177" fontId="5" fillId="0" borderId="65" xfId="0" applyNumberFormat="1" applyFont="1" applyFill="1" applyBorder="1" applyAlignment="1" applyProtection="1">
      <alignment horizontal="distributed" vertical="center" justifyLastLine="1"/>
    </xf>
    <xf numFmtId="177" fontId="5" fillId="0" borderId="65" xfId="0" applyNumberFormat="1" applyFont="1" applyFill="1" applyBorder="1" applyAlignment="1" applyProtection="1">
      <alignment horizontal="center" vertical="center" justifyLastLine="1"/>
    </xf>
    <xf numFmtId="177" fontId="33" fillId="0" borderId="18" xfId="0" applyNumberFormat="1" applyFont="1" applyFill="1" applyBorder="1" applyAlignment="1" applyProtection="1">
      <alignment horizontal="distributed" vertical="center" indent="1"/>
    </xf>
    <xf numFmtId="177" fontId="33" fillId="0" borderId="47" xfId="0" applyNumberFormat="1" applyFont="1" applyFill="1" applyBorder="1" applyAlignment="1" applyProtection="1">
      <alignment horizontal="distributed" vertical="center" indent="1"/>
    </xf>
    <xf numFmtId="177" fontId="33" fillId="0" borderId="84" xfId="0" applyNumberFormat="1" applyFont="1" applyFill="1" applyBorder="1" applyAlignment="1" applyProtection="1">
      <alignment horizontal="distributed" vertical="center" indent="1"/>
    </xf>
    <xf numFmtId="177" fontId="5" fillId="0" borderId="67" xfId="0" applyNumberFormat="1" applyFont="1" applyFill="1" applyBorder="1" applyAlignment="1" applyProtection="1">
      <alignment horizontal="distributed" vertical="center" indent="4"/>
    </xf>
    <xf numFmtId="177" fontId="13" fillId="0" borderId="52" xfId="0" applyNumberFormat="1" applyFont="1" applyFill="1" applyBorder="1" applyAlignment="1" applyProtection="1">
      <alignment horizontal="center" vertical="center" textRotation="255"/>
    </xf>
    <xf numFmtId="177" fontId="13" fillId="0" borderId="55" xfId="0" applyNumberFormat="1" applyFont="1" applyFill="1" applyBorder="1" applyAlignment="1" applyProtection="1">
      <alignment horizontal="center" vertical="center" textRotation="255"/>
    </xf>
    <xf numFmtId="177" fontId="13" fillId="0" borderId="74" xfId="0" applyNumberFormat="1" applyFont="1" applyFill="1" applyBorder="1" applyAlignment="1" applyProtection="1">
      <alignment horizontal="center" vertical="center" textRotation="255"/>
    </xf>
    <xf numFmtId="177" fontId="5" fillId="0" borderId="28" xfId="0" applyNumberFormat="1" applyFont="1" applyFill="1" applyBorder="1" applyAlignment="1" applyProtection="1">
      <alignment horizontal="distributed" vertical="distributed" justifyLastLine="1"/>
    </xf>
    <xf numFmtId="177" fontId="5" fillId="0" borderId="68" xfId="0" applyNumberFormat="1" applyFont="1" applyFill="1" applyBorder="1" applyAlignment="1" applyProtection="1">
      <alignment horizontal="distributed" vertical="distributed" justifyLastLine="1"/>
    </xf>
    <xf numFmtId="177" fontId="5" fillId="0" borderId="135" xfId="0" applyNumberFormat="1" applyFont="1" applyFill="1" applyBorder="1" applyAlignment="1" applyProtection="1">
      <alignment horizontal="distributed" vertical="distributed" justifyLastLine="1"/>
    </xf>
    <xf numFmtId="177" fontId="5" fillId="0" borderId="214" xfId="0" applyNumberFormat="1" applyFont="1" applyFill="1" applyBorder="1" applyAlignment="1" applyProtection="1">
      <alignment horizontal="distributed" vertical="distributed" justifyLastLine="1"/>
    </xf>
    <xf numFmtId="177" fontId="5" fillId="0" borderId="19" xfId="0" applyNumberFormat="1" applyFont="1" applyFill="1" applyBorder="1" applyAlignment="1" applyProtection="1">
      <alignment horizontal="distributed" vertical="center" justifyLastLine="1"/>
    </xf>
    <xf numFmtId="177" fontId="5" fillId="0" borderId="33" xfId="0" applyNumberFormat="1" applyFont="1" applyFill="1" applyBorder="1" applyAlignment="1" applyProtection="1">
      <alignment horizontal="distributed" vertical="center" justifyLastLine="1"/>
    </xf>
    <xf numFmtId="177" fontId="5" fillId="0" borderId="10" xfId="0" applyNumberFormat="1" applyFont="1" applyFill="1" applyBorder="1" applyAlignment="1" applyProtection="1">
      <alignment horizontal="distributed" vertical="distributed" justifyLastLine="1"/>
    </xf>
    <xf numFmtId="177" fontId="5" fillId="0" borderId="31" xfId="0" applyNumberFormat="1" applyFont="1" applyFill="1" applyBorder="1" applyAlignment="1" applyProtection="1">
      <alignment horizontal="distributed" vertical="distributed" justifyLastLine="1"/>
    </xf>
    <xf numFmtId="177" fontId="5" fillId="0" borderId="19" xfId="0" applyNumberFormat="1" applyFont="1" applyFill="1" applyBorder="1" applyAlignment="1" applyProtection="1">
      <alignment horizontal="distributed" vertical="distributed" justifyLastLine="1"/>
    </xf>
    <xf numFmtId="177" fontId="5" fillId="0" borderId="33" xfId="0" applyNumberFormat="1" applyFont="1" applyFill="1" applyBorder="1" applyAlignment="1" applyProtection="1">
      <alignment horizontal="distributed" vertical="distributed" justifyLastLine="1"/>
    </xf>
    <xf numFmtId="177" fontId="5" fillId="0" borderId="135" xfId="0" applyNumberFormat="1" applyFont="1" applyFill="1" applyBorder="1" applyAlignment="1" applyProtection="1">
      <alignment horizontal="distributed" vertical="center" justifyLastLine="1"/>
    </xf>
    <xf numFmtId="177" fontId="5" fillId="0" borderId="214" xfId="0" applyNumberFormat="1" applyFont="1" applyFill="1" applyBorder="1" applyAlignment="1" applyProtection="1">
      <alignment horizontal="distributed" vertical="center" justifyLastLine="1"/>
    </xf>
    <xf numFmtId="0" fontId="14" fillId="0" borderId="10" xfId="0" applyFont="1" applyFill="1" applyBorder="1" applyAlignment="1">
      <alignment horizontal="center" vertical="center"/>
    </xf>
    <xf numFmtId="0" fontId="14" fillId="0" borderId="31" xfId="0" applyFont="1" applyFill="1" applyBorder="1" applyAlignment="1">
      <alignment horizontal="center" vertical="center"/>
    </xf>
    <xf numFmtId="177" fontId="14" fillId="0" borderId="36" xfId="0" applyNumberFormat="1" applyFont="1" applyFill="1" applyBorder="1" applyAlignment="1" applyProtection="1">
      <alignment horizontal="center" vertical="center"/>
    </xf>
    <xf numFmtId="177" fontId="14" fillId="0" borderId="223" xfId="0" applyNumberFormat="1" applyFont="1" applyFill="1" applyBorder="1" applyAlignment="1" applyProtection="1">
      <alignment horizontal="center" vertical="center"/>
    </xf>
    <xf numFmtId="177" fontId="5" fillId="6" borderId="133" xfId="0" applyNumberFormat="1" applyFont="1" applyFill="1" applyBorder="1" applyAlignment="1" applyProtection="1">
      <alignment horizontal="distributed" vertical="center"/>
    </xf>
    <xf numFmtId="177" fontId="5" fillId="6" borderId="102" xfId="0" applyNumberFormat="1" applyFont="1" applyFill="1" applyBorder="1" applyAlignment="1" applyProtection="1">
      <alignment horizontal="distributed" vertical="center"/>
    </xf>
    <xf numFmtId="184" fontId="38" fillId="6" borderId="66" xfId="0" applyNumberFormat="1" applyFont="1" applyFill="1" applyBorder="1" applyAlignment="1" applyProtection="1">
      <alignment horizontal="center" vertical="center" justifyLastLine="1"/>
    </xf>
    <xf numFmtId="184" fontId="38" fillId="6" borderId="65" xfId="0" applyNumberFormat="1" applyFont="1" applyFill="1" applyBorder="1" applyAlignment="1" applyProtection="1">
      <alignment horizontal="center" vertical="center" justifyLastLine="1"/>
    </xf>
    <xf numFmtId="184" fontId="38" fillId="6" borderId="113" xfId="0" applyNumberFormat="1" applyFont="1" applyFill="1" applyBorder="1" applyAlignment="1" applyProtection="1">
      <alignment horizontal="center" vertical="center" justifyLastLine="1"/>
    </xf>
    <xf numFmtId="177" fontId="14" fillId="0" borderId="32" xfId="0" applyNumberFormat="1" applyFont="1" applyFill="1" applyBorder="1" applyAlignment="1" applyProtection="1">
      <alignment horizontal="center" vertical="center"/>
    </xf>
    <xf numFmtId="177" fontId="14" fillId="0" borderId="19" xfId="0" applyNumberFormat="1" applyFont="1" applyFill="1" applyBorder="1" applyAlignment="1" applyProtection="1">
      <alignment horizontal="center" vertical="center"/>
    </xf>
    <xf numFmtId="0" fontId="14" fillId="0" borderId="221" xfId="0" applyFont="1" applyFill="1" applyBorder="1" applyAlignment="1">
      <alignment vertical="center"/>
    </xf>
    <xf numFmtId="0" fontId="14" fillId="0" borderId="222" xfId="0" applyFont="1" applyFill="1" applyBorder="1" applyAlignment="1">
      <alignment vertical="center"/>
    </xf>
    <xf numFmtId="177" fontId="5" fillId="0" borderId="20" xfId="0" applyNumberFormat="1" applyFont="1" applyFill="1" applyBorder="1" applyAlignment="1" applyProtection="1">
      <alignment horizontal="distributed" vertical="center" justifyLastLine="1"/>
    </xf>
    <xf numFmtId="177" fontId="5" fillId="0" borderId="53" xfId="0" applyNumberFormat="1" applyFont="1" applyFill="1" applyBorder="1" applyAlignment="1" applyProtection="1">
      <alignment horizontal="distributed" vertical="distributed" justifyLastLine="1"/>
    </xf>
    <xf numFmtId="177" fontId="5" fillId="0" borderId="80" xfId="0" applyNumberFormat="1" applyFont="1" applyFill="1" applyBorder="1" applyAlignment="1" applyProtection="1">
      <alignment horizontal="distributed" vertical="distributed" justifyLastLine="1"/>
    </xf>
    <xf numFmtId="177" fontId="5" fillId="0" borderId="134" xfId="0" applyNumberFormat="1" applyFont="1" applyFill="1" applyBorder="1" applyAlignment="1" applyProtection="1">
      <alignment horizontal="distributed" vertical="center" justifyLastLine="1"/>
    </xf>
    <xf numFmtId="177" fontId="5" fillId="0" borderId="80" xfId="0" applyNumberFormat="1" applyFont="1" applyFill="1" applyBorder="1" applyAlignment="1" applyProtection="1">
      <alignment horizontal="distributed" vertical="center" justifyLastLine="1"/>
    </xf>
    <xf numFmtId="177" fontId="5" fillId="0" borderId="134" xfId="0" applyNumberFormat="1" applyFont="1" applyFill="1" applyBorder="1" applyAlignment="1" applyProtection="1">
      <alignment horizontal="distributed" vertical="distributed" justifyLastLine="1"/>
    </xf>
    <xf numFmtId="177" fontId="13" fillId="0" borderId="55" xfId="0" applyNumberFormat="1" applyFont="1" applyFill="1" applyBorder="1" applyAlignment="1" applyProtection="1">
      <alignment vertical="center" textRotation="255" shrinkToFit="1"/>
    </xf>
    <xf numFmtId="0" fontId="26" fillId="0" borderId="55" xfId="0" applyFont="1" applyFill="1" applyBorder="1" applyAlignment="1">
      <alignment vertical="center" textRotation="255" shrinkToFit="1"/>
    </xf>
    <xf numFmtId="0" fontId="26" fillId="0" borderId="74" xfId="0" applyFont="1" applyFill="1" applyBorder="1" applyAlignment="1">
      <alignment vertical="center" textRotation="255" shrinkToFit="1"/>
    </xf>
    <xf numFmtId="177" fontId="13" fillId="0" borderId="52" xfId="0" applyNumberFormat="1" applyFont="1" applyFill="1" applyBorder="1" applyAlignment="1" applyProtection="1">
      <alignment vertical="center" textRotation="255"/>
    </xf>
    <xf numFmtId="0" fontId="26" fillId="0" borderId="55" xfId="0" applyFont="1" applyFill="1" applyBorder="1" applyAlignment="1">
      <alignment vertical="center" textRotation="255"/>
    </xf>
    <xf numFmtId="0" fontId="26" fillId="0" borderId="74" xfId="0" applyFont="1" applyFill="1" applyBorder="1" applyAlignment="1">
      <alignment vertical="center" textRotation="255"/>
    </xf>
    <xf numFmtId="177" fontId="5" fillId="0" borderId="20" xfId="0" applyNumberFormat="1" applyFont="1" applyFill="1" applyBorder="1" applyAlignment="1" applyProtection="1">
      <alignment horizontal="distributed" vertical="distributed" justifyLastLine="1"/>
    </xf>
    <xf numFmtId="177" fontId="13" fillId="0" borderId="55" xfId="0" applyNumberFormat="1" applyFont="1" applyFill="1" applyBorder="1" applyAlignment="1" applyProtection="1">
      <alignment vertical="center" textRotation="255"/>
    </xf>
    <xf numFmtId="177" fontId="5" fillId="0" borderId="93" xfId="0" applyNumberFormat="1" applyFont="1" applyFill="1" applyBorder="1" applyAlignment="1" applyProtection="1">
      <alignment horizontal="distributed" vertical="center" justifyLastLine="1"/>
    </xf>
    <xf numFmtId="177" fontId="5" fillId="0" borderId="37" xfId="0" applyNumberFormat="1" applyFont="1" applyFill="1" applyBorder="1" applyAlignment="1" applyProtection="1">
      <alignment horizontal="distributed" vertical="center" justifyLastLine="1"/>
    </xf>
    <xf numFmtId="177" fontId="5" fillId="0" borderId="22" xfId="0" applyNumberFormat="1" applyFont="1" applyFill="1" applyBorder="1" applyAlignment="1" applyProtection="1">
      <alignment horizontal="distributed" vertical="center" justifyLastLine="1"/>
    </xf>
    <xf numFmtId="177" fontId="5" fillId="0" borderId="17" xfId="0" applyNumberFormat="1" applyFont="1" applyFill="1" applyBorder="1" applyAlignment="1" applyProtection="1">
      <alignment horizontal="distributed" vertical="center" justifyLastLine="1"/>
    </xf>
    <xf numFmtId="177" fontId="5" fillId="0" borderId="53" xfId="0" applyNumberFormat="1" applyFont="1" applyFill="1" applyBorder="1" applyAlignment="1" applyProtection="1">
      <alignment horizontal="distributed" vertical="center" justifyLastLine="1"/>
    </xf>
    <xf numFmtId="177" fontId="5" fillId="0" borderId="32" xfId="0" applyNumberFormat="1" applyFont="1" applyFill="1" applyBorder="1" applyAlignment="1" applyProtection="1">
      <alignment horizontal="distributed" vertical="distributed" indent="1"/>
    </xf>
    <xf numFmtId="177" fontId="5" fillId="0" borderId="19" xfId="0" applyNumberFormat="1" applyFont="1" applyFill="1" applyBorder="1" applyAlignment="1" applyProtection="1">
      <alignment horizontal="distributed" vertical="distributed" indent="1"/>
    </xf>
    <xf numFmtId="177" fontId="5" fillId="0" borderId="33" xfId="0" applyNumberFormat="1" applyFont="1" applyFill="1" applyBorder="1" applyAlignment="1" applyProtection="1">
      <alignment horizontal="distributed" vertical="distributed" indent="1"/>
    </xf>
    <xf numFmtId="177" fontId="5" fillId="0" borderId="144" xfId="0" applyNumberFormat="1" applyFont="1" applyFill="1" applyBorder="1" applyAlignment="1" applyProtection="1">
      <alignment horizontal="distributed" vertical="center" justifyLastLine="1"/>
    </xf>
    <xf numFmtId="177" fontId="5" fillId="0" borderId="174" xfId="0" applyNumberFormat="1" applyFont="1" applyFill="1" applyBorder="1" applyAlignment="1" applyProtection="1">
      <alignment horizontal="distributed" vertical="center" justifyLastLine="1"/>
    </xf>
    <xf numFmtId="183" fontId="15" fillId="6" borderId="0" xfId="0" applyNumberFormat="1" applyFont="1" applyFill="1" applyAlignment="1" applyProtection="1">
      <alignment horizontal="right" vertical="center"/>
    </xf>
    <xf numFmtId="177" fontId="5" fillId="0" borderId="133" xfId="0" applyNumberFormat="1" applyFont="1" applyFill="1" applyBorder="1" applyAlignment="1" applyProtection="1">
      <alignment horizontal="distributed" vertical="center"/>
    </xf>
    <xf numFmtId="177" fontId="5" fillId="0" borderId="102" xfId="0" applyNumberFormat="1" applyFont="1" applyFill="1" applyBorder="1" applyAlignment="1" applyProtection="1">
      <alignment horizontal="distributed" vertical="center"/>
    </xf>
    <xf numFmtId="0" fontId="14" fillId="0" borderId="10" xfId="0" applyFont="1" applyFill="1" applyBorder="1" applyAlignment="1">
      <alignment horizontal="distributed" vertical="center" justifyLastLine="1"/>
    </xf>
    <xf numFmtId="0" fontId="14" fillId="0" borderId="31" xfId="0" applyFont="1" applyFill="1" applyBorder="1" applyAlignment="1">
      <alignment horizontal="distributed" vertical="center" justifyLastLine="1"/>
    </xf>
    <xf numFmtId="0" fontId="14" fillId="0" borderId="221" xfId="0" applyFont="1" applyFill="1" applyBorder="1" applyAlignment="1">
      <alignment horizontal="distributed" vertical="center" justifyLastLine="1"/>
    </xf>
    <xf numFmtId="0" fontId="14" fillId="0" borderId="222" xfId="0" applyFont="1" applyFill="1" applyBorder="1" applyAlignment="1">
      <alignment horizontal="distributed" vertical="center" justifyLastLine="1"/>
    </xf>
    <xf numFmtId="184" fontId="38" fillId="0" borderId="66" xfId="0" applyNumberFormat="1" applyFont="1" applyFill="1" applyBorder="1" applyAlignment="1" applyProtection="1">
      <alignment horizontal="center" vertical="center" justifyLastLine="1"/>
    </xf>
    <xf numFmtId="184" fontId="38" fillId="0" borderId="65" xfId="0" applyNumberFormat="1" applyFont="1" applyFill="1" applyBorder="1" applyAlignment="1" applyProtection="1">
      <alignment horizontal="center" vertical="center" justifyLastLine="1"/>
    </xf>
    <xf numFmtId="184" fontId="38" fillId="0" borderId="113" xfId="0" applyNumberFormat="1" applyFont="1" applyFill="1" applyBorder="1" applyAlignment="1" applyProtection="1">
      <alignment horizontal="center" vertical="center" justifyLastLine="1"/>
    </xf>
    <xf numFmtId="177" fontId="5" fillId="0" borderId="36" xfId="0" applyNumberFormat="1" applyFont="1" applyFill="1" applyBorder="1" applyAlignment="1" applyProtection="1">
      <alignment horizontal="center" vertical="center"/>
    </xf>
    <xf numFmtId="177" fontId="5" fillId="0" borderId="223" xfId="0" applyNumberFormat="1" applyFont="1" applyFill="1" applyBorder="1" applyAlignment="1" applyProtection="1">
      <alignment horizontal="center" vertical="center"/>
    </xf>
    <xf numFmtId="177" fontId="15" fillId="0" borderId="10" xfId="0" applyNumberFormat="1" applyFont="1" applyFill="1" applyBorder="1" applyAlignment="1" applyProtection="1">
      <alignment horizontal="distributed" justifyLastLine="1"/>
    </xf>
    <xf numFmtId="177" fontId="15" fillId="0" borderId="31" xfId="0" applyNumberFormat="1" applyFont="1" applyFill="1" applyBorder="1" applyAlignment="1" applyProtection="1">
      <alignment horizontal="distributed" justifyLastLine="1"/>
    </xf>
    <xf numFmtId="177" fontId="13" fillId="0" borderId="216" xfId="0" applyNumberFormat="1" applyFont="1" applyFill="1" applyBorder="1" applyAlignment="1" applyProtection="1">
      <alignment vertical="center" textRotation="255"/>
    </xf>
    <xf numFmtId="177" fontId="13" fillId="0" borderId="190" xfId="0" applyNumberFormat="1" applyFont="1" applyFill="1" applyBorder="1" applyAlignment="1" applyProtection="1">
      <alignment vertical="center" textRotation="255"/>
    </xf>
    <xf numFmtId="0" fontId="0" fillId="0" borderId="217" xfId="0" applyFill="1" applyBorder="1" applyAlignment="1"/>
    <xf numFmtId="177" fontId="5" fillId="0" borderId="0" xfId="0" applyNumberFormat="1" applyFont="1" applyFill="1" applyBorder="1" applyAlignment="1" applyProtection="1">
      <alignment horizontal="distributed" vertical="center"/>
    </xf>
    <xf numFmtId="177" fontId="5" fillId="0" borderId="9" xfId="0" applyNumberFormat="1" applyFont="1" applyFill="1" applyBorder="1" applyAlignment="1" applyProtection="1">
      <alignment horizontal="distributed" vertical="center"/>
    </xf>
    <xf numFmtId="177" fontId="14" fillId="0" borderId="47" xfId="0" applyNumberFormat="1" applyFont="1" applyFill="1" applyBorder="1" applyAlignment="1" applyProtection="1">
      <alignment horizontal="center" vertical="center" wrapText="1" justifyLastLine="1"/>
    </xf>
    <xf numFmtId="177" fontId="14" fillId="0" borderId="84" xfId="0" applyNumberFormat="1" applyFont="1" applyFill="1" applyBorder="1" applyAlignment="1" applyProtection="1">
      <alignment horizontal="center" vertical="center" wrapText="1" justifyLastLine="1"/>
    </xf>
    <xf numFmtId="177" fontId="13" fillId="0" borderId="216" xfId="0" applyNumberFormat="1" applyFont="1" applyFill="1" applyBorder="1" applyAlignment="1" applyProtection="1">
      <alignment horizontal="center" vertical="center" textRotation="255"/>
    </xf>
    <xf numFmtId="177" fontId="13" fillId="0" borderId="190" xfId="0" applyNumberFormat="1" applyFont="1" applyFill="1" applyBorder="1" applyAlignment="1" applyProtection="1">
      <alignment horizontal="center" vertical="center" textRotation="255"/>
    </xf>
    <xf numFmtId="177" fontId="13" fillId="0" borderId="217" xfId="0" applyNumberFormat="1" applyFont="1" applyFill="1" applyBorder="1" applyAlignment="1" applyProtection="1">
      <alignment horizontal="center" vertical="center" textRotation="255"/>
    </xf>
    <xf numFmtId="177" fontId="5" fillId="0" borderId="19" xfId="0" applyNumberFormat="1" applyFont="1" applyFill="1" applyBorder="1" applyAlignment="1" applyProtection="1">
      <alignment horizontal="distributed" vertical="center"/>
    </xf>
    <xf numFmtId="177" fontId="5" fillId="0" borderId="33" xfId="0" applyNumberFormat="1" applyFont="1" applyFill="1" applyBorder="1" applyAlignment="1" applyProtection="1">
      <alignment horizontal="distributed" vertical="center"/>
    </xf>
    <xf numFmtId="177" fontId="5" fillId="0" borderId="221" xfId="0" applyNumberFormat="1" applyFont="1" applyFill="1" applyBorder="1" applyAlignment="1" applyProtection="1">
      <alignment horizontal="center" vertical="center"/>
    </xf>
    <xf numFmtId="177" fontId="5" fillId="0" borderId="222" xfId="0" applyNumberFormat="1" applyFont="1" applyFill="1" applyBorder="1" applyAlignment="1" applyProtection="1">
      <alignment horizontal="center" vertical="center"/>
    </xf>
    <xf numFmtId="177" fontId="15" fillId="0" borderId="32" xfId="0" applyNumberFormat="1" applyFont="1" applyFill="1" applyBorder="1" applyAlignment="1" applyProtection="1">
      <alignment horizontal="distributed" vertical="top" justifyLastLine="1"/>
    </xf>
    <xf numFmtId="177" fontId="15" fillId="0" borderId="19" xfId="0" applyNumberFormat="1" applyFont="1" applyFill="1" applyBorder="1" applyAlignment="1" applyProtection="1">
      <alignment horizontal="distributed" vertical="top" justifyLastLine="1"/>
    </xf>
    <xf numFmtId="177" fontId="5" fillId="0" borderId="176" xfId="0" applyNumberFormat="1" applyFont="1" applyFill="1" applyBorder="1" applyAlignment="1" applyProtection="1">
      <alignment horizontal="distributed" vertical="center" justifyLastLine="1"/>
    </xf>
    <xf numFmtId="177" fontId="5" fillId="0" borderId="97" xfId="0" applyNumberFormat="1" applyFont="1" applyFill="1" applyBorder="1" applyAlignment="1" applyProtection="1">
      <alignment horizontal="distributed" vertical="center" justifyLastLine="1"/>
    </xf>
    <xf numFmtId="177" fontId="5" fillId="6" borderId="110" xfId="0" applyNumberFormat="1" applyFont="1" applyFill="1" applyBorder="1" applyAlignment="1" applyProtection="1">
      <alignment horizontal="distributed" vertical="center"/>
    </xf>
    <xf numFmtId="177" fontId="15" fillId="0" borderId="3" xfId="0" applyNumberFormat="1" applyFont="1" applyFill="1" applyBorder="1" applyAlignment="1" applyProtection="1">
      <alignment horizontal="distributed" vertical="top" justifyLastLine="1"/>
    </xf>
    <xf numFmtId="177" fontId="15" fillId="0" borderId="0" xfId="0" applyNumberFormat="1" applyFont="1" applyFill="1" applyBorder="1" applyAlignment="1" applyProtection="1">
      <alignment horizontal="distributed" vertical="top" justifyLastLine="1"/>
    </xf>
    <xf numFmtId="177" fontId="5" fillId="0" borderId="219" xfId="0" applyNumberFormat="1" applyFont="1" applyFill="1" applyBorder="1" applyAlignment="1" applyProtection="1">
      <alignment horizontal="center" vertical="center"/>
    </xf>
    <xf numFmtId="177" fontId="5" fillId="0" borderId="220" xfId="0" applyNumberFormat="1" applyFont="1" applyFill="1" applyBorder="1" applyAlignment="1" applyProtection="1">
      <alignment horizontal="center" vertical="center"/>
    </xf>
    <xf numFmtId="177" fontId="14" fillId="0" borderId="18" xfId="0" applyNumberFormat="1" applyFont="1" applyFill="1" applyBorder="1" applyAlignment="1" applyProtection="1">
      <alignment horizontal="distributed" vertical="center" wrapText="1" justifyLastLine="1"/>
    </xf>
    <xf numFmtId="177" fontId="14" fillId="0" borderId="47" xfId="0" applyNumberFormat="1" applyFont="1" applyFill="1" applyBorder="1" applyAlignment="1" applyProtection="1">
      <alignment horizontal="distributed" vertical="center" wrapText="1" justifyLastLine="1"/>
    </xf>
    <xf numFmtId="177" fontId="14" fillId="0" borderId="84" xfId="0" applyNumberFormat="1" applyFont="1" applyFill="1" applyBorder="1" applyAlignment="1" applyProtection="1">
      <alignment horizontal="distributed" vertical="center" wrapText="1" justifyLastLine="1"/>
    </xf>
    <xf numFmtId="177" fontId="5" fillId="0" borderId="215" xfId="0" applyNumberFormat="1" applyFont="1" applyFill="1" applyBorder="1" applyAlignment="1" applyProtection="1">
      <alignment horizontal="distributed" vertical="center" justifyLastLine="1"/>
    </xf>
    <xf numFmtId="177" fontId="14" fillId="0" borderId="47" xfId="0" applyNumberFormat="1" applyFont="1" applyFill="1" applyBorder="1" applyAlignment="1" applyProtection="1">
      <alignment horizontal="center" vertical="center"/>
    </xf>
    <xf numFmtId="177" fontId="14" fillId="0" borderId="84" xfId="0" applyNumberFormat="1" applyFont="1" applyFill="1" applyBorder="1" applyAlignment="1" applyProtection="1">
      <alignment horizontal="center" vertical="center"/>
    </xf>
    <xf numFmtId="177" fontId="5" fillId="0" borderId="3" xfId="0" applyNumberFormat="1" applyFont="1" applyFill="1" applyBorder="1" applyAlignment="1" applyProtection="1">
      <alignment horizontal="distributed" vertical="center"/>
    </xf>
    <xf numFmtId="177" fontId="5" fillId="0" borderId="224" xfId="0" applyNumberFormat="1" applyFont="1" applyFill="1" applyBorder="1" applyAlignment="1" applyProtection="1">
      <alignment horizontal="distributed" vertical="center" justifyLastLine="1"/>
    </xf>
    <xf numFmtId="177" fontId="14" fillId="0" borderId="18" xfId="0" applyNumberFormat="1" applyFont="1" applyFill="1" applyBorder="1" applyAlignment="1" applyProtection="1">
      <alignment horizontal="center" vertical="center"/>
    </xf>
    <xf numFmtId="177" fontId="5" fillId="0" borderId="30" xfId="0" applyNumberFormat="1" applyFont="1" applyFill="1" applyBorder="1" applyAlignment="1" applyProtection="1">
      <alignment horizontal="distributed" vertical="center" justifyLastLine="1"/>
    </xf>
    <xf numFmtId="177" fontId="5" fillId="0" borderId="215" xfId="0" applyNumberFormat="1" applyFont="1" applyFill="1" applyBorder="1" applyAlignment="1" applyProtection="1">
      <alignment horizontal="distributed" vertical="center"/>
    </xf>
    <xf numFmtId="177" fontId="5" fillId="0" borderId="97" xfId="0" applyNumberFormat="1" applyFont="1" applyFill="1" applyBorder="1" applyAlignment="1" applyProtection="1">
      <alignment horizontal="distributed" vertical="center"/>
    </xf>
    <xf numFmtId="177" fontId="13" fillId="0" borderId="30" xfId="0" applyNumberFormat="1" applyFont="1" applyFill="1" applyBorder="1" applyAlignment="1" applyProtection="1">
      <alignment vertical="center" textRotation="255"/>
    </xf>
    <xf numFmtId="0" fontId="26" fillId="0" borderId="3" xfId="0" applyFont="1" applyFill="1" applyBorder="1" applyAlignment="1">
      <alignment vertical="center" textRotation="255"/>
    </xf>
    <xf numFmtId="0" fontId="26" fillId="0" borderId="32" xfId="0" applyFont="1" applyFill="1" applyBorder="1" applyAlignment="1">
      <alignment vertical="center" textRotation="255"/>
    </xf>
    <xf numFmtId="177" fontId="13" fillId="0" borderId="3" xfId="0" applyNumberFormat="1" applyFont="1" applyFill="1" applyBorder="1" applyAlignment="1" applyProtection="1">
      <alignment vertical="center" textRotation="255"/>
    </xf>
    <xf numFmtId="177" fontId="13" fillId="0" borderId="32" xfId="0" applyNumberFormat="1" applyFont="1" applyFill="1" applyBorder="1" applyAlignment="1" applyProtection="1">
      <alignment vertical="center" textRotation="255"/>
    </xf>
    <xf numFmtId="177" fontId="13" fillId="0" borderId="30" xfId="0" applyNumberFormat="1" applyFont="1" applyFill="1" applyBorder="1" applyAlignment="1" applyProtection="1">
      <alignment horizontal="center" vertical="center" textRotation="255"/>
    </xf>
    <xf numFmtId="177" fontId="13" fillId="0" borderId="3" xfId="0" applyNumberFormat="1" applyFont="1" applyFill="1" applyBorder="1" applyAlignment="1" applyProtection="1">
      <alignment horizontal="center" vertical="center" textRotation="255"/>
    </xf>
    <xf numFmtId="177" fontId="13" fillId="0" borderId="32" xfId="0" applyNumberFormat="1" applyFont="1" applyFill="1" applyBorder="1" applyAlignment="1" applyProtection="1">
      <alignment horizontal="center" vertical="center" textRotation="255"/>
    </xf>
    <xf numFmtId="177" fontId="5" fillId="0" borderId="32" xfId="0" applyNumberFormat="1" applyFont="1" applyFill="1" applyBorder="1" applyAlignment="1" applyProtection="1">
      <alignment horizontal="distributed" vertical="center"/>
    </xf>
    <xf numFmtId="0" fontId="26" fillId="0" borderId="190" xfId="0" applyFont="1" applyFill="1" applyBorder="1" applyAlignment="1">
      <alignment vertical="center" textRotation="255"/>
    </xf>
    <xf numFmtId="0" fontId="26" fillId="0" borderId="217" xfId="0" applyFont="1" applyFill="1" applyBorder="1" applyAlignment="1">
      <alignment vertical="center" textRotation="255"/>
    </xf>
    <xf numFmtId="177" fontId="14" fillId="0" borderId="18" xfId="0" applyNumberFormat="1" applyFont="1" applyFill="1" applyBorder="1" applyAlignment="1" applyProtection="1">
      <alignment horizontal="center" vertical="center" wrapText="1" justifyLastLine="1"/>
    </xf>
    <xf numFmtId="177" fontId="13" fillId="0" borderId="217" xfId="0" applyNumberFormat="1" applyFont="1" applyFill="1" applyBorder="1" applyAlignment="1" applyProtection="1">
      <alignment vertical="center" textRotation="255"/>
    </xf>
    <xf numFmtId="177" fontId="5" fillId="0" borderId="110" xfId="0" applyNumberFormat="1" applyFont="1" applyFill="1" applyBorder="1" applyAlignment="1" applyProtection="1">
      <alignment horizontal="distributed" vertical="center"/>
    </xf>
    <xf numFmtId="183" fontId="5" fillId="0" borderId="0" xfId="0" applyNumberFormat="1" applyFont="1" applyFill="1" applyAlignment="1" applyProtection="1">
      <alignment horizontal="right" vertical="center" shrinkToFit="1"/>
    </xf>
    <xf numFmtId="177" fontId="14" fillId="0" borderId="65" xfId="0" applyNumberFormat="1" applyFont="1" applyFill="1" applyBorder="1" applyAlignment="1" applyProtection="1">
      <alignment horizontal="center" vertical="center" wrapText="1" shrinkToFit="1"/>
    </xf>
    <xf numFmtId="177" fontId="14" fillId="0" borderId="66" xfId="0" applyNumberFormat="1" applyFont="1" applyFill="1" applyBorder="1" applyAlignment="1" applyProtection="1">
      <alignment horizontal="center" vertical="center" wrapText="1" shrinkToFit="1"/>
    </xf>
    <xf numFmtId="177" fontId="14" fillId="0" borderId="67" xfId="0" applyNumberFormat="1" applyFont="1" applyFill="1" applyBorder="1" applyAlignment="1" applyProtection="1">
      <alignment horizontal="center" vertical="center" wrapText="1" shrinkToFit="1"/>
    </xf>
    <xf numFmtId="177" fontId="15" fillId="0" borderId="36" xfId="0" applyNumberFormat="1" applyFont="1" applyFill="1" applyBorder="1" applyAlignment="1" applyProtection="1">
      <alignment horizontal="center" vertical="center"/>
    </xf>
    <xf numFmtId="177" fontId="15" fillId="0" borderId="223" xfId="0" applyNumberFormat="1" applyFont="1" applyFill="1" applyBorder="1" applyAlignment="1" applyProtection="1">
      <alignment horizontal="center" vertical="center"/>
    </xf>
    <xf numFmtId="177" fontId="15" fillId="0" borderId="20" xfId="0" applyNumberFormat="1" applyFont="1" applyFill="1" applyBorder="1" applyAlignment="1" applyProtection="1">
      <alignment horizontal="center" vertical="center" justifyLastLine="1" shrinkToFit="1"/>
    </xf>
    <xf numFmtId="177" fontId="15" fillId="0" borderId="28" xfId="0" applyNumberFormat="1" applyFont="1" applyFill="1" applyBorder="1" applyAlignment="1" applyProtection="1">
      <alignment horizontal="center" vertical="center" justifyLastLine="1" shrinkToFit="1"/>
    </xf>
    <xf numFmtId="177" fontId="15" fillId="0" borderId="68" xfId="0" applyNumberFormat="1" applyFont="1" applyFill="1" applyBorder="1" applyAlignment="1" applyProtection="1">
      <alignment horizontal="center" vertical="center" justifyLastLine="1" shrinkToFit="1"/>
    </xf>
    <xf numFmtId="177" fontId="15" fillId="0" borderId="11" xfId="0" applyNumberFormat="1" applyFont="1" applyFill="1" applyBorder="1" applyAlignment="1" applyProtection="1">
      <alignment horizontal="distributed" vertical="center" wrapText="1" justifyLastLine="1" shrinkToFit="1"/>
    </xf>
    <xf numFmtId="177" fontId="15" fillId="0" borderId="23" xfId="0" applyNumberFormat="1" applyFont="1" applyFill="1" applyBorder="1" applyAlignment="1" applyProtection="1">
      <alignment horizontal="distributed" vertical="center" justifyLastLine="1" shrinkToFit="1"/>
    </xf>
    <xf numFmtId="177" fontId="15" fillId="0" borderId="225" xfId="0" applyNumberFormat="1" applyFont="1" applyFill="1" applyBorder="1" applyAlignment="1" applyProtection="1">
      <alignment horizontal="distributed" vertical="center" justifyLastLine="1" shrinkToFit="1"/>
    </xf>
    <xf numFmtId="177" fontId="15" fillId="0" borderId="57" xfId="0" applyNumberFormat="1" applyFont="1" applyFill="1" applyBorder="1" applyAlignment="1" applyProtection="1">
      <alignment horizontal="distributed" vertical="center" justifyLastLine="1" shrinkToFit="1"/>
    </xf>
    <xf numFmtId="177" fontId="15" fillId="0" borderId="176" xfId="0" applyNumberFormat="1" applyFont="1" applyFill="1" applyBorder="1" applyAlignment="1" applyProtection="1">
      <alignment horizontal="distributed" vertical="center" justifyLastLine="1"/>
    </xf>
    <xf numFmtId="177" fontId="15" fillId="0" borderId="97" xfId="0" applyNumberFormat="1" applyFont="1" applyFill="1" applyBorder="1" applyAlignment="1">
      <alignment horizontal="distributed" vertical="center" justifyLastLine="1"/>
    </xf>
    <xf numFmtId="177" fontId="15" fillId="0" borderId="75" xfId="0" applyNumberFormat="1" applyFont="1" applyFill="1" applyBorder="1" applyAlignment="1" applyProtection="1">
      <alignment horizontal="center" vertical="center" justifyLastLine="1" shrinkToFit="1"/>
    </xf>
    <xf numFmtId="177" fontId="15" fillId="0" borderId="41" xfId="0" applyNumberFormat="1" applyFont="1" applyFill="1" applyBorder="1" applyAlignment="1" applyProtection="1">
      <alignment horizontal="center" vertical="center" justifyLastLine="1" shrinkToFit="1"/>
    </xf>
    <xf numFmtId="177" fontId="15" fillId="0" borderId="112" xfId="0" applyNumberFormat="1" applyFont="1" applyFill="1" applyBorder="1" applyAlignment="1" applyProtection="1">
      <alignment horizontal="center" vertical="center" justifyLastLine="1" shrinkToFit="1"/>
    </xf>
    <xf numFmtId="177" fontId="15" fillId="0" borderId="65" xfId="0" applyNumberFormat="1" applyFont="1" applyFill="1" applyBorder="1" applyAlignment="1" applyProtection="1">
      <alignment horizontal="center" vertical="center" justifyLastLine="1" shrinkToFit="1"/>
    </xf>
    <xf numFmtId="177" fontId="15" fillId="0" borderId="66" xfId="0" applyNumberFormat="1" applyFont="1" applyFill="1" applyBorder="1" applyAlignment="1" applyProtection="1">
      <alignment horizontal="center" vertical="center" justifyLastLine="1" shrinkToFit="1"/>
    </xf>
    <xf numFmtId="177" fontId="15" fillId="0" borderId="67" xfId="0" applyNumberFormat="1" applyFont="1" applyFill="1" applyBorder="1" applyAlignment="1" applyProtection="1">
      <alignment horizontal="center" vertical="center" justifyLastLine="1" shrinkToFit="1"/>
    </xf>
    <xf numFmtId="177" fontId="15" fillId="0" borderId="91" xfId="0" applyNumberFormat="1" applyFont="1" applyFill="1" applyBorder="1" applyAlignment="1" applyProtection="1">
      <alignment horizontal="distributed" vertical="center" justifyLastLine="1"/>
    </xf>
    <xf numFmtId="177" fontId="15" fillId="0" borderId="97" xfId="0" applyNumberFormat="1" applyFont="1" applyFill="1" applyBorder="1" applyAlignment="1" applyProtection="1">
      <alignment horizontal="distributed" vertical="center" justifyLastLine="1"/>
    </xf>
    <xf numFmtId="177" fontId="13" fillId="0" borderId="74" xfId="0" applyNumberFormat="1" applyFont="1" applyFill="1" applyBorder="1" applyAlignment="1" applyProtection="1">
      <alignment vertical="center" textRotation="255"/>
    </xf>
    <xf numFmtId="177" fontId="5" fillId="6" borderId="133" xfId="0" applyNumberFormat="1" applyFont="1" applyFill="1" applyBorder="1" applyAlignment="1" applyProtection="1">
      <alignment horizontal="center" vertical="center"/>
    </xf>
    <xf numFmtId="177" fontId="5" fillId="6" borderId="102" xfId="0" applyNumberFormat="1" applyFont="1" applyFill="1" applyBorder="1" applyAlignment="1" applyProtection="1">
      <alignment horizontal="center" vertical="center"/>
    </xf>
    <xf numFmtId="177" fontId="15" fillId="0" borderId="221" xfId="0" applyNumberFormat="1" applyFont="1" applyFill="1" applyBorder="1" applyAlignment="1" applyProtection="1">
      <alignment horizontal="center" vertical="center"/>
    </xf>
    <xf numFmtId="177" fontId="15" fillId="0" borderId="222" xfId="0" applyNumberFormat="1" applyFont="1" applyFill="1" applyBorder="1" applyAlignment="1" applyProtection="1">
      <alignment horizontal="center" vertical="center"/>
    </xf>
    <xf numFmtId="177" fontId="15" fillId="0" borderId="20" xfId="0" applyNumberFormat="1" applyFont="1" applyFill="1" applyBorder="1" applyAlignment="1" applyProtection="1">
      <alignment horizontal="distributed" vertical="center" justifyLastLine="1" shrinkToFit="1"/>
    </xf>
    <xf numFmtId="177" fontId="15" fillId="0" borderId="28" xfId="0" applyNumberFormat="1" applyFont="1" applyFill="1" applyBorder="1" applyAlignment="1" applyProtection="1">
      <alignment horizontal="distributed" vertical="center" justifyLastLine="1" shrinkToFit="1"/>
    </xf>
    <xf numFmtId="177" fontId="15" fillId="0" borderId="68" xfId="0" applyNumberFormat="1" applyFont="1" applyFill="1" applyBorder="1" applyAlignment="1" applyProtection="1">
      <alignment horizontal="distributed" vertical="center" justifyLastLine="1" shrinkToFit="1"/>
    </xf>
    <xf numFmtId="177" fontId="15" fillId="0" borderId="0" xfId="0" applyNumberFormat="1" applyFont="1" applyFill="1" applyBorder="1" applyAlignment="1" applyProtection="1">
      <alignment horizontal="distributed" justifyLastLine="1"/>
    </xf>
    <xf numFmtId="184" fontId="38" fillId="0" borderId="0" xfId="0" applyNumberFormat="1" applyFont="1" applyFill="1" applyBorder="1" applyAlignment="1" applyProtection="1">
      <alignment horizontal="center" vertical="center" justifyLastLine="1"/>
    </xf>
    <xf numFmtId="177" fontId="14" fillId="0" borderId="10" xfId="0" applyNumberFormat="1" applyFont="1" applyFill="1" applyBorder="1" applyAlignment="1" applyProtection="1">
      <alignment horizontal="center" vertical="center" wrapText="1" shrinkToFit="1"/>
    </xf>
    <xf numFmtId="177" fontId="14" fillId="0" borderId="20" xfId="0" applyNumberFormat="1" applyFont="1" applyFill="1" applyBorder="1" applyAlignment="1" applyProtection="1">
      <alignment horizontal="center" vertical="center" wrapText="1" shrinkToFit="1"/>
    </xf>
    <xf numFmtId="177" fontId="14" fillId="0" borderId="28" xfId="0" applyNumberFormat="1" applyFont="1" applyFill="1" applyBorder="1" applyAlignment="1" applyProtection="1">
      <alignment horizontal="center" vertical="center" wrapText="1" shrinkToFit="1"/>
    </xf>
    <xf numFmtId="177" fontId="14" fillId="0" borderId="68" xfId="0" applyNumberFormat="1" applyFont="1" applyFill="1" applyBorder="1" applyAlignment="1" applyProtection="1">
      <alignment horizontal="center" vertical="center" wrapText="1" shrinkToFit="1"/>
    </xf>
    <xf numFmtId="177" fontId="15" fillId="0" borderId="0" xfId="0" applyNumberFormat="1" applyFont="1" applyFill="1" applyBorder="1" applyAlignment="1" applyProtection="1">
      <alignment horizontal="center" vertical="center"/>
    </xf>
    <xf numFmtId="183" fontId="15" fillId="0" borderId="0" xfId="0" applyNumberFormat="1" applyFont="1" applyBorder="1" applyAlignment="1" applyProtection="1">
      <alignment horizontal="right" vertical="center"/>
    </xf>
    <xf numFmtId="177" fontId="5" fillId="0" borderId="133" xfId="0" applyNumberFormat="1" applyFont="1" applyFill="1" applyBorder="1" applyAlignment="1" applyProtection="1">
      <alignment horizontal="center" vertical="center"/>
    </xf>
    <xf numFmtId="177" fontId="5" fillId="0" borderId="102" xfId="0" applyNumberFormat="1" applyFont="1" applyFill="1" applyBorder="1" applyAlignment="1" applyProtection="1">
      <alignment horizontal="center" vertical="center"/>
    </xf>
    <xf numFmtId="177" fontId="5" fillId="6" borderId="133" xfId="0" applyNumberFormat="1" applyFont="1" applyFill="1" applyBorder="1" applyAlignment="1" applyProtection="1">
      <alignment horizontal="distributed" vertical="center" justifyLastLine="1"/>
    </xf>
    <xf numFmtId="177" fontId="5" fillId="6" borderId="98" xfId="0" applyNumberFormat="1" applyFont="1" applyFill="1" applyBorder="1" applyAlignment="1" applyProtection="1">
      <alignment horizontal="distributed" vertical="center" justifyLastLine="1"/>
    </xf>
    <xf numFmtId="177" fontId="15" fillId="0" borderId="40" xfId="0" applyNumberFormat="1" applyFont="1" applyFill="1" applyBorder="1" applyAlignment="1" applyProtection="1">
      <alignment horizontal="distributed" vertical="top" justifyLastLine="1"/>
    </xf>
    <xf numFmtId="177" fontId="15" fillId="0" borderId="41" xfId="0" applyNumberFormat="1" applyFont="1" applyFill="1" applyBorder="1" applyAlignment="1" applyProtection="1">
      <alignment horizontal="distributed" vertical="top" justifyLastLine="1"/>
    </xf>
    <xf numFmtId="177" fontId="15" fillId="0" borderId="226" xfId="0" applyNumberFormat="1" applyFont="1" applyFill="1" applyBorder="1" applyAlignment="1" applyProtection="1">
      <alignment horizontal="distributed" justifyLastLine="1"/>
    </xf>
    <xf numFmtId="177" fontId="15" fillId="0" borderId="227" xfId="0" applyNumberFormat="1" applyFont="1" applyFill="1" applyBorder="1" applyAlignment="1" applyProtection="1">
      <alignment horizontal="distributed" justifyLastLine="1"/>
    </xf>
    <xf numFmtId="177" fontId="15" fillId="0" borderId="36" xfId="0" applyNumberFormat="1" applyFont="1" applyFill="1" applyBorder="1" applyAlignment="1" applyProtection="1">
      <alignment horizontal="distributed" justifyLastLine="1"/>
    </xf>
    <xf numFmtId="177" fontId="15" fillId="0" borderId="223" xfId="0" applyNumberFormat="1" applyFont="1" applyFill="1" applyBorder="1" applyAlignment="1" applyProtection="1">
      <alignment horizontal="distributed" justifyLastLine="1"/>
    </xf>
    <xf numFmtId="177" fontId="5" fillId="6" borderId="102" xfId="0" applyNumberFormat="1" applyFont="1" applyFill="1" applyBorder="1" applyAlignment="1" applyProtection="1">
      <alignment horizontal="distributed" vertical="center" justifyLastLine="1"/>
    </xf>
    <xf numFmtId="177" fontId="5" fillId="0" borderId="73" xfId="0" applyNumberFormat="1" applyFont="1" applyFill="1" applyBorder="1" applyAlignment="1" applyProtection="1">
      <alignment horizontal="distributed" vertical="center" justifyLastLine="1"/>
    </xf>
    <xf numFmtId="177" fontId="5" fillId="0" borderId="32" xfId="0" applyNumberFormat="1" applyFont="1" applyFill="1" applyBorder="1" applyAlignment="1" applyProtection="1">
      <alignment horizontal="center" vertical="center"/>
    </xf>
    <xf numFmtId="177" fontId="5" fillId="0" borderId="19" xfId="0" applyNumberFormat="1" applyFont="1" applyFill="1" applyBorder="1" applyAlignment="1" applyProtection="1">
      <alignment horizontal="center" vertical="center"/>
    </xf>
    <xf numFmtId="177" fontId="5" fillId="0" borderId="33" xfId="0" applyNumberFormat="1" applyFont="1" applyFill="1" applyBorder="1" applyAlignment="1" applyProtection="1">
      <alignment horizontal="center" vertical="center"/>
    </xf>
    <xf numFmtId="177" fontId="5" fillId="0" borderId="224" xfId="0" applyNumberFormat="1" applyFont="1" applyFill="1" applyBorder="1" applyAlignment="1" applyProtection="1">
      <alignment horizontal="distributed" vertical="center" justifyLastLine="1" shrinkToFit="1"/>
    </xf>
    <xf numFmtId="177" fontId="5" fillId="0" borderId="135" xfId="0" applyNumberFormat="1" applyFont="1" applyFill="1" applyBorder="1" applyAlignment="1" applyProtection="1">
      <alignment horizontal="distributed" vertical="center" justifyLastLine="1" shrinkToFit="1"/>
    </xf>
    <xf numFmtId="177" fontId="5" fillId="0" borderId="214" xfId="0" applyNumberFormat="1" applyFont="1" applyFill="1" applyBorder="1" applyAlignment="1" applyProtection="1">
      <alignment horizontal="distributed" vertical="center" justifyLastLine="1" shrinkToFit="1"/>
    </xf>
    <xf numFmtId="177" fontId="5" fillId="0" borderId="23" xfId="0" applyNumberFormat="1" applyFont="1" applyFill="1" applyBorder="1" applyAlignment="1" applyProtection="1">
      <alignment horizontal="center" vertical="center" shrinkToFit="1"/>
    </xf>
    <xf numFmtId="177" fontId="5" fillId="0" borderId="25" xfId="0" applyNumberFormat="1" applyFont="1" applyFill="1" applyBorder="1" applyAlignment="1" applyProtection="1">
      <alignment horizontal="center" vertical="center" shrinkToFit="1"/>
    </xf>
    <xf numFmtId="177" fontId="5" fillId="0" borderId="71" xfId="0" applyNumberFormat="1" applyFont="1" applyFill="1" applyBorder="1" applyAlignment="1" applyProtection="1">
      <alignment horizontal="center" vertical="center"/>
    </xf>
    <xf numFmtId="177" fontId="5" fillId="0" borderId="39" xfId="0" applyNumberFormat="1" applyFont="1" applyFill="1" applyBorder="1" applyAlignment="1" applyProtection="1">
      <alignment horizontal="center" vertical="center"/>
    </xf>
    <xf numFmtId="177" fontId="14" fillId="0" borderId="73" xfId="0" applyNumberFormat="1" applyFont="1" applyFill="1" applyBorder="1" applyAlignment="1" applyProtection="1">
      <alignment horizontal="distributed" vertical="center" wrapText="1" justifyLastLine="1" shrinkToFit="1"/>
    </xf>
    <xf numFmtId="177" fontId="14" fillId="0" borderId="17" xfId="0" applyNumberFormat="1" applyFont="1" applyFill="1" applyBorder="1" applyAlignment="1" applyProtection="1">
      <alignment horizontal="distributed" vertical="center" wrapText="1" justifyLastLine="1" shrinkToFit="1"/>
    </xf>
    <xf numFmtId="177" fontId="14" fillId="0" borderId="42" xfId="0" applyNumberFormat="1" applyFont="1" applyFill="1" applyBorder="1" applyAlignment="1" applyProtection="1">
      <alignment horizontal="distributed" vertical="center" wrapText="1" justifyLastLine="1" shrinkToFit="1"/>
    </xf>
    <xf numFmtId="177" fontId="14" fillId="0" borderId="28" xfId="0" applyNumberFormat="1" applyFont="1" applyFill="1" applyBorder="1" applyAlignment="1" applyProtection="1">
      <alignment horizontal="distributed" vertical="center" wrapText="1" justifyLastLine="1" shrinkToFit="1"/>
    </xf>
    <xf numFmtId="177" fontId="14" fillId="0" borderId="68" xfId="0" applyNumberFormat="1" applyFont="1" applyFill="1" applyBorder="1" applyAlignment="1" applyProtection="1">
      <alignment horizontal="distributed" vertical="center" wrapText="1" justifyLastLine="1" shrinkToFit="1"/>
    </xf>
    <xf numFmtId="177" fontId="15" fillId="0" borderId="221" xfId="0" applyNumberFormat="1" applyFont="1" applyFill="1" applyBorder="1" applyAlignment="1" applyProtection="1">
      <alignment horizontal="distributed" justifyLastLine="1"/>
    </xf>
    <xf numFmtId="177" fontId="15" fillId="0" borderId="222" xfId="0" applyNumberFormat="1" applyFont="1" applyFill="1" applyBorder="1" applyAlignment="1" applyProtection="1">
      <alignment horizontal="distributed" justifyLastLine="1"/>
    </xf>
    <xf numFmtId="0" fontId="5" fillId="0" borderId="55" xfId="0" applyFont="1" applyBorder="1" applyAlignment="1">
      <alignment horizontal="center" vertical="center" textRotation="255"/>
    </xf>
    <xf numFmtId="0" fontId="5" fillId="0" borderId="74" xfId="0" applyFont="1" applyBorder="1" applyAlignment="1">
      <alignment horizontal="center" vertical="center" textRotation="255"/>
    </xf>
    <xf numFmtId="0" fontId="5" fillId="0" borderId="70" xfId="0" applyFont="1" applyBorder="1" applyAlignment="1">
      <alignment horizontal="center" vertical="center" textRotation="255"/>
    </xf>
    <xf numFmtId="0" fontId="5" fillId="0" borderId="22" xfId="0" applyFont="1" applyBorder="1" applyAlignment="1">
      <alignment horizontal="center" vertical="center" textRotation="255"/>
    </xf>
    <xf numFmtId="0" fontId="5" fillId="0" borderId="8" xfId="0" applyFont="1" applyBorder="1" applyAlignment="1">
      <alignment horizontal="center" vertical="center" textRotation="255"/>
    </xf>
    <xf numFmtId="0" fontId="5" fillId="0" borderId="93" xfId="0" applyFont="1" applyBorder="1" applyAlignment="1">
      <alignment horizontal="center" vertical="center" textRotation="255"/>
    </xf>
    <xf numFmtId="177" fontId="5" fillId="0" borderId="36" xfId="0" applyNumberFormat="1" applyFont="1" applyFill="1" applyBorder="1" applyAlignment="1" applyProtection="1">
      <alignment horizontal="distributed" justifyLastLine="1"/>
    </xf>
    <xf numFmtId="177" fontId="5" fillId="0" borderId="223" xfId="0" applyNumberFormat="1" applyFont="1" applyFill="1" applyBorder="1" applyAlignment="1" applyProtection="1">
      <alignment horizontal="distributed" justifyLastLine="1"/>
    </xf>
    <xf numFmtId="177" fontId="5" fillId="0" borderId="10" xfId="0" applyNumberFormat="1" applyFont="1" applyFill="1" applyBorder="1" applyAlignment="1" applyProtection="1">
      <alignment horizontal="distributed" justifyLastLine="1"/>
    </xf>
    <xf numFmtId="177" fontId="5" fillId="0" borderId="31" xfId="0" applyNumberFormat="1" applyFont="1" applyFill="1" applyBorder="1" applyAlignment="1" applyProtection="1">
      <alignment horizontal="distributed" justifyLastLine="1"/>
    </xf>
    <xf numFmtId="177" fontId="5" fillId="0" borderId="32" xfId="0" applyNumberFormat="1" applyFont="1" applyFill="1" applyBorder="1" applyAlignment="1" applyProtection="1">
      <alignment horizontal="distributed" vertical="top" justifyLastLine="1"/>
    </xf>
    <xf numFmtId="177" fontId="5" fillId="0" borderId="19" xfId="0" applyNumberFormat="1" applyFont="1" applyFill="1" applyBorder="1" applyAlignment="1" applyProtection="1">
      <alignment horizontal="distributed" vertical="top" justifyLastLine="1"/>
    </xf>
    <xf numFmtId="177" fontId="5" fillId="0" borderId="221" xfId="0" applyNumberFormat="1" applyFont="1" applyFill="1" applyBorder="1" applyAlignment="1" applyProtection="1">
      <alignment horizontal="distributed" vertical="center" justifyLastLine="1"/>
    </xf>
    <xf numFmtId="177" fontId="5" fillId="0" borderId="222" xfId="0" applyNumberFormat="1" applyFont="1" applyFill="1" applyBorder="1" applyAlignment="1" applyProtection="1">
      <alignment horizontal="distributed" vertical="center" justifyLastLine="1"/>
    </xf>
    <xf numFmtId="177" fontId="10" fillId="0" borderId="42" xfId="0" applyNumberFormat="1" applyFont="1" applyFill="1" applyBorder="1" applyAlignment="1" applyProtection="1">
      <alignment horizontal="center" vertical="center" wrapText="1"/>
    </xf>
    <xf numFmtId="177" fontId="10" fillId="0" borderId="28" xfId="0" applyNumberFormat="1" applyFont="1" applyFill="1" applyBorder="1" applyAlignment="1" applyProtection="1">
      <alignment horizontal="center" vertical="center" wrapText="1"/>
    </xf>
    <xf numFmtId="177" fontId="10" fillId="0" borderId="68" xfId="0" applyNumberFormat="1" applyFont="1" applyFill="1" applyBorder="1" applyAlignment="1" applyProtection="1">
      <alignment horizontal="center" vertical="center" wrapText="1"/>
    </xf>
    <xf numFmtId="177" fontId="5" fillId="0" borderId="42" xfId="0" applyNumberFormat="1" applyFont="1" applyFill="1" applyBorder="1" applyAlignment="1" applyProtection="1">
      <alignment horizontal="center" vertical="center" wrapText="1"/>
    </xf>
    <xf numFmtId="177" fontId="5" fillId="0" borderId="28" xfId="0" applyNumberFormat="1" applyFont="1" applyFill="1" applyBorder="1" applyAlignment="1" applyProtection="1">
      <alignment horizontal="center" vertical="center" wrapText="1"/>
    </xf>
    <xf numFmtId="177" fontId="5" fillId="0" borderId="68" xfId="0" applyNumberFormat="1" applyFont="1" applyFill="1" applyBorder="1" applyAlignment="1" applyProtection="1">
      <alignment horizontal="center" vertical="center" wrapText="1"/>
    </xf>
    <xf numFmtId="177" fontId="5" fillId="0" borderId="89" xfId="0" applyNumberFormat="1" applyFont="1" applyFill="1" applyBorder="1" applyAlignment="1" applyProtection="1">
      <alignment horizontal="center" vertical="center" wrapText="1"/>
    </xf>
    <xf numFmtId="177" fontId="5" fillId="0" borderId="45" xfId="0" applyNumberFormat="1" applyFont="1" applyFill="1" applyBorder="1" applyAlignment="1" applyProtection="1">
      <alignment horizontal="center" vertical="center" wrapText="1"/>
    </xf>
    <xf numFmtId="177" fontId="5" fillId="0" borderId="69" xfId="0" applyNumberFormat="1" applyFont="1" applyFill="1" applyBorder="1" applyAlignment="1" applyProtection="1">
      <alignment horizontal="center" vertical="center" wrapText="1"/>
    </xf>
    <xf numFmtId="177" fontId="5" fillId="0" borderId="215" xfId="0" applyNumberFormat="1" applyFont="1" applyFill="1" applyBorder="1" applyAlignment="1" applyProtection="1">
      <alignment horizontal="center" vertical="center"/>
    </xf>
    <xf numFmtId="177" fontId="5" fillId="0" borderId="176" xfId="0" applyNumberFormat="1" applyFont="1" applyFill="1" applyBorder="1" applyAlignment="1" applyProtection="1">
      <alignment horizontal="center" vertical="center"/>
    </xf>
    <xf numFmtId="177" fontId="5" fillId="0" borderId="97" xfId="0" applyNumberFormat="1" applyFont="1" applyFill="1" applyBorder="1" applyAlignment="1" applyProtection="1">
      <alignment horizontal="center" vertical="center"/>
    </xf>
    <xf numFmtId="177" fontId="5" fillId="0" borderId="18" xfId="0" applyNumberFormat="1" applyFont="1" applyFill="1" applyBorder="1" applyAlignment="1" applyProtection="1">
      <alignment horizontal="center" vertical="center"/>
    </xf>
    <xf numFmtId="177" fontId="5" fillId="0" borderId="47" xfId="0" applyNumberFormat="1" applyFont="1" applyFill="1" applyBorder="1" applyAlignment="1" applyProtection="1">
      <alignment horizontal="center" vertical="center"/>
    </xf>
    <xf numFmtId="177" fontId="5" fillId="0" borderId="84" xfId="0" applyNumberFormat="1" applyFont="1" applyFill="1" applyBorder="1" applyAlignment="1" applyProtection="1">
      <alignment horizontal="center" vertical="center"/>
    </xf>
    <xf numFmtId="177" fontId="5" fillId="0" borderId="115" xfId="0" applyNumberFormat="1" applyFont="1" applyFill="1" applyBorder="1" applyAlignment="1" applyProtection="1">
      <alignment horizontal="center" vertical="center" wrapText="1"/>
    </xf>
    <xf numFmtId="177" fontId="5" fillId="0" borderId="66" xfId="0" applyNumberFormat="1" applyFont="1" applyFill="1" applyBorder="1" applyAlignment="1" applyProtection="1">
      <alignment horizontal="center" vertical="center" wrapText="1"/>
    </xf>
    <xf numFmtId="177" fontId="5" fillId="0" borderId="67" xfId="0" applyNumberFormat="1" applyFont="1" applyFill="1" applyBorder="1" applyAlignment="1" applyProtection="1">
      <alignment horizontal="center" vertical="center" wrapText="1"/>
    </xf>
    <xf numFmtId="177" fontId="5" fillId="0" borderId="24" xfId="0" applyNumberFormat="1" applyFont="1" applyFill="1" applyBorder="1" applyAlignment="1" applyProtection="1">
      <alignment horizontal="center" vertical="center" textRotation="255"/>
    </xf>
    <xf numFmtId="177" fontId="5" fillId="0" borderId="55" xfId="0" applyNumberFormat="1" applyFont="1" applyFill="1" applyBorder="1" applyAlignment="1" applyProtection="1">
      <alignment horizontal="center" vertical="center" textRotation="255"/>
    </xf>
    <xf numFmtId="177" fontId="5" fillId="0" borderId="236" xfId="0" applyNumberFormat="1" applyFont="1" applyFill="1" applyBorder="1" applyAlignment="1" applyProtection="1">
      <alignment horizontal="center" vertical="center" textRotation="255"/>
    </xf>
    <xf numFmtId="177" fontId="5" fillId="0" borderId="134" xfId="0" applyNumberFormat="1" applyFont="1" applyFill="1" applyBorder="1" applyAlignment="1" applyProtection="1">
      <alignment horizontal="distributed" vertical="center" indent="1"/>
    </xf>
    <xf numFmtId="177" fontId="5" fillId="0" borderId="135" xfId="0" applyNumberFormat="1" applyFont="1" applyFill="1" applyBorder="1" applyAlignment="1" applyProtection="1">
      <alignment horizontal="distributed" vertical="center" indent="1"/>
    </xf>
    <xf numFmtId="177" fontId="5" fillId="0" borderId="214" xfId="0" applyNumberFormat="1" applyFont="1" applyFill="1" applyBorder="1" applyAlignment="1" applyProtection="1">
      <alignment horizontal="distributed" vertical="center" indent="1"/>
    </xf>
    <xf numFmtId="177" fontId="5" fillId="0" borderId="225" xfId="0" applyNumberFormat="1" applyFont="1" applyFill="1" applyBorder="1" applyAlignment="1" applyProtection="1">
      <alignment horizontal="distributed" vertical="center" justifyLastLine="1"/>
    </xf>
    <xf numFmtId="177" fontId="5" fillId="0" borderId="88" xfId="0" applyNumberFormat="1" applyFont="1" applyFill="1" applyBorder="1" applyAlignment="1" applyProtection="1">
      <alignment horizontal="distributed" vertical="center" justifyLastLine="1"/>
    </xf>
    <xf numFmtId="177" fontId="5" fillId="0" borderId="228" xfId="0" applyNumberFormat="1" applyFont="1" applyFill="1" applyBorder="1" applyAlignment="1" applyProtection="1">
      <alignment horizontal="distributed" vertical="center" justifyLastLine="1"/>
    </xf>
    <xf numFmtId="177" fontId="5" fillId="0" borderId="30" xfId="0" applyNumberFormat="1" applyFont="1" applyFill="1" applyBorder="1" applyAlignment="1" applyProtection="1">
      <alignment horizontal="center" vertical="center" textRotation="255"/>
    </xf>
    <xf numFmtId="177" fontId="5" fillId="0" borderId="3" xfId="0" applyNumberFormat="1" applyFont="1" applyFill="1" applyBorder="1" applyAlignment="1" applyProtection="1">
      <alignment horizontal="center" vertical="center" textRotation="255"/>
    </xf>
    <xf numFmtId="177" fontId="5" fillId="0" borderId="40" xfId="0" applyNumberFormat="1" applyFont="1" applyFill="1" applyBorder="1" applyAlignment="1" applyProtection="1">
      <alignment horizontal="center" vertical="center" textRotation="255"/>
    </xf>
    <xf numFmtId="177" fontId="5" fillId="0" borderId="11" xfId="0" applyNumberFormat="1" applyFont="1" applyFill="1" applyBorder="1" applyAlignment="1" applyProtection="1">
      <alignment horizontal="distributed" vertical="center" indent="1"/>
    </xf>
    <xf numFmtId="177" fontId="5" fillId="0" borderId="45" xfId="0" applyNumberFormat="1" applyFont="1" applyFill="1" applyBorder="1" applyAlignment="1" applyProtection="1">
      <alignment horizontal="distributed" vertical="center" indent="1"/>
    </xf>
    <xf numFmtId="177" fontId="5" fillId="0" borderId="69" xfId="0" applyNumberFormat="1" applyFont="1" applyFill="1" applyBorder="1" applyAlignment="1" applyProtection="1">
      <alignment horizontal="distributed" vertical="center" indent="1"/>
    </xf>
    <xf numFmtId="177" fontId="5" fillId="0" borderId="231" xfId="0" applyNumberFormat="1" applyFont="1" applyFill="1" applyBorder="1" applyAlignment="1" applyProtection="1">
      <alignment horizontal="distributed" justifyLastLine="1"/>
    </xf>
    <xf numFmtId="177" fontId="5" fillId="0" borderId="232" xfId="0" applyNumberFormat="1" applyFont="1" applyFill="1" applyBorder="1" applyAlignment="1" applyProtection="1">
      <alignment horizontal="distributed" justifyLastLine="1"/>
    </xf>
    <xf numFmtId="177" fontId="13" fillId="0" borderId="30" xfId="0" applyNumberFormat="1" applyFont="1" applyFill="1" applyBorder="1" applyAlignment="1" applyProtection="1">
      <alignment horizontal="center" vertical="top" textRotation="255" wrapText="1"/>
    </xf>
    <xf numFmtId="177" fontId="13" fillId="0" borderId="31" xfId="0" applyNumberFormat="1" applyFont="1" applyFill="1" applyBorder="1" applyAlignment="1" applyProtection="1">
      <alignment horizontal="center" vertical="top" textRotation="255"/>
    </xf>
    <xf numFmtId="177" fontId="13" fillId="0" borderId="3" xfId="0" applyNumberFormat="1" applyFont="1" applyFill="1" applyBorder="1" applyAlignment="1" applyProtection="1">
      <alignment horizontal="center" vertical="top" textRotation="255"/>
    </xf>
    <xf numFmtId="177" fontId="13" fillId="0" borderId="9" xfId="0" applyNumberFormat="1" applyFont="1" applyFill="1" applyBorder="1" applyAlignment="1" applyProtection="1">
      <alignment horizontal="center" vertical="top" textRotation="255"/>
    </xf>
    <xf numFmtId="177" fontId="13" fillId="0" borderId="32" xfId="0" applyNumberFormat="1" applyFont="1" applyFill="1" applyBorder="1" applyAlignment="1" applyProtection="1">
      <alignment horizontal="center" vertical="top" textRotation="255"/>
    </xf>
    <xf numFmtId="177" fontId="13" fillId="0" borderId="33" xfId="0" applyNumberFormat="1" applyFont="1" applyFill="1" applyBorder="1" applyAlignment="1" applyProtection="1">
      <alignment horizontal="center" vertical="top" textRotation="255"/>
    </xf>
    <xf numFmtId="0" fontId="13" fillId="0" borderId="30" xfId="0" applyFont="1" applyFill="1" applyBorder="1" applyAlignment="1">
      <alignment horizontal="center" vertical="center" textRotation="255"/>
    </xf>
    <xf numFmtId="0" fontId="13" fillId="0" borderId="31" xfId="0" applyFont="1" applyFill="1" applyBorder="1" applyAlignment="1">
      <alignment horizontal="center" vertical="center" textRotation="255"/>
    </xf>
    <xf numFmtId="0" fontId="13" fillId="0" borderId="3" xfId="0" applyFont="1" applyFill="1" applyBorder="1" applyAlignment="1">
      <alignment horizontal="center" vertical="center" textRotation="255"/>
    </xf>
    <xf numFmtId="0" fontId="13" fillId="0" borderId="9" xfId="0" applyFont="1" applyFill="1" applyBorder="1" applyAlignment="1">
      <alignment horizontal="center" vertical="center" textRotation="255"/>
    </xf>
    <xf numFmtId="0" fontId="13" fillId="0" borderId="32" xfId="0" applyFont="1" applyFill="1" applyBorder="1" applyAlignment="1">
      <alignment horizontal="center" vertical="center" textRotation="255"/>
    </xf>
    <xf numFmtId="0" fontId="13" fillId="0" borderId="33" xfId="0" applyFont="1" applyFill="1" applyBorder="1" applyAlignment="1">
      <alignment horizontal="center" vertical="center" textRotation="255"/>
    </xf>
    <xf numFmtId="177" fontId="5" fillId="0" borderId="333" xfId="0" applyNumberFormat="1" applyFont="1" applyFill="1" applyBorder="1" applyAlignment="1" applyProtection="1">
      <alignment horizontal="center" vertical="center" textRotation="255"/>
    </xf>
    <xf numFmtId="177" fontId="5" fillId="0" borderId="215" xfId="0" applyNumberFormat="1" applyFont="1" applyFill="1" applyBorder="1" applyAlignment="1" applyProtection="1">
      <alignment horizontal="center" vertical="center" justifyLastLine="1"/>
    </xf>
    <xf numFmtId="177" fontId="5" fillId="0" borderId="176" xfId="0" applyNumberFormat="1" applyFont="1" applyFill="1" applyBorder="1" applyAlignment="1" applyProtection="1">
      <alignment horizontal="center" vertical="center" justifyLastLine="1"/>
    </xf>
    <xf numFmtId="177" fontId="5" fillId="0" borderId="97" xfId="0" applyNumberFormat="1" applyFont="1" applyFill="1" applyBorder="1" applyAlignment="1" applyProtection="1">
      <alignment horizontal="center" vertical="center" justifyLastLine="1"/>
    </xf>
    <xf numFmtId="177" fontId="5" fillId="0" borderId="216" xfId="0" applyNumberFormat="1" applyFont="1" applyFill="1" applyBorder="1" applyAlignment="1" applyProtection="1">
      <alignment horizontal="center" vertical="center" textRotation="255"/>
    </xf>
    <xf numFmtId="177" fontId="5" fillId="0" borderId="190" xfId="0" applyNumberFormat="1" applyFont="1" applyFill="1" applyBorder="1" applyAlignment="1" applyProtection="1">
      <alignment horizontal="center" vertical="center" textRotation="255"/>
    </xf>
    <xf numFmtId="177" fontId="5" fillId="0" borderId="19" xfId="0" applyNumberFormat="1" applyFont="1" applyFill="1" applyBorder="1" applyAlignment="1" applyProtection="1">
      <alignment horizontal="distributed" justifyLastLine="1"/>
    </xf>
    <xf numFmtId="177" fontId="5" fillId="0" borderId="33" xfId="0" applyNumberFormat="1" applyFont="1" applyFill="1" applyBorder="1" applyAlignment="1" applyProtection="1">
      <alignment horizontal="distributed" justifyLastLine="1"/>
    </xf>
    <xf numFmtId="177" fontId="5" fillId="0" borderId="30" xfId="0" applyNumberFormat="1" applyFont="1" applyFill="1" applyBorder="1" applyProtection="1"/>
    <xf numFmtId="177" fontId="5" fillId="0" borderId="10" xfId="0" applyNumberFormat="1" applyFont="1" applyFill="1" applyBorder="1" applyProtection="1"/>
    <xf numFmtId="177" fontId="5" fillId="0" borderId="2" xfId="0" applyNumberFormat="1" applyFont="1" applyFill="1" applyBorder="1" applyAlignment="1" applyProtection="1">
      <alignment horizontal="distributed" vertical="center" justifyLastLine="1"/>
    </xf>
    <xf numFmtId="177" fontId="5" fillId="0" borderId="233" xfId="0" applyNumberFormat="1" applyFont="1" applyFill="1" applyBorder="1" applyProtection="1"/>
    <xf numFmtId="177" fontId="5" fillId="0" borderId="234" xfId="0" applyNumberFormat="1" applyFont="1" applyFill="1" applyBorder="1" applyProtection="1"/>
    <xf numFmtId="177" fontId="5" fillId="0" borderId="91" xfId="0" applyNumberFormat="1" applyFont="1" applyFill="1" applyBorder="1" applyAlignment="1" applyProtection="1">
      <alignment horizontal="distributed" vertical="center" justifyLastLine="1"/>
    </xf>
    <xf numFmtId="177" fontId="5" fillId="0" borderId="237" xfId="0" applyNumberFormat="1" applyFont="1" applyFill="1" applyBorder="1" applyAlignment="1" applyProtection="1">
      <alignment horizontal="distributed" vertical="center" justifyLastLine="1"/>
    </xf>
    <xf numFmtId="177" fontId="5" fillId="0" borderId="238" xfId="0" applyNumberFormat="1" applyFont="1" applyFill="1" applyBorder="1" applyAlignment="1" applyProtection="1">
      <alignment horizontal="distributed" vertical="center" justifyLastLine="1"/>
    </xf>
    <xf numFmtId="177" fontId="5" fillId="0" borderId="239" xfId="0" applyNumberFormat="1" applyFont="1" applyFill="1" applyBorder="1" applyAlignment="1" applyProtection="1">
      <alignment horizontal="distributed" vertical="center" justifyLastLine="1"/>
    </xf>
    <xf numFmtId="0" fontId="0" fillId="0" borderId="89" xfId="0" applyFont="1" applyFill="1" applyBorder="1" applyAlignment="1">
      <alignment horizontal="distributed" vertical="center" wrapText="1" indent="1"/>
    </xf>
    <xf numFmtId="0" fontId="0" fillId="0" borderId="45" xfId="0" applyFont="1" applyFill="1" applyBorder="1" applyAlignment="1">
      <alignment horizontal="distributed" vertical="center" wrapText="1" indent="1"/>
    </xf>
    <xf numFmtId="0" fontId="0" fillId="0" borderId="69" xfId="0" applyFont="1" applyFill="1" applyBorder="1" applyAlignment="1">
      <alignment horizontal="distributed" vertical="center" wrapText="1" indent="1"/>
    </xf>
    <xf numFmtId="177" fontId="15" fillId="0" borderId="32" xfId="0" applyNumberFormat="1" applyFont="1" applyFill="1" applyBorder="1" applyAlignment="1" applyProtection="1">
      <alignment horizontal="center" vertical="center" justifyLastLine="1"/>
    </xf>
    <xf numFmtId="177" fontId="15" fillId="0" borderId="19" xfId="0" applyNumberFormat="1" applyFont="1" applyFill="1" applyBorder="1" applyAlignment="1" applyProtection="1">
      <alignment horizontal="center" vertical="center" justifyLastLine="1"/>
    </xf>
    <xf numFmtId="177" fontId="15" fillId="0" borderId="32" xfId="0" applyNumberFormat="1" applyFont="1" applyFill="1" applyBorder="1" applyAlignment="1" applyProtection="1">
      <alignment horizontal="distributed" vertical="center" justifyLastLine="1"/>
    </xf>
    <xf numFmtId="177" fontId="15" fillId="0" borderId="19" xfId="0" applyNumberFormat="1" applyFont="1" applyFill="1" applyBorder="1" applyAlignment="1" applyProtection="1">
      <alignment horizontal="distributed" vertical="center" justifyLastLine="1"/>
    </xf>
    <xf numFmtId="49" fontId="5" fillId="0" borderId="11" xfId="0" applyNumberFormat="1" applyFont="1" applyFill="1" applyBorder="1" applyAlignment="1" applyProtection="1">
      <alignment horizontal="distributed" vertical="center" justifyLastLine="1"/>
    </xf>
    <xf numFmtId="49" fontId="5" fillId="0" borderId="45" xfId="0" applyNumberFormat="1" applyFont="1" applyFill="1" applyBorder="1" applyAlignment="1" applyProtection="1">
      <alignment horizontal="distributed" vertical="center" justifyLastLine="1"/>
    </xf>
    <xf numFmtId="49" fontId="5" fillId="0" borderId="69" xfId="0" applyNumberFormat="1" applyFont="1" applyFill="1" applyBorder="1" applyAlignment="1" applyProtection="1">
      <alignment horizontal="distributed" vertical="center" justifyLastLine="1"/>
    </xf>
    <xf numFmtId="177" fontId="5" fillId="0" borderId="221" xfId="0" applyNumberFormat="1" applyFont="1" applyFill="1" applyBorder="1" applyAlignment="1" applyProtection="1">
      <alignment horizontal="distributed" justifyLastLine="1"/>
    </xf>
    <xf numFmtId="177" fontId="5" fillId="0" borderId="222" xfId="0" applyNumberFormat="1" applyFont="1" applyFill="1" applyBorder="1" applyAlignment="1" applyProtection="1">
      <alignment horizontal="distributed" justifyLastLine="1"/>
    </xf>
    <xf numFmtId="177" fontId="5" fillId="0" borderId="30" xfId="0" applyNumberFormat="1" applyFont="1" applyFill="1" applyBorder="1" applyAlignment="1" applyProtection="1">
      <alignment horizontal="center"/>
    </xf>
    <xf numFmtId="177" fontId="5" fillId="0" borderId="10" xfId="0" applyNumberFormat="1" applyFont="1" applyFill="1" applyBorder="1" applyAlignment="1" applyProtection="1">
      <alignment horizontal="center"/>
    </xf>
    <xf numFmtId="177" fontId="5" fillId="0" borderId="52" xfId="0" applyNumberFormat="1" applyFont="1" applyFill="1" applyBorder="1" applyAlignment="1" applyProtection="1">
      <alignment horizontal="center" vertical="center" textRotation="255"/>
    </xf>
    <xf numFmtId="177" fontId="5" fillId="0" borderId="93" xfId="0" applyNumberFormat="1" applyFont="1" applyFill="1" applyBorder="1" applyAlignment="1" applyProtection="1">
      <alignment horizontal="center" vertical="center" textRotation="255"/>
    </xf>
    <xf numFmtId="177" fontId="5" fillId="0" borderId="27" xfId="0" applyNumberFormat="1" applyFont="1" applyFill="1" applyBorder="1" applyAlignment="1" applyProtection="1">
      <alignment horizontal="distributed" vertical="center" justifyLastLine="1"/>
    </xf>
    <xf numFmtId="177" fontId="5" fillId="0" borderId="121" xfId="0" applyNumberFormat="1" applyFont="1" applyFill="1" applyBorder="1" applyAlignment="1" applyProtection="1">
      <alignment horizontal="distributed" vertical="center" justifyLastLine="1"/>
    </xf>
    <xf numFmtId="177" fontId="5" fillId="0" borderId="124" xfId="0" applyNumberFormat="1" applyFont="1" applyFill="1" applyBorder="1" applyAlignment="1" applyProtection="1">
      <alignment horizontal="distributed" vertical="center" justifyLastLine="1"/>
    </xf>
    <xf numFmtId="177" fontId="5" fillId="0" borderId="21" xfId="0" applyNumberFormat="1" applyFont="1" applyFill="1" applyBorder="1" applyAlignment="1" applyProtection="1">
      <alignment horizontal="distributed" vertical="center" justifyLastLine="1"/>
    </xf>
    <xf numFmtId="177" fontId="5" fillId="0" borderId="86" xfId="0" applyNumberFormat="1" applyFont="1" applyFill="1" applyBorder="1" applyAlignment="1" applyProtection="1">
      <alignment horizontal="distributed" vertical="center" justifyLastLine="1"/>
    </xf>
    <xf numFmtId="177" fontId="5" fillId="0" borderId="87" xfId="0" applyNumberFormat="1" applyFont="1" applyFill="1" applyBorder="1" applyAlignment="1" applyProtection="1">
      <alignment horizontal="distributed" vertical="center" justifyLastLine="1"/>
    </xf>
    <xf numFmtId="177" fontId="33" fillId="0" borderId="18" xfId="0" applyNumberFormat="1" applyFont="1" applyBorder="1" applyAlignment="1" applyProtection="1">
      <alignment horizontal="distributed" vertical="center" indent="1"/>
    </xf>
    <xf numFmtId="177" fontId="33" fillId="0" borderId="47" xfId="0" applyNumberFormat="1" applyFont="1" applyBorder="1" applyAlignment="1" applyProtection="1">
      <alignment horizontal="distributed" vertical="center" indent="1"/>
    </xf>
    <xf numFmtId="177" fontId="33" fillId="0" borderId="84" xfId="0" applyNumberFormat="1" applyFont="1" applyBorder="1" applyAlignment="1" applyProtection="1">
      <alignment horizontal="distributed" vertical="center" indent="1"/>
    </xf>
    <xf numFmtId="177" fontId="5" fillId="0" borderId="1" xfId="0" applyNumberFormat="1" applyFont="1" applyFill="1" applyBorder="1" applyAlignment="1" applyProtection="1">
      <alignment horizontal="distributed" vertical="center" justifyLastLine="1"/>
    </xf>
    <xf numFmtId="177" fontId="5" fillId="0" borderId="27" xfId="0" applyNumberFormat="1" applyFont="1" applyFill="1" applyBorder="1" applyAlignment="1" applyProtection="1">
      <alignment horizontal="distributed" vertical="center" indent="1"/>
    </xf>
    <xf numFmtId="177" fontId="5" fillId="0" borderId="121" xfId="0" applyNumberFormat="1" applyFont="1" applyFill="1" applyBorder="1" applyAlignment="1" applyProtection="1">
      <alignment horizontal="distributed" vertical="center" indent="1"/>
    </xf>
    <xf numFmtId="177" fontId="5" fillId="0" borderId="124" xfId="0" applyNumberFormat="1" applyFont="1" applyFill="1" applyBorder="1" applyAlignment="1" applyProtection="1">
      <alignment horizontal="distributed" vertical="center" indent="1"/>
    </xf>
    <xf numFmtId="177" fontId="5" fillId="0" borderId="20" xfId="0" applyNumberFormat="1" applyFont="1" applyFill="1" applyBorder="1" applyAlignment="1" applyProtection="1">
      <alignment horizontal="distributed" vertical="center" indent="1"/>
    </xf>
    <xf numFmtId="177" fontId="5" fillId="0" borderId="28" xfId="0" applyNumberFormat="1" applyFont="1" applyFill="1" applyBorder="1" applyAlignment="1" applyProtection="1">
      <alignment horizontal="distributed" vertical="center" indent="1"/>
    </xf>
    <xf numFmtId="177" fontId="5" fillId="0" borderId="68" xfId="0" applyNumberFormat="1" applyFont="1" applyFill="1" applyBorder="1" applyAlignment="1" applyProtection="1">
      <alignment horizontal="distributed" vertical="center" indent="1"/>
    </xf>
    <xf numFmtId="177" fontId="5" fillId="0" borderId="65" xfId="0" applyNumberFormat="1" applyFont="1" applyFill="1" applyBorder="1" applyAlignment="1" applyProtection="1">
      <alignment horizontal="distributed" vertical="center" indent="1"/>
    </xf>
    <xf numFmtId="177" fontId="5" fillId="0" borderId="66" xfId="0" applyNumberFormat="1" applyFont="1" applyFill="1" applyBorder="1" applyAlignment="1" applyProtection="1">
      <alignment horizontal="distributed" vertical="center" indent="1"/>
    </xf>
    <xf numFmtId="177" fontId="5" fillId="0" borderId="67" xfId="0" applyNumberFormat="1" applyFont="1" applyFill="1" applyBorder="1" applyAlignment="1" applyProtection="1">
      <alignment horizontal="distributed" vertical="center" indent="1"/>
    </xf>
    <xf numFmtId="177" fontId="5" fillId="0" borderId="237" xfId="0" applyNumberFormat="1" applyFont="1" applyFill="1" applyBorder="1" applyAlignment="1" applyProtection="1">
      <alignment horizontal="distributed" vertical="center" indent="1"/>
    </xf>
    <xf numFmtId="177" fontId="5" fillId="0" borderId="238" xfId="0" applyNumberFormat="1" applyFont="1" applyFill="1" applyBorder="1" applyAlignment="1" applyProtection="1">
      <alignment horizontal="distributed" vertical="center" indent="1"/>
    </xf>
    <xf numFmtId="177" fontId="5" fillId="0" borderId="239" xfId="0" applyNumberFormat="1" applyFont="1" applyFill="1" applyBorder="1" applyAlignment="1" applyProtection="1">
      <alignment horizontal="distributed" vertical="center" indent="1"/>
    </xf>
    <xf numFmtId="177" fontId="13" fillId="0" borderId="0" xfId="0" applyNumberFormat="1" applyFont="1" applyFill="1" applyBorder="1" applyAlignment="1" applyProtection="1">
      <alignment horizontal="center" vertical="center" textRotation="255"/>
    </xf>
    <xf numFmtId="177" fontId="15" fillId="0" borderId="32" xfId="0" applyNumberFormat="1" applyFont="1" applyFill="1" applyBorder="1" applyAlignment="1" applyProtection="1">
      <alignment horizontal="center" vertical="top" justifyLastLine="1"/>
    </xf>
    <xf numFmtId="177" fontId="15" fillId="0" borderId="19" xfId="0" applyNumberFormat="1" applyFont="1" applyFill="1" applyBorder="1" applyAlignment="1" applyProtection="1">
      <alignment horizontal="center" vertical="top" justifyLastLine="1"/>
    </xf>
    <xf numFmtId="177" fontId="13" fillId="0" borderId="0" xfId="0" applyNumberFormat="1" applyFont="1" applyFill="1" applyBorder="1" applyAlignment="1" applyProtection="1">
      <alignment vertical="center" textRotation="255"/>
    </xf>
    <xf numFmtId="0" fontId="26" fillId="0" borderId="0" xfId="0" applyFont="1" applyFill="1" applyBorder="1" applyAlignment="1">
      <alignment vertical="center" textRotation="255"/>
    </xf>
    <xf numFmtId="177" fontId="13" fillId="0" borderId="18" xfId="0" applyNumberFormat="1" applyFont="1" applyFill="1" applyBorder="1" applyAlignment="1" applyProtection="1">
      <alignment horizontal="center" vertical="center" textRotation="255"/>
    </xf>
    <xf numFmtId="177" fontId="13" fillId="0" borderId="84" xfId="0" applyNumberFormat="1" applyFont="1" applyFill="1" applyBorder="1" applyAlignment="1" applyProtection="1">
      <alignment horizontal="center" vertical="center" textRotation="255"/>
    </xf>
    <xf numFmtId="177" fontId="13" fillId="0" borderId="31" xfId="0" applyNumberFormat="1" applyFont="1" applyFill="1" applyBorder="1" applyAlignment="1" applyProtection="1">
      <alignment horizontal="center" vertical="center" textRotation="255"/>
    </xf>
    <xf numFmtId="177" fontId="13" fillId="0" borderId="9" xfId="0" applyNumberFormat="1" applyFont="1" applyFill="1" applyBorder="1" applyAlignment="1" applyProtection="1">
      <alignment horizontal="center" vertical="center" textRotation="255"/>
    </xf>
    <xf numFmtId="177" fontId="13" fillId="0" borderId="33" xfId="0" applyNumberFormat="1" applyFont="1" applyFill="1" applyBorder="1" applyAlignment="1" applyProtection="1">
      <alignment horizontal="center" vertical="center" textRotation="255"/>
    </xf>
    <xf numFmtId="177" fontId="5" fillId="0" borderId="29" xfId="0" applyNumberFormat="1" applyFont="1" applyFill="1" applyBorder="1" applyAlignment="1" applyProtection="1">
      <alignment horizontal="distributed" vertical="center" justifyLastLine="1"/>
    </xf>
    <xf numFmtId="183" fontId="15" fillId="0" borderId="0" xfId="0" applyNumberFormat="1" applyFont="1" applyFill="1" applyAlignment="1" applyProtection="1">
      <alignment horizontal="right" vertical="center"/>
    </xf>
    <xf numFmtId="177" fontId="5" fillId="0" borderId="4" xfId="0" applyNumberFormat="1" applyFont="1" applyFill="1" applyBorder="1" applyAlignment="1" applyProtection="1">
      <alignment horizontal="distributed" vertical="center" justifyLastLine="1"/>
    </xf>
    <xf numFmtId="177" fontId="5" fillId="0" borderId="44" xfId="0" applyNumberFormat="1" applyFont="1" applyFill="1" applyBorder="1" applyAlignment="1" applyProtection="1">
      <alignment horizontal="center" vertical="center" justifyLastLine="1"/>
    </xf>
    <xf numFmtId="177" fontId="5" fillId="0" borderId="83" xfId="0" applyNumberFormat="1" applyFont="1" applyFill="1" applyBorder="1" applyAlignment="1" applyProtection="1">
      <alignment horizontal="center" vertical="center" justifyLastLine="1"/>
    </xf>
    <xf numFmtId="177" fontId="15" fillId="0" borderId="66" xfId="0" applyNumberFormat="1" applyFont="1" applyFill="1" applyBorder="1" applyAlignment="1" applyProtection="1">
      <alignment horizontal="distributed" vertical="center" indent="1"/>
    </xf>
    <xf numFmtId="177" fontId="15" fillId="0" borderId="67" xfId="0" applyNumberFormat="1" applyFont="1" applyFill="1" applyBorder="1" applyAlignment="1" applyProtection="1">
      <alignment horizontal="distributed" vertical="center" indent="1"/>
    </xf>
    <xf numFmtId="177" fontId="15" fillId="0" borderId="28" xfId="0" applyNumberFormat="1" applyFont="1" applyFill="1" applyBorder="1" applyAlignment="1" applyProtection="1">
      <alignment horizontal="distributed" vertical="center" indent="1"/>
    </xf>
    <xf numFmtId="177" fontId="15" fillId="0" borderId="68" xfId="0" applyNumberFormat="1" applyFont="1" applyFill="1" applyBorder="1" applyAlignment="1" applyProtection="1">
      <alignment horizontal="distributed" vertical="center" indent="1"/>
    </xf>
    <xf numFmtId="177" fontId="15" fillId="6" borderId="133" xfId="0" applyNumberFormat="1" applyFont="1" applyFill="1" applyBorder="1" applyAlignment="1" applyProtection="1">
      <alignment horizontal="distributed" vertical="center" justifyLastLine="1"/>
    </xf>
    <xf numFmtId="177" fontId="15" fillId="6" borderId="102" xfId="0" applyNumberFormat="1" applyFont="1" applyFill="1" applyBorder="1" applyAlignment="1" applyProtection="1">
      <alignment horizontal="distributed" vertical="center" justifyLastLine="1"/>
    </xf>
    <xf numFmtId="177" fontId="15" fillId="0" borderId="19" xfId="0" applyNumberFormat="1" applyFont="1" applyFill="1" applyBorder="1" applyAlignment="1" applyProtection="1">
      <alignment horizontal="distributed" justifyLastLine="1"/>
    </xf>
    <xf numFmtId="177" fontId="15" fillId="0" borderId="33" xfId="0" applyNumberFormat="1" applyFont="1" applyFill="1" applyBorder="1" applyAlignment="1" applyProtection="1">
      <alignment horizontal="distributed" justifyLastLine="1"/>
    </xf>
    <xf numFmtId="177" fontId="5" fillId="0" borderId="52" xfId="0" applyNumberFormat="1" applyFont="1" applyBorder="1" applyAlignment="1" applyProtection="1">
      <alignment horizontal="center" vertical="center" textRotation="255"/>
    </xf>
    <xf numFmtId="177" fontId="5" fillId="0" borderId="55" xfId="0" applyNumberFormat="1" applyFont="1" applyBorder="1" applyAlignment="1" applyProtection="1">
      <alignment horizontal="center" vertical="center" textRotation="255"/>
    </xf>
    <xf numFmtId="177" fontId="5" fillId="0" borderId="93" xfId="0" applyNumberFormat="1" applyFont="1" applyBorder="1" applyAlignment="1" applyProtection="1">
      <alignment horizontal="center" vertical="center" textRotation="255"/>
    </xf>
    <xf numFmtId="177" fontId="15" fillId="0" borderId="55" xfId="0" applyNumberFormat="1" applyFont="1" applyFill="1" applyBorder="1" applyAlignment="1" applyProtection="1">
      <alignment horizontal="center" vertical="center" textRotation="255"/>
    </xf>
    <xf numFmtId="177" fontId="5" fillId="0" borderId="68" xfId="0" applyNumberFormat="1" applyFont="1" applyFill="1" applyBorder="1" applyAlignment="1" applyProtection="1">
      <alignment horizontal="center" vertical="center" justifyLastLine="1"/>
    </xf>
    <xf numFmtId="177" fontId="5" fillId="0" borderId="89" xfId="0" applyNumberFormat="1" applyFont="1" applyFill="1" applyBorder="1" applyAlignment="1" applyProtection="1">
      <alignment horizontal="center" vertical="center" justifyLastLine="1"/>
    </xf>
    <xf numFmtId="177" fontId="5" fillId="0" borderId="45" xfId="0" applyNumberFormat="1" applyFont="1" applyFill="1" applyBorder="1" applyAlignment="1" applyProtection="1">
      <alignment horizontal="center" vertical="center" justifyLastLine="1"/>
    </xf>
    <xf numFmtId="177" fontId="5" fillId="0" borderId="69" xfId="0" applyNumberFormat="1" applyFont="1" applyFill="1" applyBorder="1" applyAlignment="1" applyProtection="1">
      <alignment horizontal="center" vertical="center" justifyLastLine="1"/>
    </xf>
    <xf numFmtId="177" fontId="5" fillId="0" borderId="332" xfId="0" applyNumberFormat="1" applyFont="1" applyFill="1" applyBorder="1" applyAlignment="1" applyProtection="1">
      <alignment horizontal="center" vertical="center" justifyLastLine="1"/>
    </xf>
    <xf numFmtId="177" fontId="5" fillId="0" borderId="86" xfId="0" applyNumberFormat="1" applyFont="1" applyFill="1" applyBorder="1" applyAlignment="1" applyProtection="1">
      <alignment horizontal="center" vertical="center" justifyLastLine="1"/>
    </xf>
    <xf numFmtId="177" fontId="5" fillId="0" borderId="87" xfId="0" applyNumberFormat="1" applyFont="1" applyFill="1" applyBorder="1" applyAlignment="1" applyProtection="1">
      <alignment horizontal="center" vertical="center" justifyLastLine="1"/>
    </xf>
    <xf numFmtId="177" fontId="5" fillId="0" borderId="43" xfId="0" applyNumberFormat="1" applyFont="1" applyFill="1" applyBorder="1" applyAlignment="1" applyProtection="1">
      <alignment horizontal="center" vertical="center" justifyLastLine="1"/>
    </xf>
    <xf numFmtId="177" fontId="5" fillId="0" borderId="50" xfId="0" applyNumberFormat="1" applyFont="1" applyFill="1" applyBorder="1" applyAlignment="1" applyProtection="1">
      <alignment horizontal="center" vertical="center" textRotation="255"/>
    </xf>
    <xf numFmtId="177" fontId="5" fillId="0" borderId="48" xfId="0" applyNumberFormat="1" applyFont="1" applyFill="1" applyBorder="1" applyAlignment="1" applyProtection="1">
      <alignment horizontal="center" vertical="center" textRotation="255"/>
    </xf>
    <xf numFmtId="177" fontId="5" fillId="0" borderId="76" xfId="0" applyNumberFormat="1" applyFont="1" applyFill="1" applyBorder="1" applyAlignment="1" applyProtection="1">
      <alignment horizontal="center" vertical="center" textRotation="255"/>
    </xf>
    <xf numFmtId="177" fontId="5" fillId="0" borderId="94" xfId="0" applyNumberFormat="1" applyFont="1" applyFill="1" applyBorder="1" applyAlignment="1" applyProtection="1">
      <alignment horizontal="distributed" vertical="center" justifyLastLine="1"/>
    </xf>
    <xf numFmtId="0" fontId="15" fillId="0" borderId="45" xfId="0" applyFont="1" applyFill="1" applyBorder="1" applyAlignment="1">
      <alignment horizontal="distributed" vertical="center" indent="1"/>
    </xf>
    <xf numFmtId="0" fontId="15" fillId="0" borderId="69" xfId="0" applyFont="1" applyFill="1" applyBorder="1" applyAlignment="1">
      <alignment horizontal="distributed" vertical="center" indent="1"/>
    </xf>
    <xf numFmtId="177" fontId="15" fillId="0" borderId="121" xfId="0" applyNumberFormat="1" applyFont="1" applyFill="1" applyBorder="1" applyAlignment="1" applyProtection="1">
      <alignment horizontal="distributed" vertical="center" indent="1"/>
    </xf>
    <xf numFmtId="177" fontId="15" fillId="0" borderId="124" xfId="0" applyNumberFormat="1" applyFont="1" applyFill="1" applyBorder="1" applyAlignment="1" applyProtection="1">
      <alignment horizontal="distributed" vertical="center" indent="1"/>
    </xf>
    <xf numFmtId="177" fontId="5" fillId="0" borderId="24" xfId="0" applyNumberFormat="1" applyFont="1" applyBorder="1" applyAlignment="1" applyProtection="1">
      <alignment horizontal="center" vertical="center" textRotation="255"/>
    </xf>
    <xf numFmtId="177" fontId="5" fillId="0" borderId="236" xfId="0" applyNumberFormat="1" applyFont="1" applyBorder="1" applyAlignment="1" applyProtection="1">
      <alignment horizontal="center" vertical="center" textRotation="255"/>
    </xf>
    <xf numFmtId="177" fontId="15" fillId="0" borderId="215" xfId="0" applyNumberFormat="1" applyFont="1" applyFill="1" applyBorder="1" applyAlignment="1" applyProtection="1">
      <alignment horizontal="center" vertical="center"/>
    </xf>
    <xf numFmtId="177" fontId="15" fillId="0" borderId="176" xfId="0" applyNumberFormat="1" applyFont="1" applyFill="1" applyBorder="1" applyAlignment="1" applyProtection="1">
      <alignment horizontal="center" vertical="center"/>
    </xf>
    <xf numFmtId="177" fontId="15" fillId="0" borderId="97" xfId="0" applyNumberFormat="1" applyFont="1" applyFill="1" applyBorder="1" applyAlignment="1" applyProtection="1">
      <alignment horizontal="center" vertical="center"/>
    </xf>
    <xf numFmtId="177" fontId="5" fillId="0" borderId="30" xfId="0" applyNumberFormat="1" applyFont="1" applyBorder="1" applyAlignment="1" applyProtection="1">
      <alignment horizontal="center" vertical="center" textRotation="255"/>
    </xf>
    <xf numFmtId="177" fontId="5" fillId="0" borderId="3" xfId="0" applyNumberFormat="1" applyFont="1" applyBorder="1" applyAlignment="1" applyProtection="1">
      <alignment horizontal="center" vertical="center" textRotation="255"/>
    </xf>
    <xf numFmtId="177" fontId="5" fillId="0" borderId="134" xfId="0" applyNumberFormat="1" applyFont="1" applyBorder="1" applyAlignment="1" applyProtection="1">
      <alignment horizontal="distributed" vertical="center" indent="1"/>
    </xf>
    <xf numFmtId="177" fontId="5" fillId="0" borderId="135" xfId="0" applyNumberFormat="1" applyFont="1" applyBorder="1" applyAlignment="1" applyProtection="1">
      <alignment horizontal="distributed" vertical="center" indent="1"/>
    </xf>
    <xf numFmtId="177" fontId="5" fillId="0" borderId="214" xfId="0" applyNumberFormat="1" applyFont="1" applyBorder="1" applyAlignment="1" applyProtection="1">
      <alignment horizontal="distributed" vertical="center" indent="1"/>
    </xf>
    <xf numFmtId="177" fontId="5" fillId="0" borderId="75" xfId="0" applyNumberFormat="1" applyFont="1" applyFill="1" applyBorder="1" applyAlignment="1" applyProtection="1">
      <alignment horizontal="distributed" vertical="center" indent="1"/>
    </xf>
    <xf numFmtId="177" fontId="5" fillId="0" borderId="41" xfId="0" applyNumberFormat="1" applyFont="1" applyFill="1" applyBorder="1" applyAlignment="1" applyProtection="1">
      <alignment horizontal="distributed" vertical="center" indent="1"/>
    </xf>
    <xf numFmtId="177" fontId="5" fillId="0" borderId="112" xfId="0" applyNumberFormat="1" applyFont="1" applyFill="1" applyBorder="1" applyAlignment="1" applyProtection="1">
      <alignment horizontal="distributed" vertical="center" indent="1"/>
    </xf>
    <xf numFmtId="177" fontId="5" fillId="0" borderId="40" xfId="0" applyNumberFormat="1" applyFont="1" applyBorder="1" applyAlignment="1" applyProtection="1">
      <alignment horizontal="center" vertical="center" textRotation="255"/>
    </xf>
    <xf numFmtId="177" fontId="15" fillId="0" borderId="65" xfId="0" applyNumberFormat="1" applyFont="1" applyFill="1" applyBorder="1" applyAlignment="1" applyProtection="1">
      <alignment horizontal="distributed" vertical="center" indent="1"/>
    </xf>
    <xf numFmtId="177" fontId="15" fillId="0" borderId="20" xfId="0" applyNumberFormat="1" applyFont="1" applyFill="1" applyBorder="1" applyAlignment="1" applyProtection="1">
      <alignment horizontal="distributed" vertical="center" indent="1"/>
    </xf>
    <xf numFmtId="177" fontId="15" fillId="0" borderId="11" xfId="0" applyNumberFormat="1" applyFont="1" applyFill="1" applyBorder="1" applyAlignment="1" applyProtection="1">
      <alignment horizontal="distributed" vertical="center" indent="1"/>
    </xf>
    <xf numFmtId="177" fontId="15" fillId="0" borderId="45" xfId="0" applyNumberFormat="1" applyFont="1" applyFill="1" applyBorder="1" applyAlignment="1" applyProtection="1">
      <alignment horizontal="distributed" vertical="center" indent="1"/>
    </xf>
    <xf numFmtId="177" fontId="15" fillId="0" borderId="69" xfId="0" applyNumberFormat="1" applyFont="1" applyFill="1" applyBorder="1" applyAlignment="1" applyProtection="1">
      <alignment horizontal="distributed" vertical="center" indent="1"/>
    </xf>
    <xf numFmtId="177" fontId="15" fillId="0" borderId="134" xfId="0" applyNumberFormat="1" applyFont="1" applyFill="1" applyBorder="1" applyAlignment="1" applyProtection="1">
      <alignment horizontal="distributed" vertical="center" indent="1"/>
    </xf>
    <xf numFmtId="177" fontId="15" fillId="0" borderId="135" xfId="0" applyNumberFormat="1" applyFont="1" applyFill="1" applyBorder="1" applyAlignment="1" applyProtection="1">
      <alignment horizontal="distributed" vertical="center" indent="1"/>
    </xf>
    <xf numFmtId="177" fontId="15" fillId="0" borderId="214" xfId="0" applyNumberFormat="1" applyFont="1" applyFill="1" applyBorder="1" applyAlignment="1" applyProtection="1">
      <alignment horizontal="distributed" vertical="center" indent="1"/>
    </xf>
    <xf numFmtId="177" fontId="34" fillId="0" borderId="216" xfId="0" applyNumberFormat="1" applyFont="1" applyFill="1" applyBorder="1" applyAlignment="1" applyProtection="1">
      <alignment horizontal="center" vertical="center" textRotation="255"/>
    </xf>
    <xf numFmtId="177" fontId="34" fillId="0" borderId="190" xfId="0" applyNumberFormat="1" applyFont="1" applyFill="1" applyBorder="1" applyAlignment="1" applyProtection="1">
      <alignment horizontal="center" vertical="center" textRotation="255"/>
    </xf>
    <xf numFmtId="177" fontId="34" fillId="0" borderId="217" xfId="0" applyNumberFormat="1" applyFont="1" applyFill="1" applyBorder="1" applyAlignment="1" applyProtection="1">
      <alignment horizontal="center" vertical="center" textRotation="255"/>
    </xf>
    <xf numFmtId="177" fontId="15" fillId="0" borderId="237" xfId="0" applyNumberFormat="1" applyFont="1" applyFill="1" applyBorder="1" applyAlignment="1" applyProtection="1">
      <alignment horizontal="distributed" vertical="center" indent="1"/>
    </xf>
    <xf numFmtId="177" fontId="15" fillId="0" borderId="238" xfId="0" applyNumberFormat="1" applyFont="1" applyFill="1" applyBorder="1" applyAlignment="1" applyProtection="1">
      <alignment horizontal="distributed" vertical="center" indent="1"/>
    </xf>
    <xf numFmtId="177" fontId="15" fillId="0" borderId="239" xfId="0" applyNumberFormat="1" applyFont="1" applyFill="1" applyBorder="1" applyAlignment="1" applyProtection="1">
      <alignment horizontal="distributed" vertical="center" indent="1"/>
    </xf>
    <xf numFmtId="177" fontId="15" fillId="0" borderId="30" xfId="0" applyNumberFormat="1" applyFont="1" applyFill="1" applyBorder="1" applyProtection="1"/>
    <xf numFmtId="177" fontId="15" fillId="0" borderId="10" xfId="0" applyNumberFormat="1" applyFont="1" applyFill="1" applyBorder="1" applyProtection="1"/>
    <xf numFmtId="177" fontId="99" fillId="0" borderId="216" xfId="0" applyNumberFormat="1" applyFont="1" applyFill="1" applyBorder="1" applyAlignment="1" applyProtection="1">
      <alignment horizontal="center" vertical="center" textRotation="255"/>
    </xf>
    <xf numFmtId="177" fontId="99" fillId="0" borderId="190" xfId="0" applyNumberFormat="1" applyFont="1" applyFill="1" applyBorder="1" applyAlignment="1" applyProtection="1">
      <alignment horizontal="center" vertical="center" textRotation="255"/>
    </xf>
    <xf numFmtId="177" fontId="99" fillId="0" borderId="217" xfId="0" applyNumberFormat="1" applyFont="1" applyFill="1" applyBorder="1" applyAlignment="1" applyProtection="1">
      <alignment horizontal="center" vertical="center" textRotation="255"/>
    </xf>
    <xf numFmtId="177" fontId="98" fillId="0" borderId="32" xfId="0" applyNumberFormat="1" applyFont="1" applyFill="1" applyBorder="1" applyAlignment="1" applyProtection="1">
      <alignment horizontal="center" vertical="center" textRotation="255" wrapText="1"/>
    </xf>
    <xf numFmtId="177" fontId="98" fillId="0" borderId="33" xfId="0" applyNumberFormat="1" applyFont="1" applyFill="1" applyBorder="1" applyAlignment="1" applyProtection="1">
      <alignment horizontal="center" vertical="center" textRotation="255"/>
    </xf>
    <xf numFmtId="177" fontId="98" fillId="0" borderId="18" xfId="0" applyNumberFormat="1" applyFont="1" applyFill="1" applyBorder="1" applyAlignment="1" applyProtection="1">
      <alignment horizontal="center" vertical="center" textRotation="255"/>
    </xf>
    <xf numFmtId="177" fontId="98" fillId="0" borderId="84" xfId="0" applyNumberFormat="1" applyFont="1" applyFill="1" applyBorder="1" applyAlignment="1" applyProtection="1">
      <alignment horizontal="center" vertical="center" textRotation="255"/>
    </xf>
    <xf numFmtId="177" fontId="15" fillId="0" borderId="52" xfId="0" applyNumberFormat="1" applyFont="1" applyBorder="1" applyAlignment="1" applyProtection="1">
      <alignment horizontal="center" vertical="center" textRotation="255"/>
    </xf>
    <xf numFmtId="177" fontId="15" fillId="0" borderId="55" xfId="0" applyNumberFormat="1" applyFont="1" applyBorder="1" applyAlignment="1" applyProtection="1">
      <alignment horizontal="center" vertical="center" textRotation="255"/>
    </xf>
    <xf numFmtId="177" fontId="15" fillId="0" borderId="93" xfId="0" applyNumberFormat="1" applyFont="1" applyBorder="1" applyAlignment="1" applyProtection="1">
      <alignment horizontal="center" vertical="center" textRotation="255"/>
    </xf>
    <xf numFmtId="177" fontId="15" fillId="0" borderId="135" xfId="0" applyNumberFormat="1" applyFont="1" applyBorder="1" applyAlignment="1" applyProtection="1">
      <alignment horizontal="distributed" vertical="center" indent="1"/>
    </xf>
    <xf numFmtId="177" fontId="15" fillId="0" borderId="214" xfId="0" applyNumberFormat="1" applyFont="1" applyBorder="1" applyAlignment="1" applyProtection="1">
      <alignment horizontal="distributed" vertical="center" indent="1"/>
    </xf>
    <xf numFmtId="177" fontId="5" fillId="0" borderId="225" xfId="0" applyNumberFormat="1" applyFont="1" applyBorder="1" applyAlignment="1" applyProtection="1">
      <alignment horizontal="distributed" vertical="center" indent="1"/>
    </xf>
    <xf numFmtId="177" fontId="5" fillId="0" borderId="88" xfId="0" applyNumberFormat="1" applyFont="1" applyBorder="1" applyAlignment="1" applyProtection="1">
      <alignment horizontal="distributed" vertical="center" indent="1"/>
    </xf>
    <xf numFmtId="177" fontId="5" fillId="0" borderId="228" xfId="0" applyNumberFormat="1" applyFont="1" applyBorder="1" applyAlignment="1" applyProtection="1">
      <alignment horizontal="distributed" vertical="center" indent="1"/>
    </xf>
    <xf numFmtId="177" fontId="98" fillId="0" borderId="18" xfId="0" applyNumberFormat="1" applyFont="1" applyFill="1" applyBorder="1" applyAlignment="1" applyProtection="1">
      <alignment horizontal="center" vertical="center" textRotation="255" wrapText="1"/>
    </xf>
    <xf numFmtId="177" fontId="15" fillId="0" borderId="236" xfId="0" applyNumberFormat="1" applyFont="1" applyBorder="1" applyAlignment="1" applyProtection="1">
      <alignment horizontal="center" vertical="center" textRotation="255"/>
    </xf>
    <xf numFmtId="177" fontId="5" fillId="0" borderId="89" xfId="0" applyNumberFormat="1" applyFont="1" applyFill="1" applyBorder="1" applyAlignment="1" applyProtection="1">
      <alignment horizontal="center" vertical="center" textRotation="255"/>
    </xf>
    <xf numFmtId="177" fontId="5" fillId="0" borderId="45" xfId="0" applyNumberFormat="1" applyFont="1" applyFill="1" applyBorder="1" applyAlignment="1" applyProtection="1">
      <alignment horizontal="center" vertical="center" textRotation="255"/>
    </xf>
    <xf numFmtId="177" fontId="5" fillId="0" borderId="0" xfId="0" applyNumberFormat="1" applyFont="1" applyFill="1" applyBorder="1" applyAlignment="1" applyProtection="1">
      <alignment horizontal="center" vertical="center" textRotation="255"/>
    </xf>
    <xf numFmtId="177" fontId="5" fillId="0" borderId="88" xfId="0" applyNumberFormat="1" applyFont="1" applyFill="1" applyBorder="1" applyAlignment="1" applyProtection="1">
      <alignment horizontal="center" vertical="center" textRotation="255"/>
    </xf>
    <xf numFmtId="177" fontId="5" fillId="0" borderId="237" xfId="0" applyNumberFormat="1" applyFont="1" applyFill="1" applyBorder="1" applyAlignment="1" applyProtection="1">
      <alignment horizontal="center" vertical="center" justifyLastLine="1"/>
    </xf>
    <xf numFmtId="177" fontId="5" fillId="0" borderId="238" xfId="0" applyNumberFormat="1" applyFont="1" applyFill="1" applyBorder="1" applyAlignment="1" applyProtection="1">
      <alignment horizontal="center" vertical="center" justifyLastLine="1"/>
    </xf>
    <xf numFmtId="177" fontId="5" fillId="0" borderId="239" xfId="0" applyNumberFormat="1" applyFont="1" applyFill="1" applyBorder="1" applyAlignment="1" applyProtection="1">
      <alignment horizontal="center" vertical="center" justifyLastLine="1"/>
    </xf>
    <xf numFmtId="177" fontId="15" fillId="0" borderId="332" xfId="0" applyNumberFormat="1" applyFont="1" applyFill="1" applyBorder="1" applyAlignment="1" applyProtection="1">
      <alignment horizontal="center" vertical="center" justifyLastLine="1"/>
    </xf>
    <xf numFmtId="177" fontId="15" fillId="0" borderId="86" xfId="0" applyNumberFormat="1" applyFont="1" applyFill="1" applyBorder="1" applyAlignment="1" applyProtection="1">
      <alignment horizontal="center" vertical="center" justifyLastLine="1"/>
    </xf>
    <xf numFmtId="177" fontId="15" fillId="0" borderId="87" xfId="0" applyNumberFormat="1" applyFont="1" applyFill="1" applyBorder="1" applyAlignment="1" applyProtection="1">
      <alignment horizontal="center" vertical="center" justifyLastLine="1"/>
    </xf>
    <xf numFmtId="177" fontId="15" fillId="0" borderId="21" xfId="0" applyNumberFormat="1" applyFont="1" applyFill="1" applyBorder="1" applyAlignment="1" applyProtection="1">
      <alignment horizontal="distributed" vertical="center" indent="1"/>
    </xf>
    <xf numFmtId="177" fontId="15" fillId="0" borderId="86" xfId="0" applyNumberFormat="1" applyFont="1" applyFill="1" applyBorder="1" applyAlignment="1" applyProtection="1">
      <alignment horizontal="distributed" vertical="center" indent="1"/>
    </xf>
    <xf numFmtId="177" fontId="15" fillId="0" borderId="87" xfId="0" applyNumberFormat="1" applyFont="1" applyFill="1" applyBorder="1" applyAlignment="1" applyProtection="1">
      <alignment horizontal="distributed" vertical="center" indent="1"/>
    </xf>
    <xf numFmtId="177" fontId="15" fillId="0" borderId="215" xfId="0" applyNumberFormat="1" applyFont="1" applyFill="1" applyBorder="1" applyAlignment="1" applyProtection="1">
      <alignment horizontal="center" vertical="center" justifyLastLine="1"/>
    </xf>
    <xf numFmtId="177" fontId="15" fillId="0" borderId="176" xfId="0" applyNumberFormat="1" applyFont="1" applyFill="1" applyBorder="1" applyAlignment="1" applyProtection="1">
      <alignment horizontal="center" vertical="center" justifyLastLine="1"/>
    </xf>
    <xf numFmtId="177" fontId="15" fillId="0" borderId="97" xfId="0" applyNumberFormat="1" applyFont="1" applyFill="1" applyBorder="1" applyAlignment="1" applyProtection="1">
      <alignment horizontal="center" vertical="center" justifyLastLine="1"/>
    </xf>
    <xf numFmtId="0" fontId="0" fillId="0" borderId="86" xfId="0" applyFill="1" applyBorder="1"/>
    <xf numFmtId="0" fontId="0" fillId="0" borderId="87" xfId="0" applyFill="1" applyBorder="1"/>
    <xf numFmtId="177" fontId="5" fillId="0" borderId="21" xfId="0" applyNumberFormat="1" applyFont="1" applyFill="1" applyBorder="1" applyAlignment="1" applyProtection="1">
      <alignment horizontal="distributed" vertical="center" indent="1"/>
    </xf>
    <xf numFmtId="177" fontId="5" fillId="0" borderId="86" xfId="0" applyNumberFormat="1" applyFont="1" applyFill="1" applyBorder="1" applyAlignment="1" applyProtection="1">
      <alignment horizontal="distributed" vertical="center" indent="1"/>
    </xf>
    <xf numFmtId="177" fontId="5" fillId="0" borderId="87" xfId="0" applyNumberFormat="1" applyFont="1" applyFill="1" applyBorder="1" applyAlignment="1" applyProtection="1">
      <alignment horizontal="distributed" vertical="center" indent="1"/>
    </xf>
    <xf numFmtId="177" fontId="15" fillId="0" borderId="75" xfId="0" applyNumberFormat="1" applyFont="1" applyFill="1" applyBorder="1" applyAlignment="1" applyProtection="1">
      <alignment horizontal="distributed" vertical="center" indent="1"/>
    </xf>
    <xf numFmtId="177" fontId="15" fillId="0" borderId="41" xfId="0" applyNumberFormat="1" applyFont="1" applyFill="1" applyBorder="1" applyAlignment="1" applyProtection="1">
      <alignment horizontal="distributed" vertical="center" indent="1"/>
    </xf>
    <xf numFmtId="177" fontId="15" fillId="0" borderId="112" xfId="0" applyNumberFormat="1" applyFont="1" applyFill="1" applyBorder="1" applyAlignment="1" applyProtection="1">
      <alignment horizontal="distributed" vertical="center" indent="1"/>
    </xf>
    <xf numFmtId="177" fontId="5" fillId="0" borderId="32" xfId="0" applyNumberFormat="1" applyFont="1" applyFill="1" applyBorder="1" applyAlignment="1" applyProtection="1">
      <alignment horizontal="center" vertical="center" justifyLastLine="1"/>
    </xf>
    <xf numFmtId="177" fontId="5" fillId="0" borderId="19" xfId="0" applyNumberFormat="1" applyFont="1" applyFill="1" applyBorder="1" applyAlignment="1" applyProtection="1">
      <alignment horizontal="center" vertical="center" justifyLastLine="1"/>
    </xf>
    <xf numFmtId="177" fontId="5" fillId="0" borderId="33" xfId="0" applyNumberFormat="1" applyFont="1" applyFill="1" applyBorder="1" applyAlignment="1" applyProtection="1">
      <alignment horizontal="center" vertical="center" justifyLastLine="1"/>
    </xf>
    <xf numFmtId="177" fontId="5" fillId="0" borderId="133" xfId="0" applyNumberFormat="1" applyFont="1" applyFill="1" applyBorder="1" applyAlignment="1" applyProtection="1">
      <alignment horizontal="distributed" vertical="center" justifyLastLine="1"/>
    </xf>
    <xf numFmtId="177" fontId="5" fillId="0" borderId="102" xfId="0" applyNumberFormat="1" applyFont="1" applyFill="1" applyBorder="1" applyAlignment="1" applyProtection="1">
      <alignment horizontal="distributed" vertical="center" justifyLastLine="1"/>
    </xf>
    <xf numFmtId="0" fontId="15" fillId="0" borderId="30" xfId="0" applyFont="1" applyFill="1" applyBorder="1" applyAlignment="1">
      <alignment vertical="center" textRotation="255"/>
    </xf>
    <xf numFmtId="0" fontId="15" fillId="0" borderId="31" xfId="0" applyFont="1" applyFill="1" applyBorder="1" applyAlignment="1">
      <alignment vertical="center" textRotation="255"/>
    </xf>
    <xf numFmtId="0" fontId="15" fillId="0" borderId="3" xfId="0" applyFont="1" applyFill="1" applyBorder="1" applyAlignment="1">
      <alignment vertical="center" textRotation="255"/>
    </xf>
    <xf numFmtId="0" fontId="15" fillId="0" borderId="9" xfId="0" applyFont="1" applyFill="1" applyBorder="1" applyAlignment="1">
      <alignment vertical="center" textRotation="255"/>
    </xf>
    <xf numFmtId="0" fontId="15" fillId="0" borderId="32" xfId="0" applyFont="1" applyFill="1" applyBorder="1" applyAlignment="1">
      <alignment vertical="center" textRotation="255"/>
    </xf>
    <xf numFmtId="0" fontId="15" fillId="0" borderId="33" xfId="0" applyFont="1" applyFill="1" applyBorder="1" applyAlignment="1">
      <alignment vertical="center" textRotation="255"/>
    </xf>
    <xf numFmtId="0" fontId="10" fillId="0" borderId="30" xfId="0" applyFont="1" applyFill="1" applyBorder="1" applyAlignment="1" applyProtection="1">
      <alignment horizontal="center" vertical="center" textRotation="255"/>
    </xf>
    <xf numFmtId="0" fontId="10" fillId="0" borderId="31" xfId="0" applyFont="1" applyFill="1" applyBorder="1" applyAlignment="1" applyProtection="1">
      <alignment horizontal="center" vertical="center" textRotation="255"/>
    </xf>
    <xf numFmtId="0" fontId="10" fillId="0" borderId="3" xfId="0" applyFont="1" applyFill="1" applyBorder="1" applyAlignment="1" applyProtection="1">
      <alignment horizontal="center" vertical="center" textRotation="255"/>
    </xf>
    <xf numFmtId="0" fontId="10" fillId="0" borderId="9" xfId="0" applyFont="1" applyFill="1" applyBorder="1" applyAlignment="1" applyProtection="1">
      <alignment horizontal="center" vertical="center" textRotation="255"/>
    </xf>
    <xf numFmtId="0" fontId="10" fillId="0" borderId="32" xfId="0" applyFont="1" applyFill="1" applyBorder="1" applyAlignment="1" applyProtection="1">
      <alignment horizontal="center" vertical="center" textRotation="255"/>
    </xf>
    <xf numFmtId="0" fontId="10" fillId="0" borderId="33" xfId="0" applyFont="1" applyFill="1" applyBorder="1" applyAlignment="1" applyProtection="1">
      <alignment horizontal="center" vertical="center" textRotation="255"/>
    </xf>
    <xf numFmtId="0" fontId="5" fillId="0" borderId="176" xfId="0" applyFont="1" applyFill="1" applyBorder="1" applyAlignment="1" applyProtection="1">
      <alignment horizontal="distributed" vertical="center" justifyLastLine="1"/>
    </xf>
    <xf numFmtId="0" fontId="5" fillId="0" borderId="97" xfId="0" applyFont="1" applyFill="1" applyBorder="1" applyAlignment="1" applyProtection="1">
      <alignment horizontal="distributed" vertical="center" justifyLastLine="1"/>
    </xf>
    <xf numFmtId="0" fontId="5" fillId="0" borderId="28" xfId="0" applyFont="1" applyFill="1" applyBorder="1" applyAlignment="1" applyProtection="1">
      <alignment horizontal="distributed" vertical="center" justifyLastLine="1"/>
    </xf>
    <xf numFmtId="0" fontId="5" fillId="0" borderId="68" xfId="0" applyFont="1" applyFill="1" applyBorder="1" applyAlignment="1" applyProtection="1">
      <alignment horizontal="distributed" vertical="center" justifyLastLine="1"/>
    </xf>
    <xf numFmtId="0" fontId="5" fillId="0" borderId="45" xfId="0" applyFont="1" applyFill="1" applyBorder="1" applyAlignment="1" applyProtection="1">
      <alignment horizontal="distributed" vertical="center" justifyLastLine="1"/>
    </xf>
    <xf numFmtId="0" fontId="5" fillId="0" borderId="69" xfId="0" applyFont="1" applyFill="1" applyBorder="1" applyAlignment="1" applyProtection="1">
      <alignment horizontal="distributed" vertical="center" justifyLastLine="1"/>
    </xf>
    <xf numFmtId="0" fontId="15" fillId="0" borderId="32" xfId="0" applyFont="1" applyFill="1" applyBorder="1" applyAlignment="1" applyProtection="1">
      <alignment horizontal="distributed" vertical="top" justifyLastLine="1"/>
    </xf>
    <xf numFmtId="0" fontId="15" fillId="0" borderId="0" xfId="0" applyFont="1" applyFill="1" applyBorder="1" applyAlignment="1" applyProtection="1">
      <alignment horizontal="distributed" vertical="top" justifyLastLine="1"/>
    </xf>
    <xf numFmtId="0" fontId="15" fillId="0" borderId="19" xfId="0" applyFont="1" applyFill="1" applyBorder="1" applyAlignment="1" applyProtection="1">
      <alignment horizontal="distributed" vertical="top" justifyLastLine="1"/>
    </xf>
    <xf numFmtId="0" fontId="5" fillId="0" borderId="221" xfId="0" applyFont="1" applyFill="1" applyBorder="1" applyAlignment="1" applyProtection="1">
      <alignment horizontal="center"/>
    </xf>
    <xf numFmtId="0" fontId="5" fillId="0" borderId="222" xfId="0" applyFont="1" applyFill="1" applyBorder="1" applyAlignment="1" applyProtection="1">
      <alignment horizontal="center"/>
    </xf>
    <xf numFmtId="0" fontId="5" fillId="0" borderId="36" xfId="0" applyFont="1" applyFill="1" applyBorder="1" applyAlignment="1" applyProtection="1">
      <alignment horizontal="center"/>
    </xf>
    <xf numFmtId="0" fontId="5" fillId="0" borderId="223" xfId="0" applyFont="1" applyFill="1" applyBorder="1" applyAlignment="1" applyProtection="1">
      <alignment horizontal="center"/>
    </xf>
    <xf numFmtId="0" fontId="15" fillId="0" borderId="10" xfId="0" applyFont="1" applyFill="1" applyBorder="1" applyAlignment="1" applyProtection="1">
      <alignment horizontal="distributed" justifyLastLine="1"/>
    </xf>
    <xf numFmtId="0" fontId="15" fillId="0" borderId="31" xfId="0" applyFont="1" applyFill="1" applyBorder="1" applyAlignment="1" applyProtection="1">
      <alignment horizontal="distributed" justifyLastLine="1"/>
    </xf>
    <xf numFmtId="0" fontId="5" fillId="0" borderId="115" xfId="0" applyFont="1" applyFill="1" applyBorder="1" applyAlignment="1" applyProtection="1">
      <alignment horizontal="distributed" vertical="center" justifyLastLine="1"/>
    </xf>
    <xf numFmtId="0" fontId="5" fillId="0" borderId="66" xfId="0" applyFont="1" applyFill="1" applyBorder="1" applyAlignment="1" applyProtection="1">
      <alignment horizontal="distributed" vertical="center" justifyLastLine="1"/>
    </xf>
    <xf numFmtId="0" fontId="5" fillId="0" borderId="67" xfId="0" applyFont="1" applyFill="1" applyBorder="1" applyAlignment="1" applyProtection="1">
      <alignment horizontal="distributed" vertical="center" justifyLastLine="1"/>
    </xf>
    <xf numFmtId="0" fontId="10" fillId="0" borderId="30" xfId="0" applyFont="1" applyFill="1" applyBorder="1" applyAlignment="1" applyProtection="1">
      <alignment horizontal="center" vertical="center" textRotation="255" wrapText="1"/>
    </xf>
    <xf numFmtId="0" fontId="5" fillId="0" borderId="215" xfId="0" applyFont="1" applyFill="1" applyBorder="1" applyAlignment="1" applyProtection="1">
      <alignment horizontal="distributed" vertical="center" justifyLastLine="1"/>
    </xf>
    <xf numFmtId="0" fontId="5" fillId="0" borderId="224" xfId="0" applyFont="1" applyFill="1" applyBorder="1" applyAlignment="1" applyProtection="1">
      <alignment horizontal="distributed" vertical="center" justifyLastLine="1"/>
    </xf>
    <xf numFmtId="0" fontId="5" fillId="0" borderId="135" xfId="0" applyFont="1" applyFill="1" applyBorder="1" applyAlignment="1" applyProtection="1">
      <alignment horizontal="distributed" vertical="center" justifyLastLine="1"/>
    </xf>
    <xf numFmtId="0" fontId="5" fillId="0" borderId="214" xfId="0" applyFont="1" applyFill="1" applyBorder="1" applyAlignment="1" applyProtection="1">
      <alignment horizontal="distributed" vertical="center" justifyLastLine="1"/>
    </xf>
    <xf numFmtId="0" fontId="5" fillId="0" borderId="30"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33" xfId="0" applyFont="1" applyFill="1" applyBorder="1" applyAlignment="1">
      <alignment horizontal="center" vertical="center"/>
    </xf>
    <xf numFmtId="0" fontId="15" fillId="0" borderId="10" xfId="0" applyFont="1" applyFill="1" applyBorder="1" applyAlignment="1">
      <alignment horizontal="distributed" vertical="center" justifyLastLine="1"/>
    </xf>
    <xf numFmtId="0" fontId="15" fillId="0" borderId="31" xfId="0" applyFont="1" applyFill="1" applyBorder="1" applyAlignment="1">
      <alignment horizontal="distributed" vertical="center" justifyLastLine="1"/>
    </xf>
    <xf numFmtId="0" fontId="15" fillId="0" borderId="224" xfId="0" applyFont="1" applyFill="1" applyBorder="1" applyAlignment="1">
      <alignment horizontal="distributed" vertical="center" justifyLastLine="1"/>
    </xf>
    <xf numFmtId="0" fontId="15" fillId="0" borderId="214" xfId="0" applyFont="1" applyFill="1" applyBorder="1" applyAlignment="1">
      <alignment horizontal="distributed" vertical="center" justifyLastLine="1"/>
    </xf>
    <xf numFmtId="0" fontId="15" fillId="0" borderId="19" xfId="0" applyFont="1" applyFill="1" applyBorder="1" applyAlignment="1">
      <alignment horizontal="distributed" vertical="center" justifyLastLine="1"/>
    </xf>
    <xf numFmtId="0" fontId="15" fillId="0" borderId="33" xfId="0" applyFont="1" applyFill="1" applyBorder="1" applyAlignment="1">
      <alignment horizontal="distributed" vertical="center" justifyLastLine="1"/>
    </xf>
    <xf numFmtId="0" fontId="5" fillId="0" borderId="36" xfId="0" applyFont="1" applyFill="1" applyBorder="1" applyAlignment="1">
      <alignment horizontal="center"/>
    </xf>
    <xf numFmtId="0" fontId="0" fillId="0" borderId="223" xfId="0" applyBorder="1" applyAlignment="1"/>
    <xf numFmtId="0" fontId="15" fillId="0" borderId="10" xfId="0" applyFont="1" applyFill="1" applyBorder="1" applyAlignment="1">
      <alignment horizontal="distributed" justifyLastLine="1"/>
    </xf>
    <xf numFmtId="0" fontId="15" fillId="0" borderId="31" xfId="0" applyFont="1" applyFill="1" applyBorder="1" applyAlignment="1">
      <alignment horizontal="distributed" justifyLastLine="1"/>
    </xf>
    <xf numFmtId="0" fontId="15" fillId="0" borderId="32" xfId="0" applyFont="1" applyFill="1" applyBorder="1" applyAlignment="1">
      <alignment horizontal="distributed" vertical="top" justifyLastLine="1"/>
    </xf>
    <xf numFmtId="0" fontId="15" fillId="0" borderId="19" xfId="0" applyFont="1" applyFill="1" applyBorder="1" applyAlignment="1">
      <alignment horizontal="distributed" vertical="top" justifyLastLine="1"/>
    </xf>
    <xf numFmtId="0" fontId="15" fillId="0" borderId="219" xfId="0" applyFont="1" applyFill="1" applyBorder="1" applyAlignment="1">
      <alignment horizontal="distributed" vertical="top"/>
    </xf>
    <xf numFmtId="0" fontId="0" fillId="0" borderId="220" xfId="0" applyFill="1" applyBorder="1" applyAlignment="1"/>
    <xf numFmtId="0" fontId="13" fillId="0" borderId="30" xfId="0" applyFont="1" applyFill="1" applyBorder="1" applyAlignment="1" applyProtection="1">
      <alignment horizontal="center" vertical="center" textRotation="255"/>
    </xf>
    <xf numFmtId="0" fontId="13" fillId="0" borderId="31" xfId="0" applyFont="1" applyFill="1" applyBorder="1" applyAlignment="1" applyProtection="1">
      <alignment horizontal="center" vertical="center" textRotation="255"/>
    </xf>
    <xf numFmtId="0" fontId="13" fillId="0" borderId="3" xfId="0" applyFont="1" applyFill="1" applyBorder="1" applyAlignment="1" applyProtection="1">
      <alignment horizontal="center" vertical="center" textRotation="255"/>
    </xf>
    <xf numFmtId="0" fontId="13" fillId="0" borderId="9" xfId="0" applyFont="1" applyFill="1" applyBorder="1" applyAlignment="1" applyProtection="1">
      <alignment horizontal="center" vertical="center" textRotation="255"/>
    </xf>
    <xf numFmtId="0" fontId="13" fillId="0" borderId="32" xfId="0" applyFont="1" applyFill="1" applyBorder="1" applyAlignment="1" applyProtection="1">
      <alignment horizontal="center" vertical="center" textRotation="255"/>
    </xf>
    <xf numFmtId="0" fontId="13" fillId="0" borderId="33" xfId="0" applyFont="1" applyFill="1" applyBorder="1" applyAlignment="1" applyProtection="1">
      <alignment horizontal="center" vertical="center" textRotation="255"/>
    </xf>
    <xf numFmtId="0" fontId="5" fillId="0" borderId="18" xfId="0" applyFont="1" applyFill="1" applyBorder="1" applyAlignment="1" applyProtection="1">
      <alignment horizontal="center" vertical="center"/>
    </xf>
    <xf numFmtId="0" fontId="5" fillId="0" borderId="84" xfId="0" applyFont="1" applyFill="1" applyBorder="1" applyAlignment="1" applyProtection="1">
      <alignment horizontal="center" vertical="center"/>
    </xf>
    <xf numFmtId="0" fontId="5" fillId="0" borderId="47" xfId="0" applyFont="1" applyFill="1" applyBorder="1" applyAlignment="1" applyProtection="1">
      <alignment horizontal="center" vertical="center"/>
    </xf>
    <xf numFmtId="177" fontId="13" fillId="6" borderId="40" xfId="0" applyNumberFormat="1" applyFont="1" applyFill="1" applyBorder="1" applyAlignment="1">
      <alignment horizontal="center" vertical="center" justifyLastLine="1"/>
    </xf>
    <xf numFmtId="177" fontId="13" fillId="6" borderId="41" xfId="0" applyNumberFormat="1" applyFont="1" applyFill="1" applyBorder="1" applyAlignment="1">
      <alignment horizontal="center" vertical="center" justifyLastLine="1"/>
    </xf>
    <xf numFmtId="177" fontId="13" fillId="6" borderId="112" xfId="0" applyNumberFormat="1" applyFont="1" applyFill="1" applyBorder="1" applyAlignment="1">
      <alignment horizontal="center" vertical="center" justifyLastLine="1"/>
    </xf>
    <xf numFmtId="177" fontId="15" fillId="0" borderId="28" xfId="0" applyNumberFormat="1" applyFont="1" applyFill="1" applyBorder="1" applyAlignment="1">
      <alignment horizontal="center" vertical="center" wrapText="1"/>
    </xf>
    <xf numFmtId="177" fontId="15" fillId="0" borderId="68" xfId="0" applyNumberFormat="1" applyFont="1" applyFill="1" applyBorder="1" applyAlignment="1">
      <alignment horizontal="center" vertical="center" wrapText="1"/>
    </xf>
    <xf numFmtId="177" fontId="13" fillId="6" borderId="42" xfId="0" applyNumberFormat="1" applyFont="1" applyFill="1" applyBorder="1" applyAlignment="1">
      <alignment horizontal="center" vertical="center" justifyLastLine="1"/>
    </xf>
    <xf numFmtId="177" fontId="13" fillId="6" borderId="28" xfId="0" applyNumberFormat="1" applyFont="1" applyFill="1" applyBorder="1" applyAlignment="1">
      <alignment horizontal="center" vertical="center" justifyLastLine="1"/>
    </xf>
    <xf numFmtId="177" fontId="13" fillId="6" borderId="68" xfId="0" applyNumberFormat="1" applyFont="1" applyFill="1" applyBorder="1" applyAlignment="1">
      <alignment horizontal="center" vertical="center" justifyLastLine="1"/>
    </xf>
    <xf numFmtId="0" fontId="15" fillId="0" borderId="32" xfId="0" applyFont="1" applyFill="1" applyBorder="1" applyAlignment="1" applyProtection="1">
      <alignment horizontal="center" vertical="top"/>
    </xf>
    <xf numFmtId="0" fontId="15" fillId="0" borderId="0" xfId="0" applyFont="1" applyFill="1" applyBorder="1" applyAlignment="1" applyProtection="1">
      <alignment horizontal="center" vertical="top"/>
    </xf>
    <xf numFmtId="0" fontId="15" fillId="0" borderId="219" xfId="0" applyFont="1" applyFill="1" applyBorder="1" applyAlignment="1" applyProtection="1">
      <alignment horizontal="center" vertical="center"/>
    </xf>
    <xf numFmtId="0" fontId="15" fillId="0" borderId="220" xfId="0" applyFont="1" applyFill="1" applyBorder="1" applyAlignment="1" applyProtection="1">
      <alignment horizontal="center" vertical="center"/>
    </xf>
    <xf numFmtId="0" fontId="15" fillId="0" borderId="36" xfId="0" applyFont="1" applyFill="1" applyBorder="1" applyAlignment="1" applyProtection="1">
      <alignment horizontal="center" vertical="center"/>
    </xf>
    <xf numFmtId="0" fontId="15" fillId="0" borderId="223" xfId="0" applyFont="1" applyFill="1" applyBorder="1" applyAlignment="1" applyProtection="1">
      <alignment horizontal="center" vertical="center"/>
    </xf>
    <xf numFmtId="0" fontId="15" fillId="0" borderId="10" xfId="0" applyFont="1" applyFill="1" applyBorder="1" applyAlignment="1" applyProtection="1">
      <alignment horizontal="center"/>
    </xf>
    <xf numFmtId="0" fontId="15" fillId="0" borderId="31" xfId="0" applyFont="1" applyFill="1" applyBorder="1" applyAlignment="1" applyProtection="1">
      <alignment horizontal="center"/>
    </xf>
    <xf numFmtId="0" fontId="5" fillId="0" borderId="50" xfId="0" applyFont="1" applyFill="1" applyBorder="1" applyAlignment="1" applyProtection="1">
      <alignment horizontal="center" vertical="center" textRotation="255"/>
    </xf>
    <xf numFmtId="0" fontId="5" fillId="0" borderId="48" xfId="0" applyFont="1" applyFill="1" applyBorder="1" applyAlignment="1" applyProtection="1">
      <alignment horizontal="center" vertical="center" textRotation="255"/>
    </xf>
    <xf numFmtId="0" fontId="5" fillId="0" borderId="48" xfId="0" applyFont="1" applyFill="1" applyBorder="1" applyAlignment="1">
      <alignment horizontal="center" vertical="center" textRotation="255"/>
    </xf>
    <xf numFmtId="177" fontId="5" fillId="0" borderId="127" xfId="0" applyNumberFormat="1" applyFont="1" applyFill="1" applyBorder="1" applyAlignment="1">
      <alignment horizontal="center" vertical="center" wrapText="1"/>
    </xf>
    <xf numFmtId="177" fontId="5" fillId="0" borderId="13" xfId="0" applyNumberFormat="1" applyFont="1" applyFill="1" applyBorder="1" applyAlignment="1">
      <alignment horizontal="center" vertical="center" wrapText="1"/>
    </xf>
    <xf numFmtId="177" fontId="5" fillId="0" borderId="46" xfId="0" applyNumberFormat="1" applyFont="1" applyFill="1" applyBorder="1" applyAlignment="1">
      <alignment horizontal="center" vertical="center" wrapText="1"/>
    </xf>
    <xf numFmtId="177" fontId="5" fillId="0" borderId="14" xfId="0" applyNumberFormat="1" applyFont="1" applyFill="1" applyBorder="1" applyAlignment="1">
      <alignment vertical="center" wrapText="1"/>
    </xf>
    <xf numFmtId="0" fontId="5" fillId="0" borderId="61" xfId="0" applyFont="1" applyFill="1" applyBorder="1" applyAlignment="1" applyProtection="1">
      <alignment horizontal="center" vertical="center" wrapText="1"/>
    </xf>
    <xf numFmtId="0" fontId="5" fillId="0" borderId="58" xfId="0" applyFont="1" applyFill="1" applyBorder="1" applyAlignment="1" applyProtection="1">
      <alignment horizontal="center" vertical="center" wrapText="1"/>
    </xf>
    <xf numFmtId="0" fontId="5" fillId="0" borderId="80" xfId="0" applyFont="1" applyFill="1" applyBorder="1" applyAlignment="1" applyProtection="1">
      <alignment horizontal="center" vertical="center" wrapText="1"/>
    </xf>
    <xf numFmtId="0" fontId="5" fillId="0" borderId="59" xfId="0" applyFont="1" applyFill="1" applyBorder="1" applyAlignment="1" applyProtection="1">
      <alignment vertical="center" wrapText="1"/>
    </xf>
    <xf numFmtId="0" fontId="5" fillId="0" borderId="65" xfId="0" applyFont="1" applyFill="1" applyBorder="1" applyAlignment="1" applyProtection="1">
      <alignment horizontal="center" vertical="center" wrapText="1"/>
    </xf>
    <xf numFmtId="0" fontId="5" fillId="0" borderId="66" xfId="0" applyFont="1" applyFill="1" applyBorder="1" applyAlignment="1" applyProtection="1">
      <alignment horizontal="center" vertical="center" wrapText="1"/>
    </xf>
    <xf numFmtId="0" fontId="5" fillId="0" borderId="67" xfId="0" applyFont="1" applyFill="1" applyBorder="1" applyAlignment="1" applyProtection="1">
      <alignment horizontal="center" vertical="center" wrapText="1"/>
    </xf>
    <xf numFmtId="0" fontId="15" fillId="0" borderId="28" xfId="0" applyFont="1" applyFill="1" applyBorder="1" applyAlignment="1" applyProtection="1">
      <alignment horizontal="center" vertical="center" wrapText="1"/>
    </xf>
    <xf numFmtId="0" fontId="15" fillId="0" borderId="68" xfId="0" applyFont="1" applyFill="1" applyBorder="1" applyAlignment="1" applyProtection="1">
      <alignment horizontal="center" vertical="center" wrapText="1"/>
    </xf>
    <xf numFmtId="0" fontId="15" fillId="0" borderId="11" xfId="0" applyFont="1" applyFill="1" applyBorder="1" applyAlignment="1" applyProtection="1">
      <alignment horizontal="center" vertical="center" shrinkToFit="1"/>
    </xf>
    <xf numFmtId="0" fontId="15" fillId="0" borderId="69" xfId="0" applyFont="1" applyFill="1" applyBorder="1" applyAlignment="1" applyProtection="1">
      <alignment horizontal="center" vertical="center" shrinkToFit="1"/>
    </xf>
    <xf numFmtId="0" fontId="15" fillId="0" borderId="20" xfId="0" applyFont="1" applyFill="1" applyBorder="1" applyAlignment="1" applyProtection="1">
      <alignment horizontal="center" vertical="center" shrinkToFit="1"/>
    </xf>
    <xf numFmtId="0" fontId="15" fillId="0" borderId="68" xfId="0" applyFont="1" applyFill="1" applyBorder="1" applyAlignment="1" applyProtection="1">
      <alignment horizontal="center" vertical="center" shrinkToFit="1"/>
    </xf>
    <xf numFmtId="0" fontId="15" fillId="0" borderId="80" xfId="0" applyFont="1" applyFill="1" applyBorder="1" applyAlignment="1" applyProtection="1">
      <alignment horizontal="center" vertical="center" shrinkToFit="1"/>
    </xf>
    <xf numFmtId="0" fontId="15" fillId="0" borderId="33" xfId="0" applyFont="1" applyFill="1" applyBorder="1" applyAlignment="1" applyProtection="1">
      <alignment horizontal="center" vertical="center" shrinkToFit="1"/>
    </xf>
    <xf numFmtId="0" fontId="15" fillId="0" borderId="45" xfId="0" applyFont="1" applyFill="1" applyBorder="1" applyAlignment="1" applyProtection="1">
      <alignment horizontal="center" vertical="center" wrapText="1" justifyLastLine="1"/>
    </xf>
    <xf numFmtId="0" fontId="15" fillId="0" borderId="23" xfId="0" applyFont="1" applyFill="1" applyBorder="1" applyAlignment="1" applyProtection="1">
      <alignment horizontal="center" vertical="center" wrapText="1" justifyLastLine="1"/>
    </xf>
    <xf numFmtId="0" fontId="15" fillId="0" borderId="0" xfId="0" applyFont="1" applyFill="1" applyBorder="1" applyAlignment="1" applyProtection="1">
      <alignment horizontal="center" vertical="center" wrapText="1" justifyLastLine="1"/>
    </xf>
    <xf numFmtId="0" fontId="15" fillId="0" borderId="48" xfId="0" applyFont="1" applyFill="1" applyBorder="1" applyAlignment="1" applyProtection="1">
      <alignment horizontal="center" vertical="center" wrapText="1" justifyLastLine="1"/>
    </xf>
    <xf numFmtId="0" fontId="15" fillId="0" borderId="19" xfId="0" applyFont="1" applyFill="1" applyBorder="1" applyAlignment="1" applyProtection="1">
      <alignment horizontal="center" vertical="center" wrapText="1" justifyLastLine="1"/>
    </xf>
    <xf numFmtId="0" fontId="15" fillId="0" borderId="61" xfId="0" applyFont="1" applyFill="1" applyBorder="1" applyAlignment="1" applyProtection="1">
      <alignment horizontal="center" vertical="center" wrapText="1" justifyLastLine="1"/>
    </xf>
    <xf numFmtId="0" fontId="13" fillId="0" borderId="34" xfId="0" applyFont="1" applyFill="1" applyBorder="1" applyAlignment="1" applyProtection="1">
      <alignment horizontal="distributed" vertical="center" justifyLastLine="1"/>
    </xf>
    <xf numFmtId="0" fontId="26" fillId="0" borderId="35" xfId="0" applyFont="1" applyFill="1" applyBorder="1" applyAlignment="1">
      <alignment horizontal="distributed" vertical="center" justifyLastLine="1"/>
    </xf>
    <xf numFmtId="0" fontId="26" fillId="0" borderId="15" xfId="0" applyFont="1" applyFill="1" applyBorder="1" applyAlignment="1">
      <alignment horizontal="distributed" vertical="center" justifyLastLine="1"/>
    </xf>
    <xf numFmtId="0" fontId="15" fillId="0" borderId="66" xfId="0" applyFont="1" applyFill="1" applyBorder="1" applyAlignment="1" applyProtection="1">
      <alignment horizontal="center" vertical="center" wrapText="1"/>
    </xf>
    <xf numFmtId="0" fontId="15" fillId="0" borderId="67" xfId="0" applyFont="1" applyFill="1" applyBorder="1" applyAlignment="1" applyProtection="1">
      <alignment horizontal="center" vertical="center" wrapText="1"/>
    </xf>
    <xf numFmtId="0" fontId="5" fillId="0" borderId="91" xfId="0" applyFont="1" applyFill="1" applyBorder="1" applyAlignment="1" applyProtection="1">
      <alignment horizontal="center" vertical="center" wrapText="1"/>
    </xf>
    <xf numFmtId="0" fontId="5" fillId="0" borderId="176" xfId="0" applyFont="1" applyFill="1" applyBorder="1" applyAlignment="1" applyProtection="1">
      <alignment horizontal="center" vertical="center" wrapText="1"/>
    </xf>
    <xf numFmtId="0" fontId="5" fillId="0" borderId="97" xfId="0" applyFont="1" applyFill="1" applyBorder="1" applyAlignment="1" applyProtection="1">
      <alignment horizontal="center" vertical="center" wrapText="1"/>
    </xf>
    <xf numFmtId="0" fontId="5" fillId="0" borderId="20" xfId="0" applyFont="1" applyFill="1" applyBorder="1" applyAlignment="1" applyProtection="1">
      <alignment horizontal="center" vertical="center" wrapText="1"/>
    </xf>
    <xf numFmtId="0" fontId="5" fillId="0" borderId="28" xfId="0" applyFont="1" applyFill="1" applyBorder="1" applyAlignment="1" applyProtection="1">
      <alignment horizontal="center" vertical="center" wrapText="1"/>
    </xf>
    <xf numFmtId="0" fontId="5" fillId="0" borderId="68" xfId="0" applyFont="1" applyFill="1" applyBorder="1" applyAlignment="1" applyProtection="1">
      <alignment horizontal="center" vertical="center" wrapText="1"/>
    </xf>
    <xf numFmtId="177" fontId="5" fillId="0" borderId="47" xfId="0" applyNumberFormat="1" applyFont="1" applyFill="1" applyBorder="1" applyAlignment="1">
      <alignment horizontal="center" vertical="center" wrapText="1"/>
    </xf>
    <xf numFmtId="177" fontId="5" fillId="0" borderId="84" xfId="0" applyNumberFormat="1" applyFont="1" applyFill="1" applyBorder="1" applyAlignment="1">
      <alignment horizontal="center" vertical="center" wrapText="1"/>
    </xf>
    <xf numFmtId="0" fontId="13" fillId="0" borderId="10" xfId="0" applyFont="1" applyFill="1" applyBorder="1" applyAlignment="1" applyProtection="1">
      <alignment horizontal="center" vertical="center" textRotation="255"/>
    </xf>
    <xf numFmtId="0" fontId="13" fillId="0" borderId="0" xfId="0" applyFont="1" applyFill="1" applyBorder="1" applyAlignment="1" applyProtection="1">
      <alignment horizontal="center" vertical="center" textRotation="255"/>
    </xf>
    <xf numFmtId="0" fontId="5" fillId="0" borderId="10" xfId="0" applyFont="1" applyFill="1" applyBorder="1" applyAlignment="1" applyProtection="1">
      <alignment horizontal="center" vertical="center" textRotation="255"/>
    </xf>
    <xf numFmtId="0" fontId="5" fillId="0" borderId="0" xfId="0" applyFont="1" applyFill="1" applyBorder="1" applyAlignment="1" applyProtection="1">
      <alignment horizontal="center" vertical="center" textRotation="255"/>
    </xf>
    <xf numFmtId="0" fontId="5" fillId="0" borderId="10"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177" fontId="5" fillId="0" borderId="18" xfId="0" applyNumberFormat="1" applyFont="1" applyFill="1" applyBorder="1" applyAlignment="1">
      <alignment horizontal="center" vertical="center" justifyLastLine="1"/>
    </xf>
    <xf numFmtId="177" fontId="5" fillId="0" borderId="127" xfId="0" applyNumberFormat="1" applyFont="1" applyFill="1" applyBorder="1" applyAlignment="1">
      <alignment horizontal="center" vertical="center" justifyLastLine="1"/>
    </xf>
    <xf numFmtId="0" fontId="5" fillId="0" borderId="11" xfId="0" applyFont="1" applyFill="1" applyBorder="1" applyAlignment="1" applyProtection="1">
      <alignment horizontal="center" vertical="center" wrapText="1"/>
    </xf>
    <xf numFmtId="0" fontId="5" fillId="0" borderId="45" xfId="0" applyFont="1" applyFill="1" applyBorder="1" applyAlignment="1" applyProtection="1">
      <alignment horizontal="center" vertical="center" wrapText="1"/>
    </xf>
    <xf numFmtId="0" fontId="5" fillId="0" borderId="69" xfId="0" applyFont="1" applyFill="1" applyBorder="1" applyAlignment="1" applyProtection="1">
      <alignment horizontal="center" vertical="center" wrapText="1"/>
    </xf>
    <xf numFmtId="0" fontId="5" fillId="0" borderId="61" xfId="0" applyFont="1" applyFill="1" applyBorder="1" applyAlignment="1">
      <alignment horizontal="center" vertical="center" textRotation="255"/>
    </xf>
    <xf numFmtId="0" fontId="5" fillId="0" borderId="21" xfId="0" applyFont="1" applyFill="1" applyBorder="1" applyAlignment="1" applyProtection="1">
      <alignment horizontal="center" vertical="center" wrapText="1"/>
    </xf>
    <xf numFmtId="0" fontId="5" fillId="0" borderId="86" xfId="0" applyFont="1" applyFill="1" applyBorder="1" applyAlignment="1" applyProtection="1">
      <alignment horizontal="center" vertical="center" wrapText="1"/>
    </xf>
    <xf numFmtId="0" fontId="5" fillId="0" borderId="87" xfId="0" applyFont="1" applyFill="1" applyBorder="1" applyAlignment="1" applyProtection="1">
      <alignment horizontal="center" vertical="center" wrapText="1"/>
    </xf>
    <xf numFmtId="177" fontId="13" fillId="6" borderId="43" xfId="0" applyNumberFormat="1" applyFont="1" applyFill="1" applyBorder="1" applyAlignment="1">
      <alignment horizontal="center" vertical="center" justifyLastLine="1"/>
    </xf>
    <xf numFmtId="177" fontId="13" fillId="6" borderId="83" xfId="0" applyNumberFormat="1" applyFont="1" applyFill="1" applyBorder="1" applyAlignment="1">
      <alignment horizontal="center" vertical="center" justifyLastLine="1"/>
    </xf>
    <xf numFmtId="177" fontId="13" fillId="0" borderId="32" xfId="0" applyNumberFormat="1" applyFont="1" applyFill="1" applyBorder="1" applyAlignment="1">
      <alignment horizontal="center" vertical="center" justifyLastLine="1"/>
    </xf>
    <xf numFmtId="177" fontId="13" fillId="0" borderId="19" xfId="0" applyNumberFormat="1" applyFont="1" applyFill="1" applyBorder="1" applyAlignment="1">
      <alignment horizontal="center" vertical="center" justifyLastLine="1"/>
    </xf>
    <xf numFmtId="177" fontId="13" fillId="0" borderId="33" xfId="0" applyNumberFormat="1" applyFont="1" applyFill="1" applyBorder="1" applyAlignment="1">
      <alignment horizontal="center" vertical="center" justifyLastLine="1"/>
    </xf>
    <xf numFmtId="0" fontId="5" fillId="0" borderId="19" xfId="0" applyFont="1" applyFill="1" applyBorder="1" applyAlignment="1" applyProtection="1">
      <alignment horizontal="center" vertical="center" wrapText="1"/>
    </xf>
    <xf numFmtId="0" fontId="5" fillId="0" borderId="33" xfId="0" applyFont="1" applyFill="1" applyBorder="1" applyAlignment="1" applyProtection="1">
      <alignment horizontal="center" vertical="center" wrapText="1"/>
    </xf>
    <xf numFmtId="177" fontId="5" fillId="0" borderId="47" xfId="0" applyNumberFormat="1" applyFont="1" applyFill="1" applyBorder="1" applyAlignment="1">
      <alignment horizontal="center" vertical="center" justifyLastLine="1"/>
    </xf>
    <xf numFmtId="177" fontId="5" fillId="0" borderId="84" xfId="0" applyNumberFormat="1" applyFont="1" applyFill="1" applyBorder="1" applyAlignment="1">
      <alignment horizontal="center" vertical="center" justifyLastLine="1"/>
    </xf>
    <xf numFmtId="177" fontId="13" fillId="6" borderId="32" xfId="0" applyNumberFormat="1" applyFont="1" applyFill="1" applyBorder="1" applyAlignment="1">
      <alignment horizontal="center" vertical="center" justifyLastLine="1"/>
    </xf>
    <xf numFmtId="177" fontId="13" fillId="6" borderId="19" xfId="0" applyNumberFormat="1" applyFont="1" applyFill="1" applyBorder="1" applyAlignment="1">
      <alignment horizontal="center" vertical="center" justifyLastLine="1"/>
    </xf>
    <xf numFmtId="177" fontId="13" fillId="6" borderId="33" xfId="0" applyNumberFormat="1" applyFont="1" applyFill="1" applyBorder="1" applyAlignment="1">
      <alignment horizontal="center" vertical="center" justifyLastLine="1"/>
    </xf>
    <xf numFmtId="177" fontId="5" fillId="0" borderId="0" xfId="0" applyNumberFormat="1" applyFont="1" applyFill="1" applyBorder="1" applyAlignment="1">
      <alignment horizontal="center" vertical="center" wrapText="1"/>
    </xf>
    <xf numFmtId="177" fontId="41" fillId="0" borderId="18" xfId="0" applyNumberFormat="1" applyFont="1" applyFill="1" applyBorder="1" applyAlignment="1" applyProtection="1">
      <alignment vertical="center" justifyLastLine="1"/>
    </xf>
    <xf numFmtId="177" fontId="41" fillId="0" borderId="127" xfId="0" applyNumberFormat="1" applyFont="1" applyFill="1" applyBorder="1" applyAlignment="1" applyProtection="1">
      <alignment vertical="center" justifyLastLine="1"/>
    </xf>
    <xf numFmtId="0" fontId="13" fillId="0" borderId="10" xfId="0" applyFont="1" applyFill="1" applyBorder="1" applyAlignment="1" applyProtection="1">
      <alignment horizontal="distributed" vertical="center" justifyLastLine="1"/>
    </xf>
    <xf numFmtId="0" fontId="26" fillId="0" borderId="0" xfId="0" applyFont="1" applyFill="1" applyBorder="1" applyAlignment="1">
      <alignment horizontal="distributed" vertical="center" justifyLastLine="1"/>
    </xf>
    <xf numFmtId="0" fontId="15" fillId="0" borderId="10" xfId="0" applyFont="1" applyFill="1" applyBorder="1" applyAlignment="1" applyProtection="1">
      <alignment horizontal="center" vertical="center" wrapText="1"/>
    </xf>
    <xf numFmtId="0" fontId="15" fillId="0" borderId="0" xfId="0" applyFont="1" applyFill="1" applyBorder="1" applyAlignment="1" applyProtection="1">
      <alignment horizontal="center" vertical="center" wrapText="1"/>
    </xf>
    <xf numFmtId="177" fontId="15" fillId="0" borderId="0" xfId="0" applyNumberFormat="1" applyFont="1" applyFill="1" applyBorder="1" applyAlignment="1">
      <alignment horizontal="center" vertical="center" wrapText="1"/>
    </xf>
    <xf numFmtId="0" fontId="15" fillId="0" borderId="0" xfId="0" applyFont="1" applyFill="1" applyBorder="1" applyAlignment="1" applyProtection="1">
      <alignment horizontal="center" vertical="center" shrinkToFit="1"/>
    </xf>
    <xf numFmtId="0" fontId="5" fillId="0" borderId="215" xfId="0" applyFont="1" applyFill="1" applyBorder="1" applyAlignment="1">
      <alignment horizontal="distributed" vertical="center" justifyLastLine="1"/>
    </xf>
    <xf numFmtId="0" fontId="5" fillId="0" borderId="97" xfId="0" applyFont="1" applyFill="1" applyBorder="1" applyAlignment="1">
      <alignment horizontal="distributed" vertical="center" justifyLastLine="1"/>
    </xf>
    <xf numFmtId="0" fontId="5" fillId="0" borderId="12" xfId="0" applyFont="1" applyFill="1" applyBorder="1" applyAlignment="1">
      <alignment horizontal="center" vertical="center" textRotation="255" shrinkToFit="1"/>
    </xf>
    <xf numFmtId="0" fontId="5" fillId="0" borderId="229" xfId="0" applyFont="1" applyFill="1" applyBorder="1" applyAlignment="1">
      <alignment horizontal="center" vertical="center"/>
    </xf>
    <xf numFmtId="0" fontId="5" fillId="0" borderId="60" xfId="0" applyFont="1" applyFill="1" applyBorder="1" applyAlignment="1">
      <alignment horizontal="center" vertical="center"/>
    </xf>
    <xf numFmtId="0" fontId="33" fillId="0" borderId="18" xfId="0" applyFont="1" applyBorder="1" applyAlignment="1" applyProtection="1">
      <alignment horizontal="distributed" vertical="center" justifyLastLine="1"/>
    </xf>
    <xf numFmtId="0" fontId="33" fillId="0" borderId="47" xfId="0" applyFont="1" applyBorder="1" applyAlignment="1" applyProtection="1">
      <alignment horizontal="distributed" vertical="center" justifyLastLine="1"/>
    </xf>
    <xf numFmtId="0" fontId="33" fillId="0" borderId="84" xfId="0" applyFont="1" applyBorder="1" applyAlignment="1" applyProtection="1">
      <alignment horizontal="distributed" vertical="center" justifyLastLine="1"/>
    </xf>
    <xf numFmtId="0" fontId="10" fillId="0" borderId="10"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2" fillId="0" borderId="12" xfId="0" applyFont="1" applyFill="1" applyBorder="1" applyAlignment="1">
      <alignment horizontal="center" vertical="center" textRotation="255" shrinkToFit="1"/>
    </xf>
    <xf numFmtId="0" fontId="12" fillId="0" borderId="12" xfId="0" quotePrefix="1" applyFont="1" applyFill="1" applyBorder="1" applyAlignment="1">
      <alignment horizontal="center" vertical="center" textRotation="255" shrinkToFit="1"/>
    </xf>
    <xf numFmtId="183" fontId="38" fillId="0" borderId="0" xfId="0" applyNumberFormat="1" applyFont="1" applyFill="1" applyAlignment="1" applyProtection="1">
      <alignment horizontal="right" vertical="center"/>
    </xf>
    <xf numFmtId="0" fontId="5" fillId="0" borderId="176" xfId="0" applyFont="1" applyFill="1" applyBorder="1" applyAlignment="1">
      <alignment horizontal="center" vertical="center"/>
    </xf>
    <xf numFmtId="0" fontId="5" fillId="0" borderId="97" xfId="0" applyFont="1" applyFill="1" applyBorder="1" applyAlignment="1">
      <alignment horizontal="center" vertical="center"/>
    </xf>
    <xf numFmtId="0" fontId="5" fillId="0" borderId="20" xfId="0" applyFont="1" applyFill="1" applyBorder="1" applyAlignment="1">
      <alignment horizontal="distributed" vertical="center" justifyLastLine="1"/>
    </xf>
    <xf numFmtId="0" fontId="5" fillId="0" borderId="28" xfId="0" applyFont="1" applyFill="1" applyBorder="1" applyAlignment="1">
      <alignment horizontal="distributed" vertical="center" justifyLastLine="1"/>
    </xf>
    <xf numFmtId="0" fontId="5" fillId="0" borderId="68" xfId="0" applyFont="1" applyFill="1" applyBorder="1" applyAlignment="1">
      <alignment horizontal="distributed" vertical="center" justifyLastLine="1"/>
    </xf>
    <xf numFmtId="0" fontId="5" fillId="6" borderId="134" xfId="0" applyFont="1" applyFill="1" applyBorder="1" applyAlignment="1">
      <alignment horizontal="distributed" vertical="center" justifyLastLine="1"/>
    </xf>
    <xf numFmtId="0" fontId="5" fillId="6" borderId="135" xfId="0" applyFont="1" applyFill="1" applyBorder="1" applyAlignment="1">
      <alignment horizontal="distributed" vertical="center" justifyLastLine="1"/>
    </xf>
    <xf numFmtId="0" fontId="5" fillId="6" borderId="214" xfId="0" applyFont="1" applyFill="1" applyBorder="1" applyAlignment="1">
      <alignment horizontal="distributed" vertical="center" justifyLastLine="1"/>
    </xf>
    <xf numFmtId="0" fontId="5" fillId="0" borderId="66" xfId="0" applyFont="1" applyFill="1" applyBorder="1" applyAlignment="1">
      <alignment horizontal="distributed" vertical="center" wrapText="1" justifyLastLine="1"/>
    </xf>
    <xf numFmtId="0" fontId="5" fillId="0" borderId="67" xfId="0" applyFont="1" applyFill="1" applyBorder="1" applyAlignment="1">
      <alignment horizontal="distributed" vertical="center" wrapText="1" justifyLastLine="1"/>
    </xf>
    <xf numFmtId="0" fontId="15" fillId="0" borderId="221" xfId="0" applyFont="1" applyFill="1" applyBorder="1"/>
    <xf numFmtId="0" fontId="15" fillId="0" borderId="222" xfId="0" applyFont="1" applyFill="1" applyBorder="1"/>
    <xf numFmtId="0" fontId="5" fillId="0" borderId="28" xfId="0" applyFont="1" applyFill="1" applyBorder="1" applyAlignment="1">
      <alignment horizontal="distributed" vertical="center" wrapText="1" justifyLastLine="1"/>
    </xf>
    <xf numFmtId="0" fontId="5" fillId="0" borderId="68" xfId="0" applyFont="1" applyFill="1" applyBorder="1" applyAlignment="1">
      <alignment horizontal="distributed" vertical="center" wrapText="1" justifyLastLine="1"/>
    </xf>
    <xf numFmtId="0" fontId="5" fillId="0" borderId="224" xfId="0" applyFont="1" applyFill="1" applyBorder="1" applyAlignment="1">
      <alignment horizontal="distributed" vertical="center" wrapText="1" justifyLastLine="1"/>
    </xf>
    <xf numFmtId="0" fontId="5" fillId="0" borderId="135" xfId="0" applyFont="1" applyFill="1" applyBorder="1" applyAlignment="1">
      <alignment horizontal="distributed" vertical="center" wrapText="1" justifyLastLine="1"/>
    </xf>
    <xf numFmtId="0" fontId="5" fillId="0" borderId="214" xfId="0" applyFont="1" applyFill="1" applyBorder="1" applyAlignment="1">
      <alignment horizontal="distributed" vertical="center" wrapText="1" justifyLastLine="1"/>
    </xf>
    <xf numFmtId="0" fontId="15" fillId="0" borderId="36" xfId="0" applyFont="1" applyFill="1" applyBorder="1"/>
    <xf numFmtId="0" fontId="15" fillId="0" borderId="223" xfId="0" applyFont="1" applyFill="1" applyBorder="1"/>
    <xf numFmtId="0" fontId="15" fillId="0" borderId="19" xfId="0" applyFont="1" applyFill="1" applyBorder="1" applyAlignment="1">
      <alignment horizontal="center" vertical="center" wrapText="1"/>
    </xf>
    <xf numFmtId="0" fontId="15" fillId="0" borderId="33" xfId="0" applyFont="1" applyFill="1" applyBorder="1" applyAlignment="1">
      <alignment horizontal="center" vertical="center" wrapText="1"/>
    </xf>
    <xf numFmtId="0" fontId="13" fillId="0" borderId="30" xfId="0" applyFont="1" applyFill="1" applyBorder="1" applyAlignment="1">
      <alignment horizontal="center" vertical="center" textRotation="255" wrapText="1"/>
    </xf>
    <xf numFmtId="0" fontId="13" fillId="0" borderId="31" xfId="0" applyFont="1" applyFill="1" applyBorder="1" applyAlignment="1">
      <alignment horizontal="center" vertical="center" textRotation="255" wrapText="1"/>
    </xf>
    <xf numFmtId="0" fontId="13" fillId="0" borderId="3" xfId="0" applyFont="1" applyFill="1" applyBorder="1" applyAlignment="1">
      <alignment horizontal="center" vertical="center" textRotation="255" wrapText="1"/>
    </xf>
    <xf numFmtId="0" fontId="13" fillId="0" borderId="9" xfId="0" applyFont="1" applyFill="1" applyBorder="1" applyAlignment="1">
      <alignment horizontal="center" vertical="center" textRotation="255" wrapText="1"/>
    </xf>
    <xf numFmtId="0" fontId="13" fillId="0" borderId="32" xfId="0" applyFont="1" applyFill="1" applyBorder="1" applyAlignment="1">
      <alignment horizontal="center" vertical="center" textRotation="255" wrapText="1"/>
    </xf>
    <xf numFmtId="0" fontId="13" fillId="0" borderId="33" xfId="0" applyFont="1" applyFill="1" applyBorder="1" applyAlignment="1">
      <alignment horizontal="center" vertical="center" textRotation="255" wrapText="1"/>
    </xf>
    <xf numFmtId="0" fontId="5" fillId="0" borderId="45" xfId="0" applyFont="1" applyFill="1" applyBorder="1" applyAlignment="1">
      <alignment horizontal="center" vertical="center" justifyLastLine="1"/>
    </xf>
    <xf numFmtId="0" fontId="5" fillId="0" borderId="69" xfId="0" applyFont="1" applyFill="1" applyBorder="1" applyAlignment="1">
      <alignment horizontal="center" vertical="center" justifyLastLine="1"/>
    </xf>
    <xf numFmtId="0" fontId="11" fillId="0" borderId="30" xfId="0" applyFont="1" applyFill="1" applyBorder="1" applyAlignment="1">
      <alignment horizontal="center" vertical="center" textRotation="255"/>
    </xf>
    <xf numFmtId="0" fontId="11" fillId="0" borderId="31" xfId="0" applyFont="1" applyFill="1" applyBorder="1" applyAlignment="1">
      <alignment horizontal="center" vertical="center" textRotation="255"/>
    </xf>
    <xf numFmtId="0" fontId="11" fillId="0" borderId="3" xfId="0" applyFont="1" applyFill="1" applyBorder="1" applyAlignment="1">
      <alignment horizontal="center" vertical="center" textRotation="255"/>
    </xf>
    <xf numFmtId="0" fontId="11" fillId="0" borderId="9" xfId="0" applyFont="1" applyFill="1" applyBorder="1" applyAlignment="1">
      <alignment horizontal="center" vertical="center" textRotation="255"/>
    </xf>
    <xf numFmtId="0" fontId="11" fillId="0" borderId="32" xfId="0" applyFont="1" applyFill="1" applyBorder="1" applyAlignment="1">
      <alignment horizontal="center" vertical="center" textRotation="255"/>
    </xf>
    <xf numFmtId="0" fontId="11" fillId="0" borderId="33" xfId="0" applyFont="1" applyFill="1" applyBorder="1" applyAlignment="1">
      <alignment horizontal="center" vertical="center" textRotation="255"/>
    </xf>
    <xf numFmtId="0" fontId="14" fillId="0" borderId="115" xfId="0" applyFont="1" applyFill="1" applyBorder="1" applyAlignment="1">
      <alignment horizontal="center" vertical="center"/>
    </xf>
    <xf numFmtId="0" fontId="14" fillId="0" borderId="66"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23" xfId="0" applyFont="1" applyFill="1" applyBorder="1" applyAlignment="1">
      <alignment horizontal="center" vertical="center" wrapText="1"/>
    </xf>
    <xf numFmtId="0" fontId="14" fillId="0" borderId="6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4" fillId="0" borderId="58" xfId="0" applyFont="1" applyFill="1" applyBorder="1" applyAlignment="1">
      <alignment horizontal="center" vertical="center" wrapText="1"/>
    </xf>
    <xf numFmtId="0" fontId="14" fillId="0" borderId="28" xfId="0" applyFont="1" applyBorder="1" applyAlignment="1">
      <alignment horizontal="center" vertical="center"/>
    </xf>
    <xf numFmtId="0" fontId="14" fillId="0" borderId="68" xfId="0" applyFont="1" applyBorder="1" applyAlignment="1">
      <alignment horizontal="center" vertical="center"/>
    </xf>
    <xf numFmtId="0" fontId="14" fillId="0" borderId="20" xfId="0" applyFont="1" applyBorder="1" applyAlignment="1">
      <alignment horizontal="center" vertical="center"/>
    </xf>
    <xf numFmtId="0" fontId="14" fillId="0" borderId="73" xfId="0" applyFont="1" applyBorder="1" applyAlignment="1">
      <alignment horizontal="center" vertical="center"/>
    </xf>
    <xf numFmtId="0" fontId="5" fillId="0" borderId="216" xfId="0" applyFont="1" applyFill="1" applyBorder="1" applyAlignment="1">
      <alignment horizontal="center" vertical="center"/>
    </xf>
    <xf numFmtId="0" fontId="5" fillId="0" borderId="190" xfId="0" applyFont="1" applyFill="1" applyBorder="1" applyAlignment="1">
      <alignment horizontal="center" vertical="center"/>
    </xf>
    <xf numFmtId="0" fontId="5" fillId="0" borderId="217" xfId="0" applyFont="1" applyFill="1" applyBorder="1" applyAlignment="1">
      <alignment horizontal="center" vertical="center"/>
    </xf>
    <xf numFmtId="0" fontId="14" fillId="0" borderId="230" xfId="0" applyFont="1" applyFill="1" applyBorder="1" applyAlignment="1">
      <alignment horizontal="center" vertical="center"/>
    </xf>
    <xf numFmtId="0" fontId="78" fillId="0" borderId="2" xfId="0" applyFont="1" applyBorder="1" applyAlignment="1">
      <alignment horizontal="center" vertical="center"/>
    </xf>
    <xf numFmtId="0" fontId="14" fillId="0" borderId="24" xfId="0" applyFont="1" applyFill="1" applyBorder="1" applyAlignment="1">
      <alignment horizontal="distributed" vertical="center" justifyLastLine="1"/>
    </xf>
    <xf numFmtId="0" fontId="14" fillId="0" borderId="74" xfId="0" applyFont="1" applyFill="1" applyBorder="1" applyAlignment="1">
      <alignment horizontal="distributed" vertical="center" justifyLastLine="1"/>
    </xf>
    <xf numFmtId="0" fontId="14" fillId="0" borderId="11" xfId="0" applyFont="1" applyFill="1" applyBorder="1" applyAlignment="1">
      <alignment horizontal="distributed" vertical="center" wrapText="1" justifyLastLine="1"/>
    </xf>
    <xf numFmtId="0" fontId="14" fillId="0" borderId="80" xfId="0" applyFont="1" applyFill="1" applyBorder="1" applyAlignment="1">
      <alignment horizontal="distributed" vertical="center" wrapText="1" justifyLastLine="1"/>
    </xf>
    <xf numFmtId="0" fontId="14" fillId="0" borderId="25"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10" fillId="0" borderId="216" xfId="0" applyFont="1" applyFill="1" applyBorder="1" applyAlignment="1">
      <alignment horizontal="center" vertical="center" wrapText="1"/>
    </xf>
    <xf numFmtId="0" fontId="10" fillId="0" borderId="190" xfId="0" applyFont="1" applyFill="1" applyBorder="1" applyAlignment="1">
      <alignment horizontal="center" vertical="center"/>
    </xf>
    <xf numFmtId="0" fontId="10" fillId="0" borderId="217" xfId="0" applyFont="1" applyFill="1" applyBorder="1" applyAlignment="1">
      <alignment horizontal="center" vertical="center"/>
    </xf>
    <xf numFmtId="0" fontId="14" fillId="0" borderId="230" xfId="0" applyFont="1" applyFill="1" applyBorder="1" applyAlignment="1">
      <alignment horizontal="center" vertical="center" wrapText="1" justifyLastLine="1"/>
    </xf>
    <xf numFmtId="0" fontId="14" fillId="0" borderId="66" xfId="0" applyFont="1" applyFill="1" applyBorder="1" applyAlignment="1">
      <alignment horizontal="center" vertical="center" wrapText="1" justifyLastLine="1"/>
    </xf>
    <xf numFmtId="0" fontId="77" fillId="0" borderId="2" xfId="0" applyFont="1" applyBorder="1" applyAlignment="1">
      <alignment vertical="top"/>
    </xf>
    <xf numFmtId="0" fontId="14" fillId="0" borderId="11" xfId="0" applyFont="1" applyFill="1" applyBorder="1" applyAlignment="1">
      <alignment horizontal="distributed" vertical="center" justifyLastLine="1"/>
    </xf>
    <xf numFmtId="0" fontId="14" fillId="0" borderId="80" xfId="0" applyFont="1" applyFill="1" applyBorder="1" applyAlignment="1">
      <alignment horizontal="distributed" vertical="center" justifyLastLine="1"/>
    </xf>
    <xf numFmtId="0" fontId="14" fillId="0" borderId="229" xfId="0" applyFont="1" applyFill="1" applyBorder="1" applyAlignment="1">
      <alignment horizontal="center" vertical="center"/>
    </xf>
    <xf numFmtId="0" fontId="14" fillId="0" borderId="209" xfId="0" applyFont="1" applyFill="1" applyBorder="1" applyAlignment="1">
      <alignment horizontal="center" vertical="center"/>
    </xf>
    <xf numFmtId="0" fontId="14" fillId="0" borderId="60" xfId="0" applyFont="1" applyFill="1" applyBorder="1" applyAlignment="1">
      <alignment horizontal="center" vertical="center"/>
    </xf>
    <xf numFmtId="0" fontId="14" fillId="0" borderId="143" xfId="0" applyFont="1" applyFill="1" applyBorder="1" applyAlignment="1">
      <alignment horizontal="distributed" vertical="center" wrapText="1" justifyLastLine="1"/>
    </xf>
    <xf numFmtId="0" fontId="14" fillId="0" borderId="82" xfId="0" applyFont="1" applyFill="1" applyBorder="1" applyAlignment="1">
      <alignment horizontal="distributed" vertical="center" wrapText="1" justifyLastLine="1"/>
    </xf>
    <xf numFmtId="0" fontId="14" fillId="0" borderId="1" xfId="0" applyFont="1" applyFill="1" applyBorder="1" applyAlignment="1">
      <alignment horizontal="distributed" vertical="center" justifyLastLine="1"/>
    </xf>
    <xf numFmtId="0" fontId="14" fillId="0" borderId="58" xfId="0" applyFont="1" applyFill="1" applyBorder="1" applyAlignment="1">
      <alignment horizontal="distributed" vertical="center" justifyLastLine="1"/>
    </xf>
    <xf numFmtId="0" fontId="79" fillId="0" borderId="2" xfId="0" applyFont="1" applyBorder="1" applyAlignment="1">
      <alignment horizontal="center" vertical="center"/>
    </xf>
    <xf numFmtId="0" fontId="77" fillId="0" borderId="2" xfId="0" applyFont="1" applyBorder="1" applyAlignment="1"/>
    <xf numFmtId="0" fontId="5" fillId="0" borderId="0" xfId="0" applyFont="1" applyAlignment="1">
      <alignment horizontal="left" vertical="center" shrinkToFit="1"/>
    </xf>
    <xf numFmtId="0" fontId="11" fillId="0" borderId="237" xfId="0" applyFont="1" applyBorder="1" applyAlignment="1">
      <alignment horizontal="center" vertical="center"/>
    </xf>
    <xf numFmtId="0" fontId="11" fillId="0" borderId="238" xfId="0" applyFont="1" applyBorder="1" applyAlignment="1">
      <alignment horizontal="center" vertical="center"/>
    </xf>
    <xf numFmtId="0" fontId="11" fillId="0" borderId="239" xfId="0" applyFont="1" applyBorder="1" applyAlignment="1">
      <alignment horizontal="center" vertical="center"/>
    </xf>
    <xf numFmtId="0" fontId="13" fillId="0" borderId="52" xfId="0" applyFont="1" applyBorder="1" applyAlignment="1">
      <alignment horizontal="center" vertical="center"/>
    </xf>
    <xf numFmtId="0" fontId="13" fillId="0" borderId="55" xfId="0" applyFont="1" applyBorder="1" applyAlignment="1">
      <alignment horizontal="center" vertical="center"/>
    </xf>
    <xf numFmtId="0" fontId="13" fillId="0" borderId="74" xfId="0" applyFont="1" applyBorder="1" applyAlignment="1">
      <alignment horizontal="center" vertical="center"/>
    </xf>
    <xf numFmtId="0" fontId="70" fillId="0" borderId="65" xfId="0" applyFont="1" applyBorder="1" applyAlignment="1">
      <alignment horizontal="center" vertical="center"/>
    </xf>
    <xf numFmtId="0" fontId="70" fillId="0" borderId="66" xfId="0" applyFont="1" applyBorder="1" applyAlignment="1">
      <alignment horizontal="center" vertical="center"/>
    </xf>
    <xf numFmtId="0" fontId="70" fillId="0" borderId="67" xfId="0" applyFont="1" applyBorder="1" applyAlignment="1">
      <alignment horizontal="center" vertical="center"/>
    </xf>
    <xf numFmtId="0" fontId="71" fillId="0" borderId="20" xfId="0" applyFont="1" applyBorder="1" applyAlignment="1">
      <alignment horizontal="center" vertical="center"/>
    </xf>
    <xf numFmtId="0" fontId="71" fillId="0" borderId="28" xfId="0" applyFont="1" applyBorder="1" applyAlignment="1">
      <alignment horizontal="center" vertical="center"/>
    </xf>
    <xf numFmtId="0" fontId="71" fillId="0" borderId="68" xfId="0" applyFont="1" applyBorder="1" applyAlignment="1">
      <alignment horizontal="center" vertical="center"/>
    </xf>
    <xf numFmtId="0" fontId="89" fillId="0" borderId="134" xfId="0" applyFont="1" applyBorder="1" applyAlignment="1">
      <alignment horizontal="center" vertical="center"/>
    </xf>
    <xf numFmtId="0" fontId="89" fillId="0" borderId="135" xfId="0" applyFont="1" applyBorder="1" applyAlignment="1">
      <alignment horizontal="center" vertical="center"/>
    </xf>
    <xf numFmtId="0" fontId="89" fillId="0" borderId="214" xfId="0" applyFont="1" applyBorder="1" applyAlignment="1">
      <alignment horizontal="center" vertical="center"/>
    </xf>
    <xf numFmtId="0" fontId="11" fillId="0" borderId="91" xfId="0" applyFont="1" applyBorder="1" applyAlignment="1">
      <alignment horizontal="distributed" vertical="center" justifyLastLine="1"/>
    </xf>
    <xf numFmtId="0" fontId="11" fillId="0" borderId="176" xfId="0" applyFont="1" applyBorder="1" applyAlignment="1">
      <alignment horizontal="distributed" vertical="center" justifyLastLine="1"/>
    </xf>
    <xf numFmtId="0" fontId="11" fillId="0" borderId="97" xfId="0" applyFont="1" applyBorder="1" applyAlignment="1">
      <alignment horizontal="distributed" vertical="center" justifyLastLine="1"/>
    </xf>
    <xf numFmtId="0" fontId="15" fillId="0" borderId="233" xfId="0" applyFont="1" applyBorder="1"/>
    <xf numFmtId="0" fontId="15" fillId="0" borderId="234" xfId="0" applyFont="1" applyBorder="1"/>
    <xf numFmtId="0" fontId="15" fillId="0" borderId="10" xfId="0" applyFont="1" applyBorder="1" applyAlignment="1">
      <alignment horizontal="distributed" justifyLastLine="1"/>
    </xf>
    <xf numFmtId="0" fontId="15" fillId="0" borderId="31" xfId="0" applyFont="1" applyBorder="1" applyAlignment="1">
      <alignment horizontal="distributed" justifyLastLine="1"/>
    </xf>
    <xf numFmtId="0" fontId="34" fillId="0" borderId="52" xfId="0" applyFont="1" applyBorder="1" applyAlignment="1">
      <alignment horizontal="distributed" vertical="center" justifyLastLine="1"/>
    </xf>
    <xf numFmtId="0" fontId="34" fillId="0" borderId="55" xfId="0" applyFont="1" applyBorder="1" applyAlignment="1">
      <alignment horizontal="distributed" vertical="center" justifyLastLine="1"/>
    </xf>
    <xf numFmtId="0" fontId="13" fillId="0" borderId="55" xfId="0" applyFont="1" applyBorder="1"/>
    <xf numFmtId="0" fontId="13" fillId="0" borderId="74" xfId="0" applyFont="1" applyBorder="1"/>
    <xf numFmtId="0" fontId="15" fillId="0" borderId="65" xfId="0" applyFont="1" applyBorder="1" applyAlignment="1">
      <alignment horizontal="center" vertical="center" justifyLastLine="1"/>
    </xf>
    <xf numFmtId="0" fontId="15" fillId="0" borderId="66" xfId="0" applyFont="1" applyBorder="1" applyAlignment="1">
      <alignment horizontal="center" vertical="center" justifyLastLine="1"/>
    </xf>
    <xf numFmtId="0" fontId="15" fillId="0" borderId="67" xfId="0" applyFont="1" applyBorder="1" applyAlignment="1">
      <alignment horizontal="center" vertical="center" justifyLastLine="1"/>
    </xf>
    <xf numFmtId="0" fontId="15" fillId="0" borderId="221" xfId="0" applyFont="1" applyBorder="1"/>
    <xf numFmtId="0" fontId="15" fillId="0" borderId="222" xfId="0" applyFont="1" applyBorder="1"/>
    <xf numFmtId="0" fontId="15" fillId="0" borderId="36" xfId="0" applyFont="1" applyBorder="1"/>
    <xf numFmtId="0" fontId="15" fillId="0" borderId="223" xfId="0" applyFont="1" applyBorder="1"/>
    <xf numFmtId="0" fontId="15" fillId="0" borderId="20" xfId="0" applyFont="1" applyBorder="1" applyAlignment="1">
      <alignment horizontal="center" vertical="center" justifyLastLine="1"/>
    </xf>
    <xf numFmtId="0" fontId="15" fillId="0" borderId="28" xfId="0" applyFont="1" applyBorder="1" applyAlignment="1">
      <alignment horizontal="center" vertical="center" justifyLastLine="1"/>
    </xf>
    <xf numFmtId="0" fontId="15" fillId="0" borderId="68" xfId="0" applyFont="1" applyBorder="1" applyAlignment="1">
      <alignment horizontal="center" vertical="center" justifyLastLine="1"/>
    </xf>
    <xf numFmtId="0" fontId="15" fillId="0" borderId="91" xfId="0" applyFont="1" applyFill="1" applyBorder="1" applyAlignment="1">
      <alignment horizontal="center" vertical="center"/>
    </xf>
    <xf numFmtId="0" fontId="15" fillId="0" borderId="176" xfId="0" applyFont="1" applyFill="1" applyBorder="1" applyAlignment="1">
      <alignment horizontal="center" vertical="center"/>
    </xf>
    <xf numFmtId="0" fontId="15" fillId="0" borderId="233" xfId="0" applyFont="1" applyBorder="1" applyAlignment="1">
      <alignment horizontal="center"/>
    </xf>
    <xf numFmtId="0" fontId="15" fillId="0" borderId="234" xfId="0" applyFont="1" applyBorder="1" applyAlignment="1">
      <alignment horizontal="center"/>
    </xf>
    <xf numFmtId="0" fontId="15" fillId="0" borderId="235" xfId="0" applyFont="1" applyBorder="1" applyAlignment="1">
      <alignment horizontal="center"/>
    </xf>
    <xf numFmtId="0" fontId="70" fillId="0" borderId="65" xfId="0" applyFont="1" applyBorder="1" applyAlignment="1">
      <alignment horizontal="center" vertical="center" justifyLastLine="1"/>
    </xf>
    <xf numFmtId="0" fontId="70" fillId="0" borderId="66" xfId="0" applyFont="1" applyBorder="1" applyAlignment="1">
      <alignment horizontal="center" vertical="center" justifyLastLine="1"/>
    </xf>
    <xf numFmtId="0" fontId="70" fillId="0" borderId="67" xfId="0" applyFont="1" applyBorder="1" applyAlignment="1">
      <alignment horizontal="center" vertical="center" justifyLastLine="1"/>
    </xf>
    <xf numFmtId="0" fontId="71" fillId="0" borderId="20" xfId="0" applyFont="1" applyBorder="1" applyAlignment="1">
      <alignment horizontal="center" vertical="center" justifyLastLine="1"/>
    </xf>
    <xf numFmtId="0" fontId="71" fillId="0" borderId="28" xfId="0" applyFont="1" applyBorder="1" applyAlignment="1">
      <alignment horizontal="center" vertical="center" justifyLastLine="1"/>
    </xf>
    <xf numFmtId="0" fontId="71" fillId="0" borderId="68" xfId="0" applyFont="1" applyBorder="1" applyAlignment="1">
      <alignment horizontal="center" vertical="center" justifyLastLine="1"/>
    </xf>
    <xf numFmtId="0" fontId="89" fillId="0" borderId="20" xfId="0" applyFont="1" applyBorder="1" applyAlignment="1">
      <alignment horizontal="center" vertical="center" justifyLastLine="1"/>
    </xf>
    <xf numFmtId="0" fontId="89" fillId="0" borderId="28" xfId="0" applyFont="1" applyBorder="1" applyAlignment="1">
      <alignment horizontal="center" vertical="center" justifyLastLine="1"/>
    </xf>
    <xf numFmtId="0" fontId="89" fillId="0" borderId="68" xfId="0" applyFont="1" applyBorder="1" applyAlignment="1">
      <alignment horizontal="center" vertical="center" justifyLastLine="1"/>
    </xf>
    <xf numFmtId="0" fontId="11" fillId="0" borderId="7" xfId="0" applyFont="1" applyBorder="1" applyAlignment="1">
      <alignment horizontal="center" vertical="center"/>
    </xf>
    <xf numFmtId="0" fontId="11" fillId="0" borderId="44" xfId="0" applyFont="1" applyBorder="1" applyAlignment="1">
      <alignment horizontal="center" vertical="center"/>
    </xf>
    <xf numFmtId="0" fontId="11" fillId="0" borderId="83" xfId="0" applyFont="1" applyBorder="1" applyAlignment="1">
      <alignment horizontal="center" vertical="center"/>
    </xf>
    <xf numFmtId="0" fontId="89" fillId="0" borderId="20" xfId="0" applyFont="1" applyBorder="1" applyAlignment="1">
      <alignment horizontal="center" vertical="center"/>
    </xf>
    <xf numFmtId="0" fontId="89" fillId="0" borderId="28" xfId="0" applyFont="1" applyBorder="1" applyAlignment="1">
      <alignment horizontal="center" vertical="center"/>
    </xf>
    <xf numFmtId="0" fontId="89" fillId="0" borderId="68" xfId="0" applyFont="1" applyBorder="1" applyAlignment="1">
      <alignment horizontal="center" vertical="center"/>
    </xf>
    <xf numFmtId="0" fontId="11" fillId="0" borderId="215" xfId="0" applyFont="1" applyBorder="1" applyAlignment="1">
      <alignment horizontal="center" vertical="center" justifyLastLine="1"/>
    </xf>
    <xf numFmtId="0" fontId="11" fillId="0" borderId="176" xfId="0" applyFont="1" applyBorder="1" applyAlignment="1">
      <alignment horizontal="center" vertical="center" justifyLastLine="1"/>
    </xf>
    <xf numFmtId="0" fontId="11" fillId="0" borderId="97" xfId="0" applyFont="1" applyBorder="1" applyAlignment="1">
      <alignment horizontal="center" vertical="center" justifyLastLine="1"/>
    </xf>
    <xf numFmtId="0" fontId="13" fillId="0" borderId="236" xfId="0" applyFont="1" applyBorder="1" applyAlignment="1">
      <alignment horizontal="center" vertical="center"/>
    </xf>
    <xf numFmtId="0" fontId="69" fillId="0" borderId="75" xfId="0" applyFont="1" applyBorder="1" applyAlignment="1">
      <alignment horizontal="center" vertical="center" justifyLastLine="1"/>
    </xf>
    <xf numFmtId="0" fontId="69" fillId="0" borderId="41" xfId="0" applyFont="1" applyBorder="1" applyAlignment="1">
      <alignment horizontal="center" vertical="center" justifyLastLine="1"/>
    </xf>
    <xf numFmtId="0" fontId="69" fillId="0" borderId="112" xfId="0" applyFont="1" applyBorder="1" applyAlignment="1">
      <alignment horizontal="center" vertical="center" justifyLastLine="1"/>
    </xf>
    <xf numFmtId="0" fontId="89" fillId="0" borderId="134" xfId="0" applyFont="1" applyBorder="1" applyAlignment="1">
      <alignment horizontal="center" vertical="center" justifyLastLine="1"/>
    </xf>
    <xf numFmtId="0" fontId="89" fillId="0" borderId="135" xfId="0" applyFont="1" applyBorder="1" applyAlignment="1">
      <alignment horizontal="center" vertical="center" justifyLastLine="1"/>
    </xf>
    <xf numFmtId="0" fontId="89" fillId="0" borderId="214" xfId="0" applyFont="1" applyBorder="1" applyAlignment="1">
      <alignment horizontal="center" vertical="center" justifyLastLine="1"/>
    </xf>
    <xf numFmtId="0" fontId="34" fillId="0" borderId="32" xfId="0" applyFont="1" applyBorder="1" applyAlignment="1">
      <alignment horizontal="center" vertical="center" justifyLastLine="1"/>
    </xf>
    <xf numFmtId="0" fontId="34" fillId="0" borderId="19" xfId="0" applyFont="1" applyBorder="1" applyAlignment="1">
      <alignment horizontal="center" vertical="center" justifyLastLine="1"/>
    </xf>
    <xf numFmtId="0" fontId="34" fillId="0" borderId="33" xfId="0" applyFont="1" applyBorder="1" applyAlignment="1">
      <alignment horizontal="center" vertical="center" justifyLastLine="1"/>
    </xf>
    <xf numFmtId="0" fontId="34" fillId="0" borderId="52" xfId="0" applyFont="1" applyBorder="1" applyAlignment="1">
      <alignment horizontal="center" vertical="center" justifyLastLine="1"/>
    </xf>
    <xf numFmtId="0" fontId="34" fillId="0" borderId="55" xfId="0" applyFont="1" applyBorder="1" applyAlignment="1">
      <alignment horizontal="center" vertical="center" justifyLastLine="1"/>
    </xf>
    <xf numFmtId="0" fontId="34" fillId="0" borderId="74" xfId="0" applyFont="1" applyBorder="1" applyAlignment="1">
      <alignment horizontal="center" vertical="center" justifyLastLine="1"/>
    </xf>
    <xf numFmtId="0" fontId="15" fillId="0" borderId="80" xfId="0" applyFont="1" applyBorder="1" applyAlignment="1">
      <alignment horizontal="center" vertical="center" justifyLastLine="1"/>
    </xf>
    <xf numFmtId="0" fontId="15" fillId="0" borderId="19" xfId="0" applyFont="1" applyBorder="1" applyAlignment="1">
      <alignment horizontal="center" vertical="center" justifyLastLine="1"/>
    </xf>
    <xf numFmtId="0" fontId="15" fillId="0" borderId="33" xfId="0" applyFont="1" applyBorder="1" applyAlignment="1">
      <alignment horizontal="center" vertical="center" justifyLastLine="1"/>
    </xf>
    <xf numFmtId="0" fontId="15" fillId="0" borderId="11" xfId="0" applyFont="1" applyBorder="1" applyAlignment="1">
      <alignment horizontal="center" vertical="center" justifyLastLine="1"/>
    </xf>
    <xf numFmtId="0" fontId="15" fillId="0" borderId="45" xfId="0" applyFont="1" applyBorder="1" applyAlignment="1">
      <alignment horizontal="center" vertical="center" justifyLastLine="1"/>
    </xf>
    <xf numFmtId="0" fontId="15" fillId="0" borderId="69" xfId="0" applyFont="1" applyBorder="1" applyAlignment="1">
      <alignment horizontal="center" vertical="center" justifyLastLine="1"/>
    </xf>
    <xf numFmtId="0" fontId="15" fillId="0" borderId="2" xfId="0" applyFont="1" applyBorder="1" applyAlignment="1">
      <alignment horizontal="center" vertical="center" justifyLastLine="1"/>
    </xf>
    <xf numFmtId="0" fontId="15" fillId="0" borderId="17" xfId="0" applyFont="1" applyBorder="1" applyAlignment="1">
      <alignment horizontal="center" vertical="center" justifyLastLine="1"/>
    </xf>
    <xf numFmtId="0" fontId="34" fillId="0" borderId="52" xfId="0" applyFont="1" applyBorder="1" applyAlignment="1">
      <alignment horizontal="center" vertical="center"/>
    </xf>
    <xf numFmtId="0" fontId="34" fillId="0" borderId="55" xfId="0" applyFont="1" applyBorder="1" applyAlignment="1">
      <alignment horizontal="center" vertical="center"/>
    </xf>
    <xf numFmtId="0" fontId="13" fillId="0" borderId="55" xfId="0" applyFont="1" applyBorder="1" applyAlignment="1"/>
    <xf numFmtId="0" fontId="13" fillId="0" borderId="74" xfId="0" applyFont="1" applyBorder="1" applyAlignment="1"/>
    <xf numFmtId="0" fontId="15" fillId="0" borderId="1" xfId="0" applyFont="1" applyBorder="1" applyAlignment="1">
      <alignment horizontal="center" vertical="center" justifyLastLine="1"/>
    </xf>
    <xf numFmtId="0" fontId="15" fillId="0" borderId="25" xfId="0" applyFont="1" applyBorder="1" applyAlignment="1">
      <alignment horizontal="center" vertical="center" justifyLastLine="1"/>
    </xf>
    <xf numFmtId="0" fontId="15" fillId="0" borderId="32" xfId="0" applyFont="1" applyBorder="1" applyAlignment="1">
      <alignment horizontal="distributed" vertical="top" justifyLastLine="1"/>
    </xf>
    <xf numFmtId="0" fontId="15" fillId="0" borderId="19" xfId="0" applyFont="1" applyBorder="1" applyAlignment="1">
      <alignment horizontal="distributed" vertical="top" justifyLastLine="1"/>
    </xf>
    <xf numFmtId="0" fontId="15" fillId="0" borderId="75" xfId="0" applyFont="1" applyBorder="1" applyAlignment="1">
      <alignment horizontal="center" vertical="center" justifyLastLine="1"/>
    </xf>
    <xf numFmtId="0" fontId="15" fillId="0" borderId="41" xfId="0" applyFont="1" applyBorder="1" applyAlignment="1">
      <alignment horizontal="center" vertical="center" justifyLastLine="1"/>
    </xf>
    <xf numFmtId="0" fontId="15" fillId="0" borderId="112" xfId="0" applyFont="1" applyBorder="1" applyAlignment="1">
      <alignment horizontal="center" vertical="center" justifyLastLine="1"/>
    </xf>
    <xf numFmtId="0" fontId="15" fillId="0" borderId="225" xfId="0" applyFont="1" applyBorder="1" applyAlignment="1">
      <alignment horizontal="center" vertical="center" justifyLastLine="1"/>
    </xf>
    <xf numFmtId="0" fontId="15" fillId="0" borderId="88" xfId="0" applyFont="1" applyBorder="1" applyAlignment="1">
      <alignment horizontal="center" vertical="center" justifyLastLine="1"/>
    </xf>
    <xf numFmtId="0" fontId="15" fillId="0" borderId="228" xfId="0" applyFont="1" applyBorder="1" applyAlignment="1">
      <alignment horizontal="center" vertical="center" justifyLastLine="1"/>
    </xf>
    <xf numFmtId="0" fontId="15" fillId="0" borderId="91" xfId="0" applyFont="1" applyBorder="1" applyAlignment="1">
      <alignment horizontal="center" vertical="center"/>
    </xf>
    <xf numFmtId="0" fontId="15" fillId="0" borderId="176" xfId="0" applyFont="1" applyBorder="1" applyAlignment="1">
      <alignment horizontal="center" vertical="center"/>
    </xf>
    <xf numFmtId="0" fontId="5" fillId="0" borderId="97" xfId="0" applyFont="1" applyBorder="1" applyAlignment="1">
      <alignment horizontal="center" vertical="center"/>
    </xf>
    <xf numFmtId="0" fontId="15" fillId="0" borderId="231" xfId="0" applyFont="1" applyBorder="1"/>
    <xf numFmtId="0" fontId="15" fillId="0" borderId="232" xfId="0" applyFont="1" applyBorder="1"/>
    <xf numFmtId="0" fontId="15" fillId="0" borderId="134" xfId="0" applyFont="1" applyBorder="1" applyAlignment="1">
      <alignment horizontal="center" vertical="center" justifyLastLine="1"/>
    </xf>
    <xf numFmtId="0" fontId="15" fillId="0" borderId="135" xfId="0" applyFont="1" applyBorder="1" applyAlignment="1">
      <alignment horizontal="center" vertical="center" justifyLastLine="1"/>
    </xf>
    <xf numFmtId="0" fontId="15" fillId="0" borderId="214" xfId="0" applyFont="1" applyBorder="1" applyAlignment="1">
      <alignment horizontal="center" vertical="center" justifyLastLine="1"/>
    </xf>
    <xf numFmtId="0" fontId="15" fillId="0" borderId="95" xfId="0" applyFont="1" applyBorder="1" applyAlignment="1">
      <alignment horizontal="center" vertical="center" justifyLastLine="1"/>
    </xf>
    <xf numFmtId="0" fontId="15" fillId="0" borderId="174" xfId="0" applyFont="1" applyBorder="1" applyAlignment="1">
      <alignment horizontal="center" vertical="center" justifyLastLine="1"/>
    </xf>
    <xf numFmtId="0" fontId="15" fillId="0" borderId="3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50"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19" xfId="0" applyFont="1" applyBorder="1" applyAlignment="1">
      <alignment horizontal="center" vertical="center" wrapText="1"/>
    </xf>
    <xf numFmtId="0" fontId="15" fillId="0" borderId="61" xfId="0" applyFont="1" applyBorder="1" applyAlignment="1">
      <alignment horizontal="center" vertical="center" wrapText="1"/>
    </xf>
    <xf numFmtId="0" fontId="15" fillId="0" borderId="53" xfId="0" applyFont="1" applyBorder="1" applyAlignment="1">
      <alignment horizontal="center" vertical="center"/>
    </xf>
    <xf numFmtId="0" fontId="15" fillId="0" borderId="10" xfId="0" applyFont="1" applyBorder="1" applyAlignment="1">
      <alignment horizontal="center" vertical="center"/>
    </xf>
    <xf numFmtId="0" fontId="15" fillId="0" borderId="75" xfId="0" applyFont="1" applyBorder="1" applyAlignment="1">
      <alignment horizontal="center" vertical="center"/>
    </xf>
    <xf numFmtId="0" fontId="15" fillId="0" borderId="41" xfId="0" applyFont="1" applyBorder="1" applyAlignment="1">
      <alignment horizontal="center" vertical="center"/>
    </xf>
    <xf numFmtId="0" fontId="15" fillId="0" borderId="80" xfId="0" applyFont="1" applyBorder="1" applyAlignment="1">
      <alignment horizontal="center" vertical="center" wrapText="1"/>
    </xf>
    <xf numFmtId="179" fontId="41" fillId="0" borderId="65" xfId="2" applyNumberFormat="1" applyFont="1" applyFill="1" applyBorder="1" applyAlignment="1">
      <alignment vertical="center"/>
    </xf>
    <xf numFmtId="179" fontId="41" fillId="0" borderId="66" xfId="2" applyNumberFormat="1" applyFont="1" applyFill="1" applyBorder="1" applyAlignment="1">
      <alignment vertical="center"/>
    </xf>
    <xf numFmtId="179" fontId="41" fillId="0" borderId="67" xfId="2" applyNumberFormat="1" applyFont="1" applyFill="1" applyBorder="1" applyAlignment="1">
      <alignment vertical="center"/>
    </xf>
    <xf numFmtId="10" fontId="41" fillId="0" borderId="7" xfId="2" applyNumberFormat="1" applyFont="1" applyFill="1" applyBorder="1" applyAlignment="1">
      <alignment vertical="center"/>
    </xf>
    <xf numFmtId="10" fontId="41" fillId="0" borderId="44" xfId="2" applyNumberFormat="1" applyFont="1" applyFill="1" applyBorder="1" applyAlignment="1">
      <alignment vertical="center"/>
    </xf>
    <xf numFmtId="10" fontId="41" fillId="0" borderId="83" xfId="2" applyNumberFormat="1" applyFont="1" applyFill="1" applyBorder="1" applyAlignment="1">
      <alignment vertical="center"/>
    </xf>
    <xf numFmtId="0" fontId="15" fillId="0" borderId="50" xfId="0" applyFont="1" applyBorder="1" applyAlignment="1">
      <alignment horizontal="center" vertical="center"/>
    </xf>
    <xf numFmtId="0" fontId="15" fillId="0" borderId="76" xfId="0" applyFont="1" applyBorder="1" applyAlignment="1">
      <alignment horizontal="center" vertical="center"/>
    </xf>
    <xf numFmtId="10" fontId="41" fillId="0" borderId="44" xfId="2" applyNumberFormat="1" applyFont="1" applyBorder="1" applyAlignment="1">
      <alignment vertical="center"/>
    </xf>
    <xf numFmtId="179" fontId="41" fillId="0" borderId="66" xfId="2" applyNumberFormat="1" applyFont="1" applyBorder="1" applyAlignment="1">
      <alignment vertical="center"/>
    </xf>
    <xf numFmtId="179" fontId="41" fillId="0" borderId="47" xfId="2" applyNumberFormat="1" applyFont="1" applyFill="1" applyBorder="1" applyAlignment="1">
      <alignment vertical="center"/>
    </xf>
    <xf numFmtId="179" fontId="41" fillId="0" borderId="65" xfId="2" applyNumberFormat="1" applyFont="1" applyBorder="1" applyAlignment="1">
      <alignment vertical="center"/>
    </xf>
    <xf numFmtId="179" fontId="41" fillId="0" borderId="72" xfId="2" applyNumberFormat="1" applyFont="1" applyBorder="1" applyAlignment="1">
      <alignment vertical="center"/>
    </xf>
    <xf numFmtId="179" fontId="41" fillId="0" borderId="18" xfId="2" applyNumberFormat="1" applyFont="1" applyFill="1" applyBorder="1" applyAlignment="1">
      <alignment vertical="center"/>
    </xf>
    <xf numFmtId="179" fontId="41" fillId="0" borderId="127" xfId="2" applyNumberFormat="1" applyFont="1" applyFill="1" applyBorder="1" applyAlignment="1">
      <alignment vertical="center"/>
    </xf>
    <xf numFmtId="179" fontId="41" fillId="0" borderId="40" xfId="2" applyNumberFormat="1" applyFont="1" applyBorder="1" applyAlignment="1">
      <alignment vertical="center"/>
    </xf>
    <xf numFmtId="179" fontId="41" fillId="0" borderId="41" xfId="2" applyNumberFormat="1" applyFont="1" applyBorder="1" applyAlignment="1">
      <alignment vertical="center"/>
    </xf>
    <xf numFmtId="179" fontId="41" fillId="0" borderId="76" xfId="2" applyNumberFormat="1" applyFont="1" applyBorder="1" applyAlignment="1">
      <alignment vertical="center"/>
    </xf>
    <xf numFmtId="10" fontId="41" fillId="0" borderId="43" xfId="2" applyNumberFormat="1" applyFont="1" applyBorder="1" applyAlignment="1">
      <alignment vertical="center"/>
    </xf>
    <xf numFmtId="10" fontId="41" fillId="0" borderId="4" xfId="2" applyNumberFormat="1" applyFont="1" applyBorder="1" applyAlignment="1">
      <alignment vertical="center"/>
    </xf>
    <xf numFmtId="179" fontId="41" fillId="0" borderId="115" xfId="2" applyNumberFormat="1" applyFont="1" applyFill="1" applyBorder="1" applyAlignment="1">
      <alignment vertical="center"/>
    </xf>
    <xf numFmtId="179" fontId="41" fillId="0" borderId="72" xfId="2" applyNumberFormat="1" applyFont="1" applyFill="1" applyBorder="1" applyAlignment="1">
      <alignment vertical="center"/>
    </xf>
    <xf numFmtId="10" fontId="41" fillId="0" borderId="43" xfId="2" applyNumberFormat="1" applyFont="1" applyFill="1" applyBorder="1" applyAlignment="1">
      <alignment vertical="center"/>
    </xf>
    <xf numFmtId="10" fontId="41" fillId="0" borderId="4" xfId="2" applyNumberFormat="1" applyFont="1" applyFill="1" applyBorder="1" applyAlignment="1">
      <alignment vertical="center"/>
    </xf>
    <xf numFmtId="179" fontId="41" fillId="0" borderId="115" xfId="2" applyNumberFormat="1" applyFont="1" applyBorder="1" applyAlignment="1">
      <alignment vertical="center"/>
    </xf>
    <xf numFmtId="10" fontId="41" fillId="0" borderId="43" xfId="1" applyNumberFormat="1" applyFont="1" applyBorder="1" applyAlignment="1">
      <alignment vertical="center"/>
    </xf>
    <xf numFmtId="10" fontId="41" fillId="0" borderId="44" xfId="1" applyNumberFormat="1" applyFont="1" applyBorder="1" applyAlignment="1">
      <alignment vertical="center"/>
    </xf>
    <xf numFmtId="10" fontId="41" fillId="0" borderId="4" xfId="1" applyNumberFormat="1" applyFont="1" applyBorder="1" applyAlignment="1">
      <alignment vertical="center"/>
    </xf>
    <xf numFmtId="10" fontId="41" fillId="0" borderId="7" xfId="2" applyNumberFormat="1" applyFont="1" applyBorder="1" applyAlignment="1">
      <alignment vertical="center"/>
    </xf>
    <xf numFmtId="0" fontId="5" fillId="0" borderId="30" xfId="0" applyFont="1" applyBorder="1" applyAlignment="1">
      <alignment horizontal="center" vertical="center"/>
    </xf>
    <xf numFmtId="0" fontId="5" fillId="0" borderId="10" xfId="0" applyFont="1" applyBorder="1" applyAlignment="1">
      <alignment horizontal="center" vertical="center"/>
    </xf>
    <xf numFmtId="0" fontId="5" fillId="0" borderId="246" xfId="0" applyFont="1" applyBorder="1" applyAlignment="1">
      <alignment horizontal="center" vertical="center"/>
    </xf>
    <xf numFmtId="0" fontId="5" fillId="0" borderId="3" xfId="0" applyFont="1" applyBorder="1" applyAlignment="1">
      <alignment horizontal="center" vertical="center"/>
    </xf>
    <xf numFmtId="0" fontId="5" fillId="0" borderId="0" xfId="0" applyFont="1" applyBorder="1" applyAlignment="1">
      <alignment horizontal="center" vertical="center"/>
    </xf>
    <xf numFmtId="0" fontId="5" fillId="0" borderId="247" xfId="0" applyFont="1" applyBorder="1" applyAlignment="1">
      <alignment horizontal="center" vertical="center"/>
    </xf>
    <xf numFmtId="0" fontId="5" fillId="0" borderId="32" xfId="0" applyFont="1" applyBorder="1" applyAlignment="1">
      <alignment horizontal="center" vertical="center"/>
    </xf>
    <xf numFmtId="0" fontId="5" fillId="0" borderId="19" xfId="0" applyFont="1" applyBorder="1" applyAlignment="1">
      <alignment horizontal="center" vertical="center"/>
    </xf>
    <xf numFmtId="0" fontId="5" fillId="0" borderId="248" xfId="0" applyFont="1" applyBorder="1" applyAlignment="1">
      <alignment horizontal="center" vertical="center"/>
    </xf>
    <xf numFmtId="0" fontId="15" fillId="0" borderId="216" xfId="0" applyFont="1" applyBorder="1" applyAlignment="1">
      <alignment horizontal="center" vertical="center"/>
    </xf>
    <xf numFmtId="0" fontId="15" fillId="0" borderId="190" xfId="0" applyFont="1" applyBorder="1" applyAlignment="1">
      <alignment horizontal="center" vertical="center"/>
    </xf>
    <xf numFmtId="0" fontId="15" fillId="0" borderId="217" xfId="0" applyFont="1" applyBorder="1" applyAlignment="1">
      <alignment horizontal="center" vertical="center"/>
    </xf>
    <xf numFmtId="0" fontId="5" fillId="0" borderId="94" xfId="0" applyFont="1" applyBorder="1" applyAlignment="1">
      <alignment horizontal="center" vertical="top" wrapText="1"/>
    </xf>
    <xf numFmtId="0" fontId="5" fillId="0" borderId="5" xfId="0" applyFont="1" applyBorder="1" applyAlignment="1">
      <alignment horizontal="center" vertical="top" wrapText="1"/>
    </xf>
    <xf numFmtId="0" fontId="5" fillId="0" borderId="93" xfId="0" applyFont="1" applyBorder="1" applyAlignment="1">
      <alignment horizontal="center" vertical="top" wrapText="1"/>
    </xf>
    <xf numFmtId="0" fontId="5" fillId="0" borderId="8" xfId="0" applyFont="1" applyBorder="1" applyAlignment="1">
      <alignment horizontal="center" vertical="top" wrapText="1"/>
    </xf>
    <xf numFmtId="0" fontId="5" fillId="0" borderId="249" xfId="0" applyFont="1" applyBorder="1" applyAlignment="1">
      <alignment horizontal="center" vertical="center"/>
    </xf>
    <xf numFmtId="0" fontId="5" fillId="0" borderId="250" xfId="0" applyFont="1" applyBorder="1" applyAlignment="1">
      <alignment horizontal="center" vertical="center"/>
    </xf>
    <xf numFmtId="0" fontId="5" fillId="0" borderId="41" xfId="0" applyFont="1" applyBorder="1" applyAlignment="1">
      <alignment horizontal="center" vertical="center"/>
    </xf>
    <xf numFmtId="0" fontId="5" fillId="0" borderId="2"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179" fontId="41" fillId="0" borderId="46" xfId="2" applyNumberFormat="1" applyFont="1" applyFill="1" applyBorder="1" applyAlignment="1">
      <alignment vertical="center"/>
    </xf>
    <xf numFmtId="10" fontId="41" fillId="0" borderId="7" xfId="1" applyNumberFormat="1" applyFont="1" applyBorder="1" applyAlignment="1">
      <alignment vertical="center"/>
    </xf>
    <xf numFmtId="0" fontId="5" fillId="0" borderId="19" xfId="0" applyFont="1" applyBorder="1" applyAlignment="1">
      <alignment horizontal="center" vertical="top" wrapText="1"/>
    </xf>
    <xf numFmtId="0" fontId="5" fillId="0" borderId="33" xfId="0" applyFont="1" applyBorder="1" applyAlignment="1">
      <alignment horizontal="center" vertical="top" wrapText="1"/>
    </xf>
    <xf numFmtId="0" fontId="5" fillId="0" borderId="10" xfId="0" applyFont="1" applyBorder="1" applyAlignment="1">
      <alignment horizontal="distributed" justifyLastLine="1"/>
    </xf>
    <xf numFmtId="0" fontId="5" fillId="0" borderId="31" xfId="0" applyFont="1" applyBorder="1" applyAlignment="1">
      <alignment horizontal="distributed" justifyLastLine="1"/>
    </xf>
    <xf numFmtId="0" fontId="5" fillId="0" borderId="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92" xfId="0" applyFont="1" applyBorder="1" applyAlignment="1">
      <alignment horizontal="center"/>
    </xf>
    <xf numFmtId="0" fontId="5" fillId="0" borderId="1" xfId="0" applyFont="1" applyBorder="1" applyAlignment="1">
      <alignment horizontal="center"/>
    </xf>
    <xf numFmtId="0" fontId="5" fillId="0" borderId="70" xfId="0" applyFont="1" applyBorder="1" applyAlignment="1">
      <alignment horizontal="center"/>
    </xf>
    <xf numFmtId="0" fontId="5" fillId="0" borderId="24" xfId="0" applyFont="1" applyBorder="1" applyAlignment="1">
      <alignment horizontal="center"/>
    </xf>
    <xf numFmtId="10" fontId="41" fillId="0" borderId="83" xfId="2" applyNumberFormat="1" applyFont="1" applyBorder="1" applyAlignment="1">
      <alignment vertical="center"/>
    </xf>
    <xf numFmtId="179" fontId="41" fillId="0" borderId="230" xfId="2" applyNumberFormat="1" applyFont="1" applyBorder="1" applyAlignment="1">
      <alignment vertical="center"/>
    </xf>
    <xf numFmtId="10" fontId="41" fillId="0" borderId="160" xfId="1" applyNumberFormat="1" applyFont="1" applyBorder="1" applyAlignment="1">
      <alignment vertical="center"/>
    </xf>
    <xf numFmtId="179" fontId="41" fillId="0" borderId="230" xfId="2" applyNumberFormat="1" applyFont="1" applyFill="1" applyBorder="1" applyAlignment="1">
      <alignment vertical="center"/>
    </xf>
    <xf numFmtId="0" fontId="5" fillId="0" borderId="38" xfId="0" applyFont="1" applyBorder="1" applyAlignment="1">
      <alignment horizontal="center"/>
    </xf>
    <xf numFmtId="0" fontId="5" fillId="0" borderId="25" xfId="0" applyFont="1" applyBorder="1" applyAlignment="1">
      <alignment horizontal="center"/>
    </xf>
    <xf numFmtId="0" fontId="5" fillId="0" borderId="37" xfId="0" applyFont="1" applyBorder="1" applyAlignment="1">
      <alignment horizontal="center" vertical="top" wrapText="1"/>
    </xf>
    <xf numFmtId="0" fontId="5" fillId="0" borderId="6" xfId="0" applyFont="1" applyBorder="1" applyAlignment="1">
      <alignment horizontal="center" vertical="top" wrapText="1"/>
    </xf>
    <xf numFmtId="179" fontId="41" fillId="0" borderId="240" xfId="2" applyNumberFormat="1" applyFont="1" applyFill="1" applyBorder="1" applyAlignment="1">
      <alignment vertical="center"/>
    </xf>
    <xf numFmtId="179" fontId="41" fillId="0" borderId="241" xfId="2" applyNumberFormat="1" applyFont="1" applyFill="1" applyBorder="1" applyAlignment="1">
      <alignment vertical="center"/>
    </xf>
    <xf numFmtId="0" fontId="15" fillId="0" borderId="53" xfId="0" applyFont="1" applyBorder="1" applyAlignment="1">
      <alignment horizontal="center" vertical="center" wrapText="1"/>
    </xf>
    <xf numFmtId="0" fontId="15" fillId="0" borderId="29" xfId="0" applyFont="1" applyBorder="1" applyAlignment="1">
      <alignment horizontal="center" vertical="center" wrapText="1"/>
    </xf>
    <xf numFmtId="179" fontId="41" fillId="0" borderId="67" xfId="2" applyNumberFormat="1" applyFont="1" applyBorder="1" applyAlignment="1">
      <alignment vertical="center"/>
    </xf>
    <xf numFmtId="10" fontId="41" fillId="0" borderId="83" xfId="1" applyNumberFormat="1" applyFont="1" applyBorder="1" applyAlignment="1">
      <alignment vertical="center"/>
    </xf>
    <xf numFmtId="179" fontId="41" fillId="0" borderId="84" xfId="2" applyNumberFormat="1" applyFont="1" applyFill="1" applyBorder="1" applyAlignment="1">
      <alignment vertical="center"/>
    </xf>
    <xf numFmtId="179" fontId="41" fillId="0" borderId="75" xfId="2" applyNumberFormat="1" applyFont="1" applyBorder="1" applyAlignment="1">
      <alignment vertical="center"/>
    </xf>
    <xf numFmtId="0" fontId="15" fillId="0" borderId="31"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7" xfId="0" applyFont="1" applyBorder="1" applyAlignment="1">
      <alignment horizontal="center" vertical="center"/>
    </xf>
    <xf numFmtId="0" fontId="15" fillId="0" borderId="44" xfId="0" applyFont="1" applyBorder="1" applyAlignment="1">
      <alignment horizontal="center" vertical="center"/>
    </xf>
    <xf numFmtId="0" fontId="15" fillId="0" borderId="83" xfId="0" applyFont="1" applyBorder="1" applyAlignment="1">
      <alignment horizontal="center" vertical="center"/>
    </xf>
    <xf numFmtId="179" fontId="41" fillId="3" borderId="47" xfId="2" applyNumberFormat="1" applyFont="1" applyFill="1" applyBorder="1" applyAlignment="1">
      <alignment vertical="center"/>
    </xf>
    <xf numFmtId="179" fontId="41" fillId="3" borderId="84" xfId="2" applyNumberFormat="1" applyFont="1" applyFill="1" applyBorder="1" applyAlignment="1">
      <alignment vertical="center"/>
    </xf>
    <xf numFmtId="0" fontId="15" fillId="0" borderId="7" xfId="0" applyFont="1" applyBorder="1" applyAlignment="1">
      <alignment horizontal="center" vertical="center" wrapText="1"/>
    </xf>
    <xf numFmtId="0" fontId="15" fillId="0" borderId="44" xfId="0" applyFont="1" applyBorder="1" applyAlignment="1">
      <alignment horizontal="center" vertical="center" wrapText="1"/>
    </xf>
    <xf numFmtId="0" fontId="15" fillId="0" borderId="4" xfId="0" applyFont="1" applyBorder="1" applyAlignment="1">
      <alignment horizontal="center" vertical="center" wrapText="1"/>
    </xf>
    <xf numFmtId="10" fontId="41" fillId="0" borderId="160" xfId="2" applyNumberFormat="1" applyFont="1" applyFill="1" applyBorder="1" applyAlignment="1">
      <alignment vertical="center"/>
    </xf>
    <xf numFmtId="179" fontId="41" fillId="0" borderId="112" xfId="2" applyNumberFormat="1" applyFont="1" applyBorder="1" applyAlignment="1">
      <alignment vertical="center"/>
    </xf>
    <xf numFmtId="179" fontId="41" fillId="0" borderId="243" xfId="2" applyNumberFormat="1" applyFont="1" applyFill="1" applyBorder="1" applyAlignment="1">
      <alignment vertical="center"/>
    </xf>
    <xf numFmtId="179" fontId="41" fillId="0" borderId="244" xfId="2" applyNumberFormat="1" applyFont="1" applyFill="1" applyBorder="1" applyAlignment="1">
      <alignment vertical="center"/>
    </xf>
    <xf numFmtId="179" fontId="41" fillId="3" borderId="66" xfId="2" applyNumberFormat="1" applyFont="1" applyFill="1" applyBorder="1" applyAlignment="1">
      <alignment vertical="center"/>
    </xf>
    <xf numFmtId="179" fontId="41" fillId="3" borderId="67" xfId="2" applyNumberFormat="1" applyFont="1" applyFill="1" applyBorder="1" applyAlignment="1">
      <alignment vertical="center"/>
    </xf>
    <xf numFmtId="179" fontId="41" fillId="0" borderId="245" xfId="2" applyNumberFormat="1" applyFont="1" applyFill="1" applyBorder="1" applyAlignment="1">
      <alignment vertical="center"/>
    </xf>
    <xf numFmtId="0" fontId="15" fillId="0" borderId="31" xfId="0" applyFont="1" applyBorder="1" applyAlignment="1">
      <alignment horizontal="center" vertical="center"/>
    </xf>
    <xf numFmtId="0" fontId="15" fillId="0" borderId="112" xfId="0" applyFont="1" applyBorder="1" applyAlignment="1">
      <alignment horizontal="center" vertical="center"/>
    </xf>
    <xf numFmtId="179" fontId="41" fillId="0" borderId="113" xfId="2" applyNumberFormat="1" applyFont="1" applyBorder="1" applyAlignment="1">
      <alignment vertical="center"/>
    </xf>
    <xf numFmtId="179" fontId="41" fillId="0" borderId="18" xfId="2" applyNumberFormat="1" applyFont="1" applyBorder="1" applyAlignment="1">
      <alignment vertical="center"/>
    </xf>
    <xf numFmtId="179" fontId="41" fillId="0" borderId="47" xfId="2" applyNumberFormat="1" applyFont="1" applyBorder="1" applyAlignment="1">
      <alignment vertical="center"/>
    </xf>
    <xf numFmtId="179" fontId="41" fillId="0" borderId="212" xfId="2" applyNumberFormat="1" applyFont="1" applyBorder="1" applyAlignment="1">
      <alignment vertical="center"/>
    </xf>
    <xf numFmtId="10" fontId="41" fillId="0" borderId="213" xfId="1" applyNumberFormat="1" applyFont="1" applyBorder="1" applyAlignment="1">
      <alignment vertical="center"/>
    </xf>
    <xf numFmtId="10" fontId="41" fillId="0" borderId="213" xfId="2" applyNumberFormat="1" applyFont="1" applyBorder="1" applyAlignment="1">
      <alignment vertical="center"/>
    </xf>
    <xf numFmtId="10" fontId="41" fillId="0" borderId="160" xfId="2" applyNumberFormat="1" applyFont="1" applyBorder="1" applyAlignment="1">
      <alignment vertical="center"/>
    </xf>
    <xf numFmtId="179" fontId="41" fillId="0" borderId="242" xfId="2" applyNumberFormat="1" applyFont="1" applyFill="1" applyBorder="1" applyAlignment="1">
      <alignment vertical="center"/>
    </xf>
    <xf numFmtId="0" fontId="15" fillId="0" borderId="4" xfId="0" applyFont="1" applyBorder="1" applyAlignment="1">
      <alignment horizontal="center" vertical="center"/>
    </xf>
    <xf numFmtId="0" fontId="15" fillId="0" borderId="229" xfId="0" applyFont="1" applyBorder="1" applyAlignment="1">
      <alignment horizontal="center" vertical="center"/>
    </xf>
    <xf numFmtId="0" fontId="15" fillId="0" borderId="60" xfId="0" applyFont="1" applyBorder="1" applyAlignment="1">
      <alignment horizontal="center" vertical="center"/>
    </xf>
    <xf numFmtId="0" fontId="15" fillId="0" borderId="224" xfId="0" applyFont="1" applyBorder="1" applyAlignment="1">
      <alignment horizontal="distributed" vertical="center" justifyLastLine="1"/>
    </xf>
    <xf numFmtId="0" fontId="15" fillId="0" borderId="100" xfId="0" applyFont="1" applyBorder="1" applyAlignment="1">
      <alignment horizontal="distributed" vertical="center" justifyLastLine="1"/>
    </xf>
    <xf numFmtId="0" fontId="15" fillId="0" borderId="310" xfId="0" applyFont="1" applyBorder="1" applyAlignment="1">
      <alignment horizontal="distributed" vertical="center" justifyLastLine="1"/>
    </xf>
    <xf numFmtId="0" fontId="15" fillId="0" borderId="238" xfId="0" applyFont="1" applyBorder="1" applyAlignment="1">
      <alignment horizontal="distributed" vertical="center" justifyLastLine="1"/>
    </xf>
    <xf numFmtId="0" fontId="15" fillId="0" borderId="239" xfId="0" applyFont="1" applyBorder="1" applyAlignment="1">
      <alignment horizontal="distributed" vertical="center" justifyLastLine="1"/>
    </xf>
    <xf numFmtId="0" fontId="15" fillId="0" borderId="215" xfId="0" applyFont="1" applyBorder="1" applyAlignment="1">
      <alignment horizontal="distributed" vertical="center" justifyLastLine="1"/>
    </xf>
    <xf numFmtId="0" fontId="15" fillId="0" borderId="176" xfId="0" applyFont="1" applyBorder="1" applyAlignment="1">
      <alignment horizontal="distributed" vertical="center" justifyLastLine="1"/>
    </xf>
    <xf numFmtId="0" fontId="15" fillId="0" borderId="97" xfId="0" applyFont="1" applyBorder="1" applyAlignment="1">
      <alignment horizontal="distributed" vertical="center" justifyLastLine="1"/>
    </xf>
    <xf numFmtId="0" fontId="15" fillId="0" borderId="317" xfId="0" applyFont="1" applyBorder="1" applyAlignment="1">
      <alignment horizontal="center" vertical="center" wrapText="1" justifyLastLine="1"/>
    </xf>
    <xf numFmtId="0" fontId="15" fillId="0" borderId="316" xfId="0" applyFont="1" applyBorder="1" applyAlignment="1">
      <alignment horizontal="center" vertical="center" wrapText="1" justifyLastLine="1"/>
    </xf>
    <xf numFmtId="0" fontId="15" fillId="0" borderId="318" xfId="0" applyFont="1" applyBorder="1" applyAlignment="1">
      <alignment horizontal="center" vertical="center" wrapText="1" justifyLastLine="1"/>
    </xf>
    <xf numFmtId="0" fontId="15" fillId="0" borderId="246" xfId="0" applyFont="1" applyBorder="1" applyAlignment="1">
      <alignment horizontal="center" vertical="center"/>
    </xf>
    <xf numFmtId="0" fontId="5" fillId="0" borderId="317" xfId="0" applyFont="1" applyBorder="1" applyAlignment="1">
      <alignment horizontal="center" vertical="center" wrapText="1" justifyLastLine="1"/>
    </xf>
    <xf numFmtId="0" fontId="5" fillId="0" borderId="316" xfId="0" applyFont="1" applyBorder="1" applyAlignment="1">
      <alignment horizontal="center" vertical="center" wrapText="1" justifyLastLine="1"/>
    </xf>
    <xf numFmtId="0" fontId="5" fillId="0" borderId="31" xfId="0" applyFont="1" applyBorder="1" applyAlignment="1">
      <alignment horizontal="center" vertical="center"/>
    </xf>
    <xf numFmtId="0" fontId="15" fillId="0" borderId="24" xfId="0" applyFont="1" applyBorder="1" applyAlignment="1">
      <alignment horizontal="distributed" vertical="center" justifyLastLine="1"/>
    </xf>
    <xf numFmtId="0" fontId="15" fillId="0" borderId="1" xfId="0" applyFont="1" applyBorder="1" applyAlignment="1">
      <alignment horizontal="distributed" vertical="center" justifyLastLine="1"/>
    </xf>
    <xf numFmtId="0" fontId="15" fillId="0" borderId="42" xfId="0" applyFont="1" applyBorder="1" applyAlignment="1">
      <alignment horizontal="distributed" vertical="center" justifyLastLine="1"/>
    </xf>
    <xf numFmtId="0" fontId="15" fillId="0" borderId="73" xfId="0" applyFont="1" applyBorder="1" applyAlignment="1">
      <alignment horizontal="distributed" vertical="center" justifyLastLine="1"/>
    </xf>
    <xf numFmtId="0" fontId="15" fillId="0" borderId="22" xfId="0" applyFont="1" applyBorder="1" applyAlignment="1">
      <alignment horizontal="distributed" vertical="center" justifyLastLine="1"/>
    </xf>
    <xf numFmtId="0" fontId="15" fillId="0" borderId="2" xfId="0" applyFont="1" applyBorder="1" applyAlignment="1">
      <alignment horizontal="distributed" vertical="center" justifyLastLine="1"/>
    </xf>
    <xf numFmtId="0" fontId="15" fillId="0" borderId="70" xfId="0" applyFont="1" applyBorder="1" applyAlignment="1">
      <alignment horizontal="distributed" vertical="center" justifyLastLine="1"/>
    </xf>
    <xf numFmtId="0" fontId="15" fillId="0" borderId="92" xfId="0" applyFont="1" applyBorder="1" applyAlignment="1">
      <alignment horizontal="distributed" vertical="center" justifyLastLine="1"/>
    </xf>
    <xf numFmtId="0" fontId="15" fillId="0" borderId="93" xfId="0" applyFont="1" applyBorder="1" applyAlignment="1">
      <alignment horizontal="distributed" vertical="center" justifyLastLine="1"/>
    </xf>
    <xf numFmtId="0" fontId="15" fillId="0" borderId="94" xfId="0" applyFont="1" applyBorder="1" applyAlignment="1">
      <alignment horizontal="distributed" vertical="center" justifyLastLine="1"/>
    </xf>
    <xf numFmtId="0" fontId="15" fillId="0" borderId="308" xfId="0" applyFont="1" applyBorder="1" applyAlignment="1">
      <alignment horizontal="distributed" vertical="center" justifyLastLine="1"/>
    </xf>
    <xf numFmtId="0" fontId="15" fillId="0" borderId="85" xfId="0" applyFont="1" applyBorder="1" applyAlignment="1">
      <alignment horizontal="distributed" vertical="center" justifyLastLine="1"/>
    </xf>
    <xf numFmtId="0" fontId="15" fillId="0" borderId="313" xfId="0" applyFont="1" applyBorder="1" applyAlignment="1">
      <alignment horizontal="distributed" vertical="center" justifyLastLine="1"/>
    </xf>
    <xf numFmtId="0" fontId="15" fillId="0" borderId="171" xfId="0" applyFont="1" applyBorder="1" applyAlignment="1">
      <alignment horizontal="distributed" vertical="center" justifyLastLine="1"/>
    </xf>
    <xf numFmtId="0" fontId="15" fillId="0" borderId="42" xfId="0" applyFont="1" applyBorder="1" applyAlignment="1">
      <alignment horizontal="distributed" vertical="center" justifyLastLine="1" shrinkToFit="1"/>
    </xf>
    <xf numFmtId="0" fontId="15" fillId="0" borderId="73" xfId="0" applyFont="1" applyBorder="1" applyAlignment="1">
      <alignment horizontal="distributed" vertical="center" justifyLastLine="1" shrinkToFit="1"/>
    </xf>
    <xf numFmtId="0" fontId="15" fillId="0" borderId="96" xfId="0" applyFont="1" applyBorder="1" applyAlignment="1">
      <alignment horizontal="distributed" vertical="center" justifyLastLine="1"/>
    </xf>
    <xf numFmtId="0" fontId="15" fillId="0" borderId="90" xfId="0" applyFont="1" applyBorder="1" applyAlignment="1">
      <alignment horizontal="distributed" vertical="center" justifyLastLine="1"/>
    </xf>
    <xf numFmtId="177" fontId="14" fillId="0" borderId="28" xfId="0" applyNumberFormat="1" applyFont="1" applyBorder="1" applyAlignment="1">
      <alignment horizontal="center" vertical="center"/>
    </xf>
    <xf numFmtId="177" fontId="14" fillId="0" borderId="68" xfId="0" applyNumberFormat="1"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5" fillId="0" borderId="66" xfId="0" applyFont="1" applyBorder="1" applyAlignment="1">
      <alignment horizontal="center" vertical="center"/>
    </xf>
    <xf numFmtId="0" fontId="5" fillId="0" borderId="67" xfId="0" applyFont="1" applyBorder="1" applyAlignment="1">
      <alignment horizontal="center" vertical="center"/>
    </xf>
    <xf numFmtId="177" fontId="29" fillId="0" borderId="28" xfId="0" applyNumberFormat="1" applyFont="1" applyBorder="1" applyAlignment="1">
      <alignment horizontal="center" vertical="center"/>
    </xf>
    <xf numFmtId="177" fontId="38" fillId="0" borderId="73" xfId="0" applyNumberFormat="1" applyFont="1" applyBorder="1" applyAlignment="1">
      <alignment horizontal="center" vertical="center"/>
    </xf>
    <xf numFmtId="177" fontId="14" fillId="0" borderId="20" xfId="0" applyNumberFormat="1" applyFont="1" applyBorder="1" applyAlignment="1">
      <alignment horizontal="center" vertical="center"/>
    </xf>
    <xf numFmtId="177" fontId="14" fillId="0" borderId="73" xfId="0" applyNumberFormat="1" applyFont="1" applyBorder="1" applyAlignment="1">
      <alignment horizontal="center" vertical="center"/>
    </xf>
    <xf numFmtId="0" fontId="15" fillId="0" borderId="65" xfId="0" applyFont="1" applyBorder="1" applyAlignment="1">
      <alignment horizontal="center" vertical="center"/>
    </xf>
    <xf numFmtId="0" fontId="15" fillId="0" borderId="72" xfId="0" applyFont="1" applyBorder="1" applyAlignment="1">
      <alignment horizontal="center" vertical="center"/>
    </xf>
    <xf numFmtId="0" fontId="14" fillId="0" borderId="226" xfId="0" applyFont="1" applyBorder="1" applyAlignment="1">
      <alignment horizontal="center" vertical="center"/>
    </xf>
    <xf numFmtId="0" fontId="14" fillId="0" borderId="227" xfId="0" applyFont="1" applyBorder="1" applyAlignment="1">
      <alignment horizontal="center" vertical="center"/>
    </xf>
    <xf numFmtId="0" fontId="5" fillId="0" borderId="65" xfId="0" applyFont="1" applyBorder="1" applyAlignment="1">
      <alignment horizontal="center" vertical="center"/>
    </xf>
    <xf numFmtId="0" fontId="5" fillId="0" borderId="72" xfId="0" applyFont="1" applyBorder="1" applyAlignment="1">
      <alignment horizontal="center" vertical="center"/>
    </xf>
    <xf numFmtId="0" fontId="33" fillId="0" borderId="30" xfId="0" applyFont="1" applyBorder="1" applyAlignment="1">
      <alignment horizontal="distributed" vertical="center" justifyLastLine="1"/>
    </xf>
    <xf numFmtId="0" fontId="33" fillId="0" borderId="10" xfId="0" applyFont="1" applyBorder="1" applyAlignment="1">
      <alignment horizontal="distributed" vertical="center" justifyLastLine="1"/>
    </xf>
    <xf numFmtId="0" fontId="33" fillId="0" borderId="31" xfId="0" applyFont="1" applyBorder="1" applyAlignment="1">
      <alignment horizontal="distributed" vertical="center" justifyLastLine="1"/>
    </xf>
    <xf numFmtId="0" fontId="33" fillId="0" borderId="32" xfId="0" applyFont="1" applyBorder="1" applyAlignment="1">
      <alignment horizontal="distributed" vertical="center" justifyLastLine="1"/>
    </xf>
    <xf numFmtId="0" fontId="33" fillId="0" borderId="19" xfId="0" applyFont="1" applyBorder="1" applyAlignment="1">
      <alignment horizontal="distributed" vertical="center" justifyLastLine="1"/>
    </xf>
    <xf numFmtId="0" fontId="33" fillId="0" borderId="33" xfId="0" applyFont="1" applyBorder="1" applyAlignment="1">
      <alignment horizontal="distributed" vertical="center" justifyLastLine="1"/>
    </xf>
    <xf numFmtId="0" fontId="14" fillId="0" borderId="10" xfId="0" applyFont="1" applyBorder="1" applyAlignment="1">
      <alignment horizontal="distributed" justifyLastLine="1"/>
    </xf>
    <xf numFmtId="0" fontId="14" fillId="0" borderId="31" xfId="0" applyFont="1" applyBorder="1" applyAlignment="1">
      <alignment horizontal="distributed" justifyLastLine="1"/>
    </xf>
    <xf numFmtId="0" fontId="15" fillId="0" borderId="72" xfId="0" applyFont="1" applyBorder="1" applyAlignment="1">
      <alignment horizontal="center" vertical="center" justifyLastLine="1"/>
    </xf>
    <xf numFmtId="0" fontId="15" fillId="0" borderId="226" xfId="0" applyFont="1" applyBorder="1" applyAlignment="1">
      <alignment horizontal="center" vertical="center"/>
    </xf>
    <xf numFmtId="0" fontId="15" fillId="0" borderId="227" xfId="0" applyFont="1" applyBorder="1" applyAlignment="1">
      <alignment horizontal="center" vertical="center"/>
    </xf>
    <xf numFmtId="0" fontId="15" fillId="0" borderId="230" xfId="0" applyFont="1" applyBorder="1" applyAlignment="1">
      <alignment horizontal="center" vertical="center" justifyLastLine="1"/>
    </xf>
    <xf numFmtId="0" fontId="5" fillId="0" borderId="66" xfId="0" applyFont="1" applyBorder="1" applyAlignment="1">
      <alignment horizontal="center" vertical="center" justifyLastLine="1"/>
    </xf>
    <xf numFmtId="0" fontId="5" fillId="0" borderId="72" xfId="0" applyFont="1" applyBorder="1" applyAlignment="1">
      <alignment horizontal="center" vertical="center" justifyLastLine="1"/>
    </xf>
    <xf numFmtId="0" fontId="5" fillId="0" borderId="65" xfId="0" applyFont="1" applyBorder="1" applyAlignment="1">
      <alignment horizontal="center" vertical="center" justifyLastLine="1"/>
    </xf>
    <xf numFmtId="177" fontId="14" fillId="6" borderId="28" xfId="0" applyNumberFormat="1" applyFont="1" applyFill="1" applyBorder="1" applyAlignment="1">
      <alignment horizontal="center" vertical="center"/>
    </xf>
    <xf numFmtId="177" fontId="14" fillId="6" borderId="68" xfId="0" applyNumberFormat="1" applyFont="1" applyFill="1" applyBorder="1" applyAlignment="1">
      <alignment horizontal="center" vertical="center"/>
    </xf>
    <xf numFmtId="177" fontId="14" fillId="0" borderId="28" xfId="0" applyNumberFormat="1" applyFont="1" applyFill="1" applyBorder="1" applyAlignment="1">
      <alignment horizontal="center" vertical="center"/>
    </xf>
    <xf numFmtId="177" fontId="14" fillId="0" borderId="68" xfId="0" applyNumberFormat="1" applyFont="1" applyFill="1" applyBorder="1" applyAlignment="1">
      <alignment horizontal="center" vertical="center"/>
    </xf>
    <xf numFmtId="0" fontId="15" fillId="0" borderId="66" xfId="0" applyFont="1" applyFill="1" applyBorder="1" applyAlignment="1">
      <alignment horizontal="center" vertical="center"/>
    </xf>
    <xf numFmtId="0" fontId="15" fillId="0" borderId="67" xfId="0" applyFont="1" applyFill="1" applyBorder="1" applyAlignment="1">
      <alignment horizontal="center" vertical="center"/>
    </xf>
    <xf numFmtId="0" fontId="5" fillId="0" borderId="66" xfId="0" applyFont="1" applyFill="1" applyBorder="1" applyAlignment="1">
      <alignment horizontal="center" vertical="center"/>
    </xf>
    <xf numFmtId="0" fontId="5" fillId="0" borderId="67" xfId="0" applyFont="1" applyFill="1" applyBorder="1" applyAlignment="1">
      <alignment horizontal="center" vertical="center"/>
    </xf>
    <xf numFmtId="177" fontId="14" fillId="0" borderId="42" xfId="0" applyNumberFormat="1" applyFont="1" applyBorder="1" applyAlignment="1">
      <alignment horizontal="center" vertical="center"/>
    </xf>
    <xf numFmtId="0" fontId="5" fillId="0" borderId="224" xfId="0" applyFont="1" applyBorder="1" applyAlignment="1">
      <alignment horizontal="distributed" vertical="center" justifyLastLine="1"/>
    </xf>
    <xf numFmtId="0" fontId="5" fillId="0" borderId="100" xfId="0" applyFont="1" applyBorder="1" applyAlignment="1">
      <alignment horizontal="distributed" vertical="center" justifyLastLine="1"/>
    </xf>
    <xf numFmtId="0" fontId="5" fillId="0" borderId="310" xfId="0" applyFont="1" applyBorder="1" applyAlignment="1">
      <alignment horizontal="distributed" vertical="center" justifyLastLine="1"/>
    </xf>
    <xf numFmtId="0" fontId="5" fillId="0" borderId="238" xfId="0" applyFont="1" applyBorder="1" applyAlignment="1">
      <alignment horizontal="distributed" vertical="center" justifyLastLine="1"/>
    </xf>
    <xf numFmtId="0" fontId="5" fillId="0" borderId="239" xfId="0" applyFont="1" applyBorder="1" applyAlignment="1">
      <alignment horizontal="distributed" vertical="center" justifyLastLine="1"/>
    </xf>
    <xf numFmtId="0" fontId="5" fillId="0" borderId="215" xfId="0" applyFont="1" applyBorder="1" applyAlignment="1">
      <alignment horizontal="distributed" vertical="center" justifyLastLine="1"/>
    </xf>
    <xf numFmtId="0" fontId="5" fillId="0" borderId="176" xfId="0" applyFont="1" applyBorder="1" applyAlignment="1">
      <alignment horizontal="distributed" vertical="center" justifyLastLine="1"/>
    </xf>
    <xf numFmtId="0" fontId="5" fillId="0" borderId="97" xfId="0" applyFont="1" applyBorder="1" applyAlignment="1">
      <alignment horizontal="distributed" vertical="center" justifyLastLine="1"/>
    </xf>
    <xf numFmtId="0" fontId="33" fillId="0" borderId="10" xfId="0" applyFont="1" applyBorder="1" applyAlignment="1">
      <alignment horizontal="right" vertical="center" justifyLastLine="1"/>
    </xf>
    <xf numFmtId="0" fontId="33" fillId="0" borderId="19" xfId="0" applyFont="1" applyBorder="1" applyAlignment="1">
      <alignment horizontal="right" vertical="center" justifyLastLine="1"/>
    </xf>
    <xf numFmtId="0" fontId="33" fillId="0" borderId="10" xfId="0" applyFont="1" applyBorder="1" applyAlignment="1">
      <alignment horizontal="left" vertical="center" justifyLastLine="1"/>
    </xf>
    <xf numFmtId="0" fontId="33" fillId="0" borderId="31" xfId="0" applyFont="1" applyBorder="1" applyAlignment="1">
      <alignment horizontal="left" vertical="center" justifyLastLine="1"/>
    </xf>
    <xf numFmtId="0" fontId="33" fillId="0" borderId="19" xfId="0" applyFont="1" applyBorder="1" applyAlignment="1">
      <alignment horizontal="left" vertical="center" justifyLastLine="1"/>
    </xf>
    <xf numFmtId="0" fontId="33" fillId="0" borderId="33" xfId="0" applyFont="1" applyBorder="1" applyAlignment="1">
      <alignment horizontal="left" vertical="center" justifyLastLine="1"/>
    </xf>
    <xf numFmtId="0" fontId="5" fillId="0" borderId="93" xfId="0" applyFont="1" applyBorder="1" applyAlignment="1">
      <alignment horizontal="distributed" vertical="center" justifyLastLine="1"/>
    </xf>
    <xf numFmtId="0" fontId="5" fillId="0" borderId="94" xfId="0" applyFont="1" applyBorder="1" applyAlignment="1">
      <alignment horizontal="distributed" vertical="center" justifyLastLine="1"/>
    </xf>
    <xf numFmtId="0" fontId="5" fillId="0" borderId="22" xfId="0" applyFont="1" applyBorder="1" applyAlignment="1">
      <alignment horizontal="distributed" vertical="center" justifyLastLine="1"/>
    </xf>
    <xf numFmtId="0" fontId="5" fillId="0" borderId="2" xfId="0" applyFont="1" applyBorder="1" applyAlignment="1">
      <alignment horizontal="distributed" vertical="center" justifyLastLine="1"/>
    </xf>
    <xf numFmtId="0" fontId="5" fillId="0" borderId="24" xfId="0" applyFont="1" applyBorder="1" applyAlignment="1">
      <alignment horizontal="distributed" vertical="center" justifyLastLine="1"/>
    </xf>
    <xf numFmtId="0" fontId="5" fillId="0" borderId="1" xfId="0" applyFont="1" applyBorder="1" applyAlignment="1">
      <alignment horizontal="distributed" vertical="center" justifyLastLine="1"/>
    </xf>
    <xf numFmtId="0" fontId="5" fillId="0" borderId="42" xfId="0" applyFont="1" applyBorder="1" applyAlignment="1">
      <alignment horizontal="distributed" vertical="center" justifyLastLine="1"/>
    </xf>
    <xf numFmtId="0" fontId="5" fillId="0" borderId="73" xfId="0" applyFont="1" applyBorder="1" applyAlignment="1">
      <alignment horizontal="distributed" vertical="center" justifyLastLine="1"/>
    </xf>
    <xf numFmtId="0" fontId="5" fillId="0" borderId="70" xfId="0" applyFont="1" applyBorder="1" applyAlignment="1">
      <alignment horizontal="distributed" vertical="center" justifyLastLine="1"/>
    </xf>
    <xf numFmtId="0" fontId="5" fillId="0" borderId="92" xfId="0" applyFont="1" applyBorder="1" applyAlignment="1">
      <alignment horizontal="distributed" vertical="center" justifyLastLine="1"/>
    </xf>
    <xf numFmtId="0" fontId="5" fillId="0" borderId="115" xfId="0" applyFont="1" applyBorder="1" applyAlignment="1">
      <alignment horizontal="center" vertical="center"/>
    </xf>
    <xf numFmtId="0" fontId="14" fillId="0" borderId="181" xfId="0" applyFont="1" applyBorder="1" applyAlignment="1">
      <alignment horizontal="center" vertical="center"/>
    </xf>
    <xf numFmtId="0" fontId="14" fillId="0" borderId="59" xfId="0" applyFont="1" applyBorder="1" applyAlignment="1">
      <alignment horizontal="center" vertical="center"/>
    </xf>
    <xf numFmtId="0" fontId="5" fillId="0" borderId="40" xfId="0" applyFont="1" applyBorder="1" applyAlignment="1">
      <alignment horizontal="distributed" vertical="center" justifyLastLine="1" shrinkToFit="1"/>
    </xf>
    <xf numFmtId="0" fontId="5" fillId="0" borderId="76" xfId="0" applyFont="1" applyBorder="1" applyAlignment="1">
      <alignment horizontal="distributed" vertical="center" justifyLastLine="1" shrinkToFit="1"/>
    </xf>
  </cellXfs>
  <cellStyles count="6">
    <cellStyle name="パーセント" xfId="1" builtinId="5"/>
    <cellStyle name="桁区切り" xfId="2" builtinId="6"/>
    <cellStyle name="桁区切り 2" xfId="5"/>
    <cellStyle name="標準" xfId="0" builtinId="0"/>
    <cellStyle name="標準 2" xfId="3"/>
    <cellStyle name="標準 3" xfId="4"/>
  </cellStyles>
  <dxfs count="5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2DCDB"/>
      <color rgb="FFC5D9F1"/>
      <color rgb="FF00CCFF"/>
      <color rgb="FFCFF9A5"/>
      <color rgb="FF00FF00"/>
      <color rgb="FFFFD5EA"/>
      <color rgb="FFFFEBF5"/>
      <color rgb="FFECFEE8"/>
      <color rgb="FFF2F2F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533400</xdr:colOff>
      <xdr:row>28</xdr:row>
      <xdr:rowOff>161925</xdr:rowOff>
    </xdr:from>
    <xdr:to>
      <xdr:col>14</xdr:col>
      <xdr:colOff>219075</xdr:colOff>
      <xdr:row>30</xdr:row>
      <xdr:rowOff>438150</xdr:rowOff>
    </xdr:to>
    <xdr:sp macro="" textlink="">
      <xdr:nvSpPr>
        <xdr:cNvPr id="2" name="右中かっこ 1"/>
        <xdr:cNvSpPr/>
      </xdr:nvSpPr>
      <xdr:spPr bwMode="auto">
        <a:xfrm>
          <a:off x="6838950" y="5553075"/>
          <a:ext cx="247650" cy="885825"/>
        </a:xfrm>
        <a:prstGeom prst="rightBrace">
          <a:avLst>
            <a:gd name="adj1" fmla="val 8333"/>
            <a:gd name="adj2" fmla="val 27419"/>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142875</xdr:colOff>
      <xdr:row>66</xdr:row>
      <xdr:rowOff>0</xdr:rowOff>
    </xdr:from>
    <xdr:to>
      <xdr:col>6</xdr:col>
      <xdr:colOff>304800</xdr:colOff>
      <xdr:row>66</xdr:row>
      <xdr:rowOff>0</xdr:rowOff>
    </xdr:to>
    <xdr:sp macro="" textlink="">
      <xdr:nvSpPr>
        <xdr:cNvPr id="2" name="Text Box 42"/>
        <xdr:cNvSpPr txBox="1">
          <a:spLocks noChangeArrowheads="1"/>
        </xdr:cNvSpPr>
      </xdr:nvSpPr>
      <xdr:spPr bwMode="auto">
        <a:xfrm>
          <a:off x="1666875" y="16116300"/>
          <a:ext cx="733425"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strike="noStrike">
              <a:solidFill>
                <a:srgbClr val="000000"/>
              </a:solidFill>
              <a:latin typeface="ＭＳ Ｐ明朝"/>
              <a:ea typeface="ＭＳ Ｐ明朝"/>
            </a:rPr>
            <a:t>月別</a:t>
          </a:r>
        </a:p>
      </xdr:txBody>
    </xdr:sp>
    <xdr:clientData/>
  </xdr:twoCellAnchor>
  <xdr:twoCellAnchor>
    <xdr:from>
      <xdr:col>5</xdr:col>
      <xdr:colOff>142875</xdr:colOff>
      <xdr:row>66</xdr:row>
      <xdr:rowOff>0</xdr:rowOff>
    </xdr:from>
    <xdr:to>
      <xdr:col>6</xdr:col>
      <xdr:colOff>304800</xdr:colOff>
      <xdr:row>66</xdr:row>
      <xdr:rowOff>0</xdr:rowOff>
    </xdr:to>
    <xdr:sp macro="" textlink="">
      <xdr:nvSpPr>
        <xdr:cNvPr id="3" name="Text Box 44"/>
        <xdr:cNvSpPr txBox="1">
          <a:spLocks noChangeArrowheads="1"/>
        </xdr:cNvSpPr>
      </xdr:nvSpPr>
      <xdr:spPr bwMode="auto">
        <a:xfrm>
          <a:off x="1666875" y="16116300"/>
          <a:ext cx="733425"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strike="noStrike">
              <a:solidFill>
                <a:srgbClr val="000000"/>
              </a:solidFill>
              <a:latin typeface="ＭＳ Ｐ明朝"/>
              <a:ea typeface="ＭＳ Ｐ明朝"/>
            </a:rPr>
            <a:t>月別</a:t>
          </a:r>
        </a:p>
      </xdr:txBody>
    </xdr:sp>
    <xdr:clientData/>
  </xdr:twoCellAnchor>
  <xdr:twoCellAnchor>
    <xdr:from>
      <xdr:col>5</xdr:col>
      <xdr:colOff>142875</xdr:colOff>
      <xdr:row>66</xdr:row>
      <xdr:rowOff>0</xdr:rowOff>
    </xdr:from>
    <xdr:to>
      <xdr:col>6</xdr:col>
      <xdr:colOff>304800</xdr:colOff>
      <xdr:row>66</xdr:row>
      <xdr:rowOff>0</xdr:rowOff>
    </xdr:to>
    <xdr:sp macro="" textlink="">
      <xdr:nvSpPr>
        <xdr:cNvPr id="4" name="Text Box 42"/>
        <xdr:cNvSpPr txBox="1">
          <a:spLocks noChangeArrowheads="1"/>
        </xdr:cNvSpPr>
      </xdr:nvSpPr>
      <xdr:spPr bwMode="auto">
        <a:xfrm>
          <a:off x="1666875" y="16116300"/>
          <a:ext cx="733425"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strike="noStrike">
              <a:solidFill>
                <a:srgbClr val="000000"/>
              </a:solidFill>
              <a:latin typeface="ＭＳ Ｐ明朝"/>
              <a:ea typeface="ＭＳ Ｐ明朝"/>
            </a:rPr>
            <a:t>月別</a:t>
          </a:r>
        </a:p>
      </xdr:txBody>
    </xdr:sp>
    <xdr:clientData/>
  </xdr:twoCellAnchor>
  <xdr:twoCellAnchor>
    <xdr:from>
      <xdr:col>5</xdr:col>
      <xdr:colOff>142875</xdr:colOff>
      <xdr:row>66</xdr:row>
      <xdr:rowOff>0</xdr:rowOff>
    </xdr:from>
    <xdr:to>
      <xdr:col>6</xdr:col>
      <xdr:colOff>304800</xdr:colOff>
      <xdr:row>66</xdr:row>
      <xdr:rowOff>0</xdr:rowOff>
    </xdr:to>
    <xdr:sp macro="" textlink="">
      <xdr:nvSpPr>
        <xdr:cNvPr id="5" name="Text Box 44"/>
        <xdr:cNvSpPr txBox="1">
          <a:spLocks noChangeArrowheads="1"/>
        </xdr:cNvSpPr>
      </xdr:nvSpPr>
      <xdr:spPr bwMode="auto">
        <a:xfrm>
          <a:off x="1666875" y="16116300"/>
          <a:ext cx="733425"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strike="noStrike">
              <a:solidFill>
                <a:srgbClr val="000000"/>
              </a:solidFill>
              <a:latin typeface="ＭＳ Ｐ明朝"/>
              <a:ea typeface="ＭＳ Ｐ明朝"/>
            </a:rPr>
            <a:t>月別</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179</xdr:row>
      <xdr:rowOff>228600</xdr:rowOff>
    </xdr:from>
    <xdr:to>
      <xdr:col>7</xdr:col>
      <xdr:colOff>438150</xdr:colOff>
      <xdr:row>180</xdr:row>
      <xdr:rowOff>0</xdr:rowOff>
    </xdr:to>
    <xdr:sp macro="" textlink="">
      <xdr:nvSpPr>
        <xdr:cNvPr id="6" name="Text Box 175"/>
        <xdr:cNvSpPr txBox="1">
          <a:spLocks noChangeArrowheads="1"/>
        </xdr:cNvSpPr>
      </xdr:nvSpPr>
      <xdr:spPr bwMode="auto">
        <a:xfrm>
          <a:off x="2257425" y="32270700"/>
          <a:ext cx="847725" cy="1905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strike="noStrike">
              <a:solidFill>
                <a:srgbClr val="000000"/>
              </a:solidFill>
              <a:latin typeface="ＭＳ Ｐ明朝"/>
              <a:ea typeface="ＭＳ Ｐ明朝"/>
            </a:rPr>
            <a:t>月別</a:t>
          </a:r>
        </a:p>
      </xdr:txBody>
    </xdr:sp>
    <xdr:clientData/>
  </xdr:twoCellAnchor>
  <xdr:twoCellAnchor>
    <xdr:from>
      <xdr:col>1</xdr:col>
      <xdr:colOff>0</xdr:colOff>
      <xdr:row>24</xdr:row>
      <xdr:rowOff>11206</xdr:rowOff>
    </xdr:from>
    <xdr:to>
      <xdr:col>6</xdr:col>
      <xdr:colOff>560294</xdr:colOff>
      <xdr:row>25</xdr:row>
      <xdr:rowOff>212912</xdr:rowOff>
    </xdr:to>
    <xdr:cxnSp macro="">
      <xdr:nvCxnSpPr>
        <xdr:cNvPr id="3" name="直線コネクタ 2"/>
        <xdr:cNvCxnSpPr/>
      </xdr:nvCxnSpPr>
      <xdr:spPr bwMode="auto">
        <a:xfrm>
          <a:off x="190500" y="5233147"/>
          <a:ext cx="2599765" cy="425824"/>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0</xdr:colOff>
      <xdr:row>108</xdr:row>
      <xdr:rowOff>11206</xdr:rowOff>
    </xdr:from>
    <xdr:to>
      <xdr:col>7</xdr:col>
      <xdr:colOff>0</xdr:colOff>
      <xdr:row>109</xdr:row>
      <xdr:rowOff>212912</xdr:rowOff>
    </xdr:to>
    <xdr:cxnSp macro="">
      <xdr:nvCxnSpPr>
        <xdr:cNvPr id="5" name="直線コネクタ 4"/>
        <xdr:cNvCxnSpPr/>
      </xdr:nvCxnSpPr>
      <xdr:spPr bwMode="auto">
        <a:xfrm>
          <a:off x="190500" y="25493382"/>
          <a:ext cx="2442882" cy="425824"/>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0</xdr:col>
      <xdr:colOff>190499</xdr:colOff>
      <xdr:row>81</xdr:row>
      <xdr:rowOff>44823</xdr:rowOff>
    </xdr:from>
    <xdr:to>
      <xdr:col>7</xdr:col>
      <xdr:colOff>0</xdr:colOff>
      <xdr:row>84</xdr:row>
      <xdr:rowOff>11206</xdr:rowOff>
    </xdr:to>
    <xdr:cxnSp macro="">
      <xdr:nvCxnSpPr>
        <xdr:cNvPr id="8" name="直線コネクタ 7"/>
        <xdr:cNvCxnSpPr/>
      </xdr:nvCxnSpPr>
      <xdr:spPr bwMode="auto">
        <a:xfrm>
          <a:off x="190499" y="19632705"/>
          <a:ext cx="2442883" cy="45944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11206</xdr:colOff>
      <xdr:row>167</xdr:row>
      <xdr:rowOff>0</xdr:rowOff>
    </xdr:from>
    <xdr:to>
      <xdr:col>6</xdr:col>
      <xdr:colOff>560294</xdr:colOff>
      <xdr:row>168</xdr:row>
      <xdr:rowOff>212912</xdr:rowOff>
    </xdr:to>
    <xdr:cxnSp macro="">
      <xdr:nvCxnSpPr>
        <xdr:cNvPr id="12" name="直線コネクタ 11"/>
        <xdr:cNvCxnSpPr/>
      </xdr:nvCxnSpPr>
      <xdr:spPr bwMode="auto">
        <a:xfrm flipH="1" flipV="1">
          <a:off x="201706" y="40699765"/>
          <a:ext cx="2375647" cy="43702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0</xdr:colOff>
      <xdr:row>193</xdr:row>
      <xdr:rowOff>0</xdr:rowOff>
    </xdr:from>
    <xdr:to>
      <xdr:col>7</xdr:col>
      <xdr:colOff>11206</xdr:colOff>
      <xdr:row>195</xdr:row>
      <xdr:rowOff>0</xdr:rowOff>
    </xdr:to>
    <xdr:cxnSp macro="">
      <xdr:nvCxnSpPr>
        <xdr:cNvPr id="14" name="直線コネクタ 13"/>
        <xdr:cNvCxnSpPr/>
      </xdr:nvCxnSpPr>
      <xdr:spPr bwMode="auto">
        <a:xfrm>
          <a:off x="190500" y="47131941"/>
          <a:ext cx="2409265" cy="44823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0</xdr:colOff>
      <xdr:row>260</xdr:row>
      <xdr:rowOff>0</xdr:rowOff>
    </xdr:from>
    <xdr:to>
      <xdr:col>7</xdr:col>
      <xdr:colOff>0</xdr:colOff>
      <xdr:row>262</xdr:row>
      <xdr:rowOff>0</xdr:rowOff>
    </xdr:to>
    <xdr:cxnSp macro="">
      <xdr:nvCxnSpPr>
        <xdr:cNvPr id="17" name="直線コネクタ 16"/>
        <xdr:cNvCxnSpPr/>
      </xdr:nvCxnSpPr>
      <xdr:spPr bwMode="auto">
        <a:xfrm>
          <a:off x="190500" y="63021882"/>
          <a:ext cx="2498912" cy="44823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0</xdr:colOff>
      <xdr:row>292</xdr:row>
      <xdr:rowOff>11206</xdr:rowOff>
    </xdr:from>
    <xdr:to>
      <xdr:col>6</xdr:col>
      <xdr:colOff>560294</xdr:colOff>
      <xdr:row>293</xdr:row>
      <xdr:rowOff>212912</xdr:rowOff>
    </xdr:to>
    <xdr:cxnSp macro="">
      <xdr:nvCxnSpPr>
        <xdr:cNvPr id="19" name="直線コネクタ 18"/>
        <xdr:cNvCxnSpPr/>
      </xdr:nvCxnSpPr>
      <xdr:spPr bwMode="auto">
        <a:xfrm>
          <a:off x="190500" y="71213382"/>
          <a:ext cx="2487706" cy="425824"/>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67</xdr:row>
      <xdr:rowOff>9525</xdr:rowOff>
    </xdr:from>
    <xdr:to>
      <xdr:col>8</xdr:col>
      <xdr:colOff>9525</xdr:colOff>
      <xdr:row>69</xdr:row>
      <xdr:rowOff>9525</xdr:rowOff>
    </xdr:to>
    <xdr:cxnSp macro="">
      <xdr:nvCxnSpPr>
        <xdr:cNvPr id="3" name="直線コネクタ 2"/>
        <xdr:cNvCxnSpPr/>
      </xdr:nvCxnSpPr>
      <xdr:spPr bwMode="auto">
        <a:xfrm>
          <a:off x="200025" y="15735300"/>
          <a:ext cx="2552700" cy="45720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0</xdr:colOff>
      <xdr:row>127</xdr:row>
      <xdr:rowOff>9525</xdr:rowOff>
    </xdr:from>
    <xdr:to>
      <xdr:col>7</xdr:col>
      <xdr:colOff>428625</xdr:colOff>
      <xdr:row>128</xdr:row>
      <xdr:rowOff>228600</xdr:rowOff>
    </xdr:to>
    <xdr:cxnSp macro="">
      <xdr:nvCxnSpPr>
        <xdr:cNvPr id="5" name="直線コネクタ 4"/>
        <xdr:cNvCxnSpPr/>
      </xdr:nvCxnSpPr>
      <xdr:spPr bwMode="auto">
        <a:xfrm>
          <a:off x="171450" y="29870400"/>
          <a:ext cx="2562225" cy="45720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4:U42"/>
  <sheetViews>
    <sheetView view="pageBreakPreview" zoomScale="130" zoomScaleNormal="100" zoomScaleSheetLayoutView="130" workbookViewId="0">
      <selection activeCell="E10" sqref="E10"/>
    </sheetView>
  </sheetViews>
  <sheetFormatPr defaultRowHeight="13.5" x14ac:dyDescent="0.15"/>
  <cols>
    <col min="1" max="1" width="2.5" customWidth="1"/>
    <col min="2" max="2" width="4.5" customWidth="1"/>
    <col min="3" max="3" width="12.125" customWidth="1"/>
    <col min="4" max="4" width="1.875" customWidth="1"/>
    <col min="5" max="5" width="9.375" customWidth="1"/>
    <col min="6" max="6" width="1.875" customWidth="1"/>
    <col min="7" max="7" width="5.625" customWidth="1"/>
    <col min="8" max="8" width="1.875" customWidth="1"/>
    <col min="14" max="14" width="7.375" customWidth="1"/>
    <col min="15" max="15" width="3.5" customWidth="1"/>
  </cols>
  <sheetData>
    <row r="4" spans="2:12" ht="18.75" customHeight="1" x14ac:dyDescent="0.15">
      <c r="B4" s="288"/>
      <c r="C4" s="288"/>
      <c r="D4" s="288"/>
      <c r="E4" s="288"/>
      <c r="F4" s="288"/>
      <c r="G4" s="288"/>
      <c r="H4" s="288"/>
    </row>
    <row r="5" spans="2:12" s="224" customFormat="1" ht="18.75" customHeight="1" x14ac:dyDescent="0.15">
      <c r="B5" s="287"/>
      <c r="C5" s="892" t="s">
        <v>447</v>
      </c>
      <c r="D5" s="287"/>
      <c r="E5" s="287"/>
      <c r="F5" s="287"/>
      <c r="G5" s="287"/>
      <c r="H5" s="287"/>
    </row>
    <row r="6" spans="2:12" s="224" customFormat="1" ht="18.75" customHeight="1" x14ac:dyDescent="0.15">
      <c r="B6" s="287"/>
      <c r="C6" s="287" t="s">
        <v>390</v>
      </c>
      <c r="D6" s="287"/>
      <c r="E6" s="287"/>
      <c r="F6" s="287"/>
      <c r="G6" s="287"/>
      <c r="H6" s="287"/>
    </row>
    <row r="7" spans="2:12" s="224" customFormat="1" ht="18.75" customHeight="1" x14ac:dyDescent="0.15">
      <c r="B7" s="287"/>
      <c r="C7" s="287" t="s">
        <v>391</v>
      </c>
      <c r="D7" s="287"/>
      <c r="E7" s="287"/>
      <c r="F7" s="287"/>
      <c r="G7" s="287"/>
      <c r="H7" s="287"/>
    </row>
    <row r="8" spans="2:12" s="224" customFormat="1" ht="18.75" customHeight="1" thickBot="1" x14ac:dyDescent="0.2">
      <c r="B8" s="287"/>
      <c r="C8" s="287"/>
      <c r="D8" s="287"/>
      <c r="E8" s="287"/>
      <c r="F8" s="287"/>
      <c r="G8" s="287"/>
      <c r="H8" s="287"/>
    </row>
    <row r="9" spans="2:12" ht="7.5" customHeight="1" x14ac:dyDescent="0.15">
      <c r="B9" s="288"/>
      <c r="C9" s="288"/>
      <c r="D9" s="778"/>
      <c r="E9" s="781"/>
      <c r="F9" s="782"/>
      <c r="G9" s="288"/>
      <c r="H9" s="288"/>
    </row>
    <row r="10" spans="2:12" ht="37.5" customHeight="1" x14ac:dyDescent="0.15">
      <c r="B10" s="288"/>
      <c r="C10" s="774" t="s">
        <v>445</v>
      </c>
      <c r="D10" s="779"/>
      <c r="E10" s="776">
        <v>26</v>
      </c>
      <c r="F10" s="783"/>
      <c r="G10" s="777" t="s">
        <v>446</v>
      </c>
      <c r="H10" s="287"/>
      <c r="J10" s="286"/>
    </row>
    <row r="11" spans="2:12" ht="7.5" customHeight="1" thickBot="1" x14ac:dyDescent="0.2">
      <c r="B11" s="288"/>
      <c r="C11" s="288"/>
      <c r="D11" s="780"/>
      <c r="E11" s="785"/>
      <c r="F11" s="784"/>
      <c r="G11" s="288"/>
      <c r="H11" s="288"/>
    </row>
    <row r="12" spans="2:12" s="770" customFormat="1" ht="7.5" customHeight="1" x14ac:dyDescent="0.15">
      <c r="B12" s="288"/>
      <c r="C12" s="288"/>
      <c r="D12" s="288"/>
      <c r="E12" s="288"/>
      <c r="F12" s="288"/>
      <c r="G12" s="288"/>
      <c r="H12" s="288"/>
      <c r="I12" s="288"/>
    </row>
    <row r="13" spans="2:12" s="770" customFormat="1" ht="33.75" customHeight="1" x14ac:dyDescent="0.15">
      <c r="B13" s="288"/>
      <c r="C13" s="774"/>
      <c r="D13" s="288"/>
      <c r="E13" s="787"/>
      <c r="F13" s="288"/>
      <c r="G13" s="775"/>
      <c r="H13" s="288"/>
      <c r="I13" s="288"/>
    </row>
    <row r="14" spans="2:12" s="770" customFormat="1" ht="7.5" customHeight="1" x14ac:dyDescent="0.15">
      <c r="B14" s="288"/>
      <c r="C14" s="288"/>
      <c r="D14" s="288"/>
      <c r="E14" s="288"/>
      <c r="F14" s="288"/>
      <c r="G14" s="288"/>
      <c r="H14" s="288"/>
      <c r="I14" s="288"/>
    </row>
    <row r="15" spans="2:12" x14ac:dyDescent="0.15">
      <c r="B15" s="786"/>
      <c r="C15" s="786"/>
      <c r="D15" s="786"/>
      <c r="E15" s="786"/>
      <c r="F15" s="786"/>
      <c r="G15" s="786"/>
      <c r="H15" s="786"/>
      <c r="I15" s="786"/>
      <c r="J15" s="786"/>
      <c r="K15" s="786"/>
      <c r="L15" s="786"/>
    </row>
    <row r="17" spans="3:21" x14ac:dyDescent="0.15">
      <c r="C17" t="s">
        <v>566</v>
      </c>
      <c r="E17" s="1837" t="s">
        <v>575</v>
      </c>
      <c r="F17" t="s">
        <v>567</v>
      </c>
    </row>
    <row r="18" spans="3:21" x14ac:dyDescent="0.15">
      <c r="E18" s="1838" t="s">
        <v>568</v>
      </c>
      <c r="F18" t="s">
        <v>569</v>
      </c>
    </row>
    <row r="19" spans="3:21" x14ac:dyDescent="0.15">
      <c r="E19" s="1839" t="s">
        <v>570</v>
      </c>
      <c r="F19" t="s">
        <v>572</v>
      </c>
    </row>
    <row r="20" spans="3:21" x14ac:dyDescent="0.15">
      <c r="E20" s="2031" t="s">
        <v>690</v>
      </c>
      <c r="F20" t="s">
        <v>691</v>
      </c>
    </row>
    <row r="23" spans="3:21" x14ac:dyDescent="0.15">
      <c r="C23" t="s">
        <v>573</v>
      </c>
      <c r="E23" s="1841" t="s">
        <v>574</v>
      </c>
      <c r="F23" t="s">
        <v>576</v>
      </c>
    </row>
    <row r="24" spans="3:21" x14ac:dyDescent="0.15">
      <c r="E24" s="1836" t="s">
        <v>575</v>
      </c>
      <c r="F24" t="s">
        <v>577</v>
      </c>
    </row>
    <row r="25" spans="3:21" x14ac:dyDescent="0.15">
      <c r="E25" s="1840" t="s">
        <v>571</v>
      </c>
      <c r="F25" t="s">
        <v>578</v>
      </c>
    </row>
    <row r="27" spans="3:21" ht="14.25" thickBot="1" x14ac:dyDescent="0.2"/>
    <row r="28" spans="3:21" ht="14.25" thickTop="1" x14ac:dyDescent="0.15">
      <c r="C28" s="2034" t="s">
        <v>694</v>
      </c>
      <c r="D28" s="2035"/>
      <c r="E28" s="2035"/>
      <c r="F28" s="2035"/>
      <c r="G28" s="2035"/>
      <c r="H28" s="2035"/>
      <c r="I28" s="2035"/>
      <c r="J28" s="2035"/>
      <c r="K28" s="2035"/>
      <c r="L28" s="2035"/>
      <c r="M28" s="2035"/>
      <c r="N28" s="2035"/>
      <c r="O28" s="2035"/>
      <c r="P28" s="2035"/>
      <c r="Q28" s="2035"/>
      <c r="R28" s="2035"/>
      <c r="S28" s="2035"/>
      <c r="T28" s="2035"/>
      <c r="U28" s="2036"/>
    </row>
    <row r="29" spans="3:21" x14ac:dyDescent="0.15">
      <c r="C29" s="2037" t="s">
        <v>692</v>
      </c>
      <c r="D29" s="2032"/>
      <c r="E29" s="2032"/>
      <c r="F29" s="2032"/>
      <c r="G29" s="2032"/>
      <c r="H29" s="2032"/>
      <c r="I29" s="2032"/>
      <c r="J29" s="2032"/>
      <c r="K29" s="2032"/>
      <c r="L29" s="2032"/>
      <c r="M29" s="2032"/>
      <c r="N29" s="2032"/>
      <c r="O29" s="2032"/>
      <c r="P29" s="2032"/>
      <c r="Q29" s="2032"/>
      <c r="R29" s="2032"/>
      <c r="S29" s="2032"/>
      <c r="T29" s="2032"/>
      <c r="U29" s="2038"/>
    </row>
    <row r="30" spans="3:21" ht="34.5" customHeight="1" x14ac:dyDescent="0.15">
      <c r="C30" s="2074" t="s">
        <v>693</v>
      </c>
      <c r="D30" s="2075"/>
      <c r="E30" s="2075"/>
      <c r="F30" s="2075"/>
      <c r="G30" s="2075"/>
      <c r="H30" s="2075"/>
      <c r="I30" s="2075"/>
      <c r="J30" s="2075"/>
      <c r="K30" s="2075"/>
      <c r="L30" s="2075"/>
      <c r="M30" s="2075"/>
      <c r="N30" s="2075"/>
      <c r="O30" s="2032"/>
      <c r="P30" s="2033" t="s">
        <v>696</v>
      </c>
      <c r="Q30" s="2032"/>
      <c r="R30" s="2032"/>
      <c r="S30" s="2032"/>
      <c r="T30" s="2032"/>
      <c r="U30" s="2038"/>
    </row>
    <row r="31" spans="3:21" ht="36" customHeight="1" thickBot="1" x14ac:dyDescent="0.2">
      <c r="C31" s="2076" t="s">
        <v>695</v>
      </c>
      <c r="D31" s="2077"/>
      <c r="E31" s="2077"/>
      <c r="F31" s="2077"/>
      <c r="G31" s="2077"/>
      <c r="H31" s="2077"/>
      <c r="I31" s="2077"/>
      <c r="J31" s="2077"/>
      <c r="K31" s="2077"/>
      <c r="L31" s="2077"/>
      <c r="M31" s="2077"/>
      <c r="N31" s="2077"/>
      <c r="O31" s="2039"/>
      <c r="P31" s="2039"/>
      <c r="Q31" s="2039"/>
      <c r="R31" s="2039"/>
      <c r="S31" s="2039"/>
      <c r="T31" s="2039"/>
      <c r="U31" s="2040"/>
    </row>
    <row r="32" spans="3:21" ht="14.25" thickTop="1" x14ac:dyDescent="0.15">
      <c r="C32" s="1847"/>
    </row>
    <row r="35" spans="1:3" x14ac:dyDescent="0.15">
      <c r="C35" t="s">
        <v>589</v>
      </c>
    </row>
    <row r="36" spans="1:3" x14ac:dyDescent="0.15">
      <c r="C36" t="s">
        <v>590</v>
      </c>
    </row>
    <row r="37" spans="1:3" x14ac:dyDescent="0.15">
      <c r="C37" t="s">
        <v>593</v>
      </c>
    </row>
    <row r="38" spans="1:3" x14ac:dyDescent="0.15">
      <c r="C38" t="s">
        <v>592</v>
      </c>
    </row>
    <row r="39" spans="1:3" x14ac:dyDescent="0.15">
      <c r="C39" t="s">
        <v>591</v>
      </c>
    </row>
    <row r="40" spans="1:3" x14ac:dyDescent="0.15">
      <c r="C40" t="s">
        <v>594</v>
      </c>
    </row>
    <row r="41" spans="1:3" s="2011" customFormat="1" x14ac:dyDescent="0.15">
      <c r="A41" s="2011" t="s">
        <v>699</v>
      </c>
      <c r="C41" s="2041" t="s">
        <v>698</v>
      </c>
    </row>
    <row r="42" spans="1:3" x14ac:dyDescent="0.15">
      <c r="C42" t="s">
        <v>697</v>
      </c>
    </row>
  </sheetData>
  <mergeCells count="2">
    <mergeCell ref="C30:N30"/>
    <mergeCell ref="C31:N31"/>
  </mergeCells>
  <phoneticPr fontId="3"/>
  <pageMargins left="0.7" right="0.7" top="0.75" bottom="0.75" header="0.3" footer="0.3"/>
  <pageSetup paperSize="9" scale="7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T104"/>
  <sheetViews>
    <sheetView view="pageLayout" zoomScaleNormal="75" zoomScaleSheetLayoutView="87" workbookViewId="0">
      <selection activeCell="S9" sqref="S9:S14"/>
    </sheetView>
  </sheetViews>
  <sheetFormatPr defaultColWidth="2.5" defaultRowHeight="13.5" x14ac:dyDescent="0.15"/>
  <cols>
    <col min="1" max="2" width="2.5" style="2" customWidth="1"/>
    <col min="3" max="3" width="5" style="2" customWidth="1"/>
    <col min="4" max="4" width="7.5" style="2" customWidth="1"/>
    <col min="5" max="5" width="5" style="2" customWidth="1"/>
    <col min="6" max="6" width="7.5" style="2" customWidth="1"/>
    <col min="7" max="18" width="8.125" style="2" customWidth="1"/>
    <col min="19" max="19" width="9.375" style="2" customWidth="1"/>
    <col min="20" max="16384" width="2.5" style="2"/>
  </cols>
  <sheetData>
    <row r="1" spans="1:20" ht="6.75" customHeight="1" x14ac:dyDescent="0.15">
      <c r="A1" s="9"/>
    </row>
    <row r="2" spans="1:20" ht="22.5" customHeight="1" x14ac:dyDescent="0.15">
      <c r="A2" s="7" t="s">
        <v>115</v>
      </c>
    </row>
    <row r="3" spans="1:20" ht="7.5" customHeight="1" x14ac:dyDescent="0.15">
      <c r="B3" s="29"/>
      <c r="C3" s="28"/>
      <c r="D3" s="28"/>
      <c r="E3" s="28"/>
      <c r="F3" s="28"/>
      <c r="G3" s="28"/>
      <c r="H3" s="28"/>
      <c r="I3" s="28"/>
      <c r="J3" s="28"/>
      <c r="K3" s="28"/>
      <c r="L3" s="28"/>
      <c r="M3" s="28"/>
      <c r="N3" s="28"/>
      <c r="O3" s="28"/>
      <c r="P3" s="28"/>
      <c r="Q3" s="28"/>
      <c r="R3" s="28"/>
      <c r="S3" s="28"/>
    </row>
    <row r="4" spans="1:20" ht="22.5" customHeight="1" x14ac:dyDescent="0.15">
      <c r="B4" s="32" t="s">
        <v>460</v>
      </c>
      <c r="C4" s="28"/>
      <c r="D4" s="28"/>
      <c r="E4" s="28"/>
      <c r="F4" s="28"/>
      <c r="G4" s="28"/>
      <c r="H4" s="28"/>
      <c r="I4" s="28"/>
      <c r="J4" s="28"/>
      <c r="K4" s="28"/>
      <c r="L4" s="28"/>
      <c r="M4" s="28"/>
      <c r="N4" s="28"/>
      <c r="O4" s="28"/>
      <c r="P4" s="28"/>
      <c r="Q4" s="28"/>
      <c r="R4" s="28"/>
      <c r="S4" s="28"/>
    </row>
    <row r="5" spans="1:20" ht="22.5" customHeight="1" x14ac:dyDescent="0.15">
      <c r="C5" s="32" t="s">
        <v>27</v>
      </c>
      <c r="D5" s="28"/>
      <c r="E5" s="28"/>
      <c r="F5" s="28"/>
      <c r="G5" s="1154"/>
      <c r="H5" s="1154"/>
      <c r="I5" s="1154"/>
      <c r="J5" s="1154"/>
      <c r="K5" s="1154"/>
      <c r="L5" s="1154"/>
      <c r="M5" s="1154"/>
      <c r="N5" s="1154"/>
      <c r="O5" s="1154"/>
      <c r="P5" s="1154"/>
      <c r="Q5" s="2462">
        <f>'当該年度入力、注意事項'!$E$10</f>
        <v>26</v>
      </c>
      <c r="R5" s="2462"/>
      <c r="S5" s="2462"/>
      <c r="T5" s="1154"/>
    </row>
    <row r="6" spans="1:20" ht="3.75" customHeight="1" thickBot="1" x14ac:dyDescent="0.2">
      <c r="B6" s="29"/>
      <c r="C6" s="28"/>
      <c r="D6" s="28"/>
      <c r="E6" s="28"/>
      <c r="F6" s="28"/>
      <c r="G6" s="1154"/>
      <c r="H6" s="1154"/>
      <c r="I6" s="1154"/>
      <c r="J6" s="1154"/>
      <c r="K6" s="1154"/>
      <c r="L6" s="1154"/>
      <c r="M6" s="1154"/>
      <c r="N6" s="1154"/>
      <c r="O6" s="1154"/>
      <c r="P6" s="1154"/>
      <c r="Q6" s="1154"/>
      <c r="R6" s="1154"/>
      <c r="S6" s="1154"/>
      <c r="T6" s="1154"/>
    </row>
    <row r="7" spans="1:20" ht="18.75" customHeight="1" x14ac:dyDescent="0.15">
      <c r="B7" s="29"/>
      <c r="C7" s="2572"/>
      <c r="D7" s="2573"/>
      <c r="E7" s="2474" t="s">
        <v>266</v>
      </c>
      <c r="F7" s="2475"/>
      <c r="G7" s="1140"/>
      <c r="H7" s="1141"/>
      <c r="I7" s="1141"/>
      <c r="J7" s="2431">
        <f>'当該年度入力、注意事項'!$E$10</f>
        <v>26</v>
      </c>
      <c r="K7" s="2431"/>
      <c r="L7" s="2431"/>
      <c r="M7" s="1141"/>
      <c r="N7" s="1141"/>
      <c r="O7" s="1142"/>
      <c r="P7" s="2432">
        <f>'当該年度入力、注意事項'!$E$10+1</f>
        <v>27</v>
      </c>
      <c r="Q7" s="2431"/>
      <c r="R7" s="2433"/>
      <c r="S7" s="2566" t="s">
        <v>15</v>
      </c>
      <c r="T7" s="1154"/>
    </row>
    <row r="8" spans="1:20" ht="18.75" customHeight="1" thickBot="1" x14ac:dyDescent="0.2">
      <c r="B8" s="29"/>
      <c r="C8" s="2490" t="s">
        <v>264</v>
      </c>
      <c r="D8" s="2491"/>
      <c r="E8" s="2591"/>
      <c r="F8" s="2592"/>
      <c r="G8" s="1143" t="s">
        <v>448</v>
      </c>
      <c r="H8" s="1144" t="s">
        <v>449</v>
      </c>
      <c r="I8" s="1144" t="s">
        <v>450</v>
      </c>
      <c r="J8" s="1144" t="s">
        <v>451</v>
      </c>
      <c r="K8" s="1144" t="s">
        <v>458</v>
      </c>
      <c r="L8" s="1144" t="s">
        <v>459</v>
      </c>
      <c r="M8" s="1144" t="s">
        <v>452</v>
      </c>
      <c r="N8" s="1144" t="s">
        <v>453</v>
      </c>
      <c r="O8" s="1144" t="s">
        <v>454</v>
      </c>
      <c r="P8" s="1144" t="s">
        <v>455</v>
      </c>
      <c r="Q8" s="1144" t="s">
        <v>456</v>
      </c>
      <c r="R8" s="1144" t="s">
        <v>457</v>
      </c>
      <c r="S8" s="2574"/>
      <c r="T8" s="1154"/>
    </row>
    <row r="9" spans="1:20" ht="22.5" customHeight="1" x14ac:dyDescent="0.15">
      <c r="B9" s="29"/>
      <c r="C9" s="2365" t="s">
        <v>19</v>
      </c>
      <c r="D9" s="2366"/>
      <c r="E9" s="2366"/>
      <c r="F9" s="2367"/>
      <c r="G9" s="1115">
        <f>G48+G73+G98</f>
        <v>1642</v>
      </c>
      <c r="H9" s="1115">
        <f t="shared" ref="H9:S9" si="0">H48+H73+H98</f>
        <v>1563</v>
      </c>
      <c r="I9" s="1115">
        <f t="shared" si="0"/>
        <v>1508</v>
      </c>
      <c r="J9" s="1115">
        <f t="shared" si="0"/>
        <v>1494</v>
      </c>
      <c r="K9" s="1115">
        <f t="shared" si="0"/>
        <v>1399</v>
      </c>
      <c r="L9" s="1115">
        <f t="shared" si="0"/>
        <v>1564</v>
      </c>
      <c r="M9" s="1115">
        <f t="shared" si="0"/>
        <v>1495</v>
      </c>
      <c r="N9" s="1115">
        <f t="shared" si="0"/>
        <v>1222</v>
      </c>
      <c r="O9" s="1115">
        <f t="shared" si="0"/>
        <v>1316</v>
      </c>
      <c r="P9" s="1115">
        <f t="shared" si="0"/>
        <v>1483</v>
      </c>
      <c r="Q9" s="1115">
        <f t="shared" si="0"/>
        <v>1609</v>
      </c>
      <c r="R9" s="1115">
        <f t="shared" si="0"/>
        <v>2241</v>
      </c>
      <c r="S9" s="1120">
        <f t="shared" si="0"/>
        <v>18536</v>
      </c>
      <c r="T9" s="1154"/>
    </row>
    <row r="10" spans="1:20" ht="22.5" customHeight="1" x14ac:dyDescent="0.15">
      <c r="B10" s="29"/>
      <c r="C10" s="2350" t="s">
        <v>53</v>
      </c>
      <c r="D10" s="2351"/>
      <c r="E10" s="2351"/>
      <c r="F10" s="2352"/>
      <c r="G10" s="1117">
        <f>G49+G74+G99</f>
        <v>108</v>
      </c>
      <c r="H10" s="1117">
        <f t="shared" ref="H10:S10" si="1">H49+H74+H99</f>
        <v>106</v>
      </c>
      <c r="I10" s="1117">
        <f t="shared" si="1"/>
        <v>75</v>
      </c>
      <c r="J10" s="1117">
        <f t="shared" si="1"/>
        <v>97</v>
      </c>
      <c r="K10" s="1117">
        <f t="shared" si="1"/>
        <v>98</v>
      </c>
      <c r="L10" s="1117">
        <f t="shared" si="1"/>
        <v>102</v>
      </c>
      <c r="M10" s="1117">
        <f t="shared" si="1"/>
        <v>86</v>
      </c>
      <c r="N10" s="1117">
        <f t="shared" si="1"/>
        <v>79</v>
      </c>
      <c r="O10" s="1117">
        <f t="shared" si="1"/>
        <v>81</v>
      </c>
      <c r="P10" s="1117">
        <f t="shared" si="1"/>
        <v>112</v>
      </c>
      <c r="Q10" s="1117">
        <f t="shared" si="1"/>
        <v>105</v>
      </c>
      <c r="R10" s="1117">
        <f t="shared" si="1"/>
        <v>126</v>
      </c>
      <c r="S10" s="1120">
        <f t="shared" si="1"/>
        <v>1175</v>
      </c>
      <c r="T10" s="1154"/>
    </row>
    <row r="11" spans="1:20" ht="22.5" customHeight="1" x14ac:dyDescent="0.15">
      <c r="B11" s="29"/>
      <c r="C11" s="2350" t="s">
        <v>54</v>
      </c>
      <c r="D11" s="2351"/>
      <c r="E11" s="2351"/>
      <c r="F11" s="2352"/>
      <c r="G11" s="1117">
        <f>G50+G75+G100</f>
        <v>397</v>
      </c>
      <c r="H11" s="1117">
        <f t="shared" ref="H11:S11" si="2">H50+H75+H100</f>
        <v>408</v>
      </c>
      <c r="I11" s="1117">
        <f t="shared" si="2"/>
        <v>387</v>
      </c>
      <c r="J11" s="1117">
        <f t="shared" si="2"/>
        <v>414</v>
      </c>
      <c r="K11" s="1117">
        <f t="shared" si="2"/>
        <v>381</v>
      </c>
      <c r="L11" s="1117">
        <f t="shared" si="2"/>
        <v>398</v>
      </c>
      <c r="M11" s="1117">
        <f t="shared" si="2"/>
        <v>389</v>
      </c>
      <c r="N11" s="1117">
        <f t="shared" si="2"/>
        <v>378</v>
      </c>
      <c r="O11" s="1117">
        <f t="shared" si="2"/>
        <v>365</v>
      </c>
      <c r="P11" s="1117">
        <f t="shared" si="2"/>
        <v>412</v>
      </c>
      <c r="Q11" s="1117">
        <f t="shared" si="2"/>
        <v>442</v>
      </c>
      <c r="R11" s="1117">
        <f t="shared" si="2"/>
        <v>539</v>
      </c>
      <c r="S11" s="1120">
        <f t="shared" si="2"/>
        <v>4910</v>
      </c>
      <c r="T11" s="1154"/>
    </row>
    <row r="12" spans="1:20" ht="22.5" customHeight="1" x14ac:dyDescent="0.15">
      <c r="B12" s="29"/>
      <c r="C12" s="2588" t="s">
        <v>462</v>
      </c>
      <c r="D12" s="2589"/>
      <c r="E12" s="2589"/>
      <c r="F12" s="2590"/>
      <c r="G12" s="1117">
        <f>G51+G76+G101</f>
        <v>1246</v>
      </c>
      <c r="H12" s="1117">
        <f t="shared" ref="H12:S12" si="3">H51+H76+H101</f>
        <v>1012</v>
      </c>
      <c r="I12" s="1117">
        <f t="shared" si="3"/>
        <v>1051</v>
      </c>
      <c r="J12" s="1117">
        <f t="shared" si="3"/>
        <v>1098</v>
      </c>
      <c r="K12" s="1117">
        <f t="shared" si="3"/>
        <v>1061</v>
      </c>
      <c r="L12" s="1117">
        <f t="shared" si="3"/>
        <v>1198</v>
      </c>
      <c r="M12" s="1117">
        <f t="shared" si="3"/>
        <v>1047</v>
      </c>
      <c r="N12" s="1117">
        <f t="shared" si="3"/>
        <v>1018</v>
      </c>
      <c r="O12" s="1117">
        <f t="shared" si="3"/>
        <v>1126</v>
      </c>
      <c r="P12" s="1117">
        <f t="shared" si="3"/>
        <v>1354</v>
      </c>
      <c r="Q12" s="1117">
        <f t="shared" si="3"/>
        <v>1241</v>
      </c>
      <c r="R12" s="1117">
        <f t="shared" si="3"/>
        <v>2349</v>
      </c>
      <c r="S12" s="1120">
        <f t="shared" si="3"/>
        <v>14801</v>
      </c>
      <c r="T12" s="1154"/>
    </row>
    <row r="13" spans="1:20" ht="22.5" customHeight="1" thickBot="1" x14ac:dyDescent="0.2">
      <c r="B13" s="29"/>
      <c r="C13" s="2579" t="s">
        <v>138</v>
      </c>
      <c r="D13" s="2580"/>
      <c r="E13" s="2580"/>
      <c r="F13" s="2581"/>
      <c r="G13" s="1118">
        <f>G52+G77+G102</f>
        <v>52</v>
      </c>
      <c r="H13" s="1118">
        <f t="shared" ref="H13:S13" si="4">H52+H77+H102</f>
        <v>77</v>
      </c>
      <c r="I13" s="1118">
        <f t="shared" si="4"/>
        <v>55</v>
      </c>
      <c r="J13" s="1118">
        <f t="shared" si="4"/>
        <v>65</v>
      </c>
      <c r="K13" s="1118">
        <f t="shared" si="4"/>
        <v>69</v>
      </c>
      <c r="L13" s="1118">
        <f t="shared" si="4"/>
        <v>89</v>
      </c>
      <c r="M13" s="1118">
        <f t="shared" si="4"/>
        <v>48</v>
      </c>
      <c r="N13" s="1118">
        <f t="shared" si="4"/>
        <v>64</v>
      </c>
      <c r="O13" s="1118">
        <f t="shared" si="4"/>
        <v>52</v>
      </c>
      <c r="P13" s="1118">
        <f t="shared" si="4"/>
        <v>71</v>
      </c>
      <c r="Q13" s="1118">
        <f t="shared" si="4"/>
        <v>69</v>
      </c>
      <c r="R13" s="1118">
        <f t="shared" si="4"/>
        <v>91</v>
      </c>
      <c r="S13" s="1121">
        <f t="shared" si="4"/>
        <v>802</v>
      </c>
      <c r="T13" s="1154"/>
    </row>
    <row r="14" spans="1:20" ht="22.5" customHeight="1" thickTop="1" thickBot="1" x14ac:dyDescent="0.2">
      <c r="B14" s="29"/>
      <c r="C14" s="2576" t="s">
        <v>15</v>
      </c>
      <c r="D14" s="2577"/>
      <c r="E14" s="2577"/>
      <c r="F14" s="2578"/>
      <c r="G14" s="1122">
        <f>SUM(G9:G13)</f>
        <v>3445</v>
      </c>
      <c r="H14" s="1122">
        <f t="shared" ref="H14:Q14" si="5">SUM(H9:H13)</f>
        <v>3166</v>
      </c>
      <c r="I14" s="1122">
        <f t="shared" si="5"/>
        <v>3076</v>
      </c>
      <c r="J14" s="1122">
        <f t="shared" si="5"/>
        <v>3168</v>
      </c>
      <c r="K14" s="1122">
        <f t="shared" si="5"/>
        <v>3008</v>
      </c>
      <c r="L14" s="1122">
        <f t="shared" si="5"/>
        <v>3351</v>
      </c>
      <c r="M14" s="1122">
        <f t="shared" si="5"/>
        <v>3065</v>
      </c>
      <c r="N14" s="1122">
        <f t="shared" si="5"/>
        <v>2761</v>
      </c>
      <c r="O14" s="1122">
        <f t="shared" si="5"/>
        <v>2940</v>
      </c>
      <c r="P14" s="1122">
        <f t="shared" si="5"/>
        <v>3432</v>
      </c>
      <c r="Q14" s="1122">
        <f t="shared" si="5"/>
        <v>3466</v>
      </c>
      <c r="R14" s="1122">
        <f>SUM(R9:R13)</f>
        <v>5346</v>
      </c>
      <c r="S14" s="1131">
        <f t="shared" ref="S14" si="6">SUM(G14:R14)</f>
        <v>40224</v>
      </c>
      <c r="T14" s="1154"/>
    </row>
    <row r="15" spans="1:20" ht="20.100000000000001" customHeight="1" x14ac:dyDescent="0.15">
      <c r="B15" s="29"/>
      <c r="C15" s="146"/>
      <c r="D15" s="146"/>
      <c r="E15" s="146"/>
      <c r="F15" s="80"/>
      <c r="G15" s="1181"/>
      <c r="H15" s="1181"/>
      <c r="I15" s="1181"/>
      <c r="J15" s="1181"/>
      <c r="K15" s="1181"/>
      <c r="L15" s="1181"/>
      <c r="M15" s="1181"/>
      <c r="N15" s="1181"/>
      <c r="O15" s="1181"/>
      <c r="P15" s="1181"/>
      <c r="Q15" s="1181"/>
      <c r="R15" s="1182"/>
      <c r="S15" s="1183"/>
      <c r="T15" s="1154"/>
    </row>
    <row r="16" spans="1:20" ht="20.100000000000001" customHeight="1" x14ac:dyDescent="0.15">
      <c r="B16" s="29"/>
      <c r="C16" s="146"/>
      <c r="D16" s="146"/>
      <c r="E16" s="146"/>
      <c r="F16" s="80"/>
      <c r="G16" s="1182"/>
      <c r="H16" s="1182"/>
      <c r="I16" s="1182"/>
      <c r="J16" s="1182"/>
      <c r="K16" s="1182"/>
      <c r="L16" s="1182"/>
      <c r="M16" s="1182"/>
      <c r="N16" s="1182"/>
      <c r="O16" s="1182"/>
      <c r="P16" s="1182"/>
      <c r="Q16" s="1182"/>
      <c r="R16" s="1182"/>
      <c r="S16" s="1183"/>
      <c r="T16" s="1154"/>
    </row>
    <row r="17" spans="2:20" ht="20.100000000000001" customHeight="1" x14ac:dyDescent="0.15">
      <c r="B17" s="29"/>
      <c r="C17" s="146"/>
      <c r="D17" s="146"/>
      <c r="E17" s="146"/>
      <c r="F17" s="80"/>
      <c r="G17" s="1182"/>
      <c r="H17" s="1182"/>
      <c r="I17" s="1182"/>
      <c r="J17" s="1182"/>
      <c r="K17" s="1182"/>
      <c r="L17" s="1182"/>
      <c r="M17" s="1182"/>
      <c r="N17" s="1182"/>
      <c r="O17" s="1182"/>
      <c r="P17" s="1182"/>
      <c r="Q17" s="1182"/>
      <c r="R17" s="1182"/>
      <c r="S17" s="1183"/>
      <c r="T17" s="1154"/>
    </row>
    <row r="18" spans="2:20" ht="20.100000000000001" customHeight="1" x14ac:dyDescent="0.15">
      <c r="B18" s="29"/>
      <c r="C18" s="146"/>
      <c r="D18" s="146"/>
      <c r="E18" s="146"/>
      <c r="F18" s="80"/>
      <c r="G18" s="1182"/>
      <c r="H18" s="1182"/>
      <c r="I18" s="1182"/>
      <c r="J18" s="1182"/>
      <c r="K18" s="1182"/>
      <c r="L18" s="1182"/>
      <c r="M18" s="1182"/>
      <c r="N18" s="1182"/>
      <c r="O18" s="1182"/>
      <c r="P18" s="1182"/>
      <c r="Q18" s="1182"/>
      <c r="R18" s="1182"/>
      <c r="S18" s="1183"/>
      <c r="T18" s="1154"/>
    </row>
    <row r="19" spans="2:20" ht="20.100000000000001" customHeight="1" x14ac:dyDescent="0.15">
      <c r="B19" s="29"/>
      <c r="C19" s="146"/>
      <c r="D19" s="146"/>
      <c r="E19" s="146"/>
      <c r="F19" s="80"/>
      <c r="G19" s="1182"/>
      <c r="H19" s="1182"/>
      <c r="I19" s="1182"/>
      <c r="J19" s="1182"/>
      <c r="K19" s="1182"/>
      <c r="L19" s="1182"/>
      <c r="M19" s="1182"/>
      <c r="N19" s="1182"/>
      <c r="O19" s="1182"/>
      <c r="P19" s="1182"/>
      <c r="Q19" s="1182"/>
      <c r="R19" s="1182"/>
      <c r="S19" s="1183"/>
      <c r="T19" s="1154"/>
    </row>
    <row r="20" spans="2:20" ht="20.100000000000001" customHeight="1" x14ac:dyDescent="0.15">
      <c r="B20" s="29"/>
      <c r="C20" s="146"/>
      <c r="D20" s="146"/>
      <c r="E20" s="146"/>
      <c r="F20" s="80"/>
      <c r="G20" s="1182"/>
      <c r="H20" s="1182"/>
      <c r="I20" s="1182"/>
      <c r="J20" s="1182"/>
      <c r="K20" s="1182"/>
      <c r="L20" s="1182"/>
      <c r="M20" s="1182"/>
      <c r="N20" s="1182"/>
      <c r="O20" s="1182"/>
      <c r="P20" s="1182"/>
      <c r="Q20" s="1182"/>
      <c r="R20" s="1182"/>
      <c r="S20" s="1183"/>
      <c r="T20" s="1154"/>
    </row>
    <row r="21" spans="2:20" ht="20.100000000000001" customHeight="1" x14ac:dyDescent="0.15">
      <c r="B21" s="29"/>
      <c r="C21" s="146"/>
      <c r="D21" s="146"/>
      <c r="E21" s="146"/>
      <c r="F21" s="80"/>
      <c r="G21" s="1182"/>
      <c r="H21" s="1182"/>
      <c r="I21" s="1182"/>
      <c r="J21" s="1182"/>
      <c r="K21" s="1182"/>
      <c r="L21" s="1182"/>
      <c r="M21" s="1182"/>
      <c r="N21" s="1182"/>
      <c r="O21" s="1182"/>
      <c r="P21" s="1182"/>
      <c r="Q21" s="1182"/>
      <c r="R21" s="1182"/>
      <c r="S21" s="1183"/>
      <c r="T21" s="1154"/>
    </row>
    <row r="22" spans="2:20" ht="20.100000000000001" customHeight="1" x14ac:dyDescent="0.15">
      <c r="B22" s="29"/>
      <c r="C22" s="146"/>
      <c r="D22" s="146"/>
      <c r="E22" s="146"/>
      <c r="F22" s="80"/>
      <c r="G22" s="1182"/>
      <c r="H22" s="1182"/>
      <c r="I22" s="1182"/>
      <c r="J22" s="1182"/>
      <c r="K22" s="1182"/>
      <c r="L22" s="1182"/>
      <c r="M22" s="1182"/>
      <c r="N22" s="1182"/>
      <c r="O22" s="1182"/>
      <c r="P22" s="1182"/>
      <c r="Q22" s="1182"/>
      <c r="R22" s="1182"/>
      <c r="S22" s="1183"/>
      <c r="T22" s="1154"/>
    </row>
    <row r="23" spans="2:20" ht="20.100000000000001" customHeight="1" x14ac:dyDescent="0.15">
      <c r="B23" s="29"/>
      <c r="C23" s="146"/>
      <c r="D23" s="146"/>
      <c r="E23" s="146"/>
      <c r="F23" s="80"/>
      <c r="G23" s="1182"/>
      <c r="H23" s="1182"/>
      <c r="I23" s="1182"/>
      <c r="J23" s="1182"/>
      <c r="K23" s="1182"/>
      <c r="L23" s="1182"/>
      <c r="M23" s="1182"/>
      <c r="N23" s="1182"/>
      <c r="O23" s="1182"/>
      <c r="P23" s="1182"/>
      <c r="Q23" s="1182"/>
      <c r="R23" s="1182"/>
      <c r="S23" s="1183"/>
      <c r="T23" s="1154"/>
    </row>
    <row r="24" spans="2:20" ht="20.100000000000001" customHeight="1" x14ac:dyDescent="0.15">
      <c r="B24" s="29"/>
      <c r="C24" s="146"/>
      <c r="D24" s="146"/>
      <c r="E24" s="146"/>
      <c r="F24" s="80"/>
      <c r="G24" s="1182"/>
      <c r="H24" s="1182"/>
      <c r="I24" s="1182"/>
      <c r="J24" s="1182"/>
      <c r="K24" s="1182"/>
      <c r="L24" s="1182"/>
      <c r="M24" s="1182"/>
      <c r="N24" s="1182"/>
      <c r="O24" s="1182"/>
      <c r="P24" s="1182"/>
      <c r="Q24" s="1182"/>
      <c r="R24" s="1182"/>
      <c r="S24" s="1183"/>
      <c r="T24" s="1154"/>
    </row>
    <row r="25" spans="2:20" ht="20.100000000000001" customHeight="1" x14ac:dyDescent="0.15">
      <c r="B25" s="29"/>
      <c r="C25" s="146"/>
      <c r="D25" s="146"/>
      <c r="E25" s="146"/>
      <c r="F25" s="80"/>
      <c r="G25" s="1182"/>
      <c r="H25" s="1182"/>
      <c r="I25" s="1182"/>
      <c r="J25" s="1182"/>
      <c r="K25" s="1182"/>
      <c r="L25" s="1182"/>
      <c r="M25" s="1182"/>
      <c r="N25" s="1182"/>
      <c r="O25" s="1182"/>
      <c r="P25" s="1182"/>
      <c r="Q25" s="1182"/>
      <c r="R25" s="1182"/>
      <c r="S25" s="1183"/>
      <c r="T25" s="1154"/>
    </row>
    <row r="26" spans="2:20" ht="20.100000000000001" customHeight="1" x14ac:dyDescent="0.15">
      <c r="B26" s="29"/>
      <c r="C26" s="146"/>
      <c r="D26" s="146"/>
      <c r="E26" s="146"/>
      <c r="F26" s="80"/>
      <c r="G26" s="1182"/>
      <c r="H26" s="1182"/>
      <c r="I26" s="1182"/>
      <c r="J26" s="1182"/>
      <c r="K26" s="1182"/>
      <c r="L26" s="1182"/>
      <c r="M26" s="1182"/>
      <c r="N26" s="1182"/>
      <c r="O26" s="1182"/>
      <c r="P26" s="1182"/>
      <c r="Q26" s="1182"/>
      <c r="R26" s="1182"/>
      <c r="S26" s="1183"/>
      <c r="T26" s="1154"/>
    </row>
    <row r="27" spans="2:20" ht="20.100000000000001" customHeight="1" x14ac:dyDescent="0.15">
      <c r="B27" s="29"/>
      <c r="C27" s="146"/>
      <c r="D27" s="146"/>
      <c r="E27" s="146"/>
      <c r="F27" s="80"/>
      <c r="G27" s="1182"/>
      <c r="H27" s="1182"/>
      <c r="I27" s="1182"/>
      <c r="J27" s="1182"/>
      <c r="K27" s="1182"/>
      <c r="L27" s="1182"/>
      <c r="M27" s="1182"/>
      <c r="N27" s="1182"/>
      <c r="O27" s="1182"/>
      <c r="P27" s="1182"/>
      <c r="Q27" s="1182"/>
      <c r="R27" s="1182"/>
      <c r="S27" s="1183"/>
      <c r="T27" s="1154"/>
    </row>
    <row r="28" spans="2:20" ht="20.100000000000001" customHeight="1" x14ac:dyDescent="0.15">
      <c r="B28" s="29"/>
      <c r="C28" s="146"/>
      <c r="D28" s="146"/>
      <c r="E28" s="146"/>
      <c r="F28" s="80"/>
      <c r="G28" s="1182"/>
      <c r="H28" s="1182"/>
      <c r="I28" s="1182"/>
      <c r="J28" s="1182"/>
      <c r="K28" s="1182"/>
      <c r="L28" s="1182"/>
      <c r="M28" s="1182"/>
      <c r="N28" s="1182"/>
      <c r="O28" s="1182"/>
      <c r="P28" s="1182"/>
      <c r="Q28" s="1182"/>
      <c r="R28" s="1182"/>
      <c r="S28" s="1183"/>
      <c r="T28" s="1154"/>
    </row>
    <row r="29" spans="2:20" ht="11.25" customHeight="1" x14ac:dyDescent="0.15">
      <c r="B29" s="29"/>
      <c r="C29" s="147"/>
      <c r="D29" s="68"/>
      <c r="E29" s="68"/>
      <c r="F29" s="68"/>
      <c r="G29" s="1182"/>
      <c r="H29" s="1182"/>
      <c r="I29" s="1182"/>
      <c r="J29" s="1182"/>
      <c r="K29" s="1182"/>
      <c r="L29" s="1182"/>
      <c r="M29" s="1182"/>
      <c r="N29" s="1182"/>
      <c r="O29" s="1182"/>
      <c r="P29" s="1182"/>
      <c r="Q29" s="1182"/>
      <c r="R29" s="1182"/>
      <c r="S29" s="1182"/>
      <c r="T29" s="1154"/>
    </row>
    <row r="30" spans="2:20" ht="11.25" customHeight="1" x14ac:dyDescent="0.15">
      <c r="B30" s="29"/>
      <c r="C30" s="147"/>
      <c r="D30" s="68"/>
      <c r="E30" s="68"/>
      <c r="F30" s="68"/>
      <c r="G30" s="1182"/>
      <c r="H30" s="1182"/>
      <c r="I30" s="1182"/>
      <c r="J30" s="1182"/>
      <c r="K30" s="1182"/>
      <c r="L30" s="1182"/>
      <c r="M30" s="1182"/>
      <c r="N30" s="1182"/>
      <c r="O30" s="1182"/>
      <c r="P30" s="1182"/>
      <c r="Q30" s="1182"/>
      <c r="R30" s="1182"/>
      <c r="S30" s="1182"/>
      <c r="T30" s="1154"/>
    </row>
    <row r="31" spans="2:20" ht="22.5" customHeight="1" x14ac:dyDescent="0.15">
      <c r="B31" s="32" t="s">
        <v>460</v>
      </c>
      <c r="C31" s="28"/>
      <c r="D31" s="28"/>
      <c r="E31" s="28"/>
      <c r="F31" s="28"/>
      <c r="G31" s="1154"/>
      <c r="H31" s="1154"/>
      <c r="I31" s="1154"/>
      <c r="J31" s="1154"/>
      <c r="K31" s="1154"/>
      <c r="L31" s="1154"/>
      <c r="M31" s="1154"/>
      <c r="N31" s="1154"/>
      <c r="O31" s="1154"/>
      <c r="P31" s="1154"/>
      <c r="Q31" s="1154"/>
      <c r="R31" s="1154"/>
      <c r="S31" s="1154"/>
      <c r="T31" s="1154"/>
    </row>
    <row r="32" spans="2:20" ht="22.5" customHeight="1" x14ac:dyDescent="0.15">
      <c r="C32" s="32" t="s">
        <v>182</v>
      </c>
      <c r="D32" s="28"/>
      <c r="E32" s="28"/>
      <c r="F32" s="28"/>
      <c r="G32" s="1154"/>
      <c r="H32" s="1154"/>
      <c r="I32" s="1154"/>
      <c r="J32" s="1154"/>
      <c r="K32" s="1154"/>
      <c r="L32" s="1154"/>
      <c r="M32" s="1154"/>
      <c r="N32" s="1154"/>
      <c r="O32" s="1154"/>
      <c r="P32" s="1154"/>
      <c r="Q32" s="2462">
        <f>'当該年度入力、注意事項'!$E$10</f>
        <v>26</v>
      </c>
      <c r="R32" s="2462"/>
      <c r="S32" s="2462"/>
      <c r="T32" s="1154"/>
    </row>
    <row r="33" spans="2:20" ht="3.75" customHeight="1" thickBot="1" x14ac:dyDescent="0.2">
      <c r="B33" s="28"/>
      <c r="C33" s="32"/>
      <c r="D33" s="28"/>
      <c r="E33" s="28"/>
      <c r="F33" s="28"/>
      <c r="G33" s="1154"/>
      <c r="H33" s="1154"/>
      <c r="I33" s="1154"/>
      <c r="J33" s="1154"/>
      <c r="K33" s="1154"/>
      <c r="L33" s="1154"/>
      <c r="M33" s="1154"/>
      <c r="N33" s="1154"/>
      <c r="O33" s="1154"/>
      <c r="P33" s="1154"/>
      <c r="Q33" s="1154"/>
      <c r="R33" s="1154"/>
      <c r="S33" s="1154"/>
      <c r="T33" s="1154"/>
    </row>
    <row r="34" spans="2:20" ht="18.75" customHeight="1" x14ac:dyDescent="0.15">
      <c r="B34" s="28"/>
      <c r="C34" s="2572"/>
      <c r="D34" s="2573"/>
      <c r="E34" s="2474" t="s">
        <v>266</v>
      </c>
      <c r="F34" s="2475"/>
      <c r="G34" s="1140"/>
      <c r="H34" s="1141"/>
      <c r="I34" s="1141"/>
      <c r="J34" s="2431">
        <f>'当該年度入力、注意事項'!$E$10</f>
        <v>26</v>
      </c>
      <c r="K34" s="2431"/>
      <c r="L34" s="2431"/>
      <c r="M34" s="1141"/>
      <c r="N34" s="1141"/>
      <c r="O34" s="1142"/>
      <c r="P34" s="2432">
        <f>'当該年度入力、注意事項'!$E$10+1</f>
        <v>27</v>
      </c>
      <c r="Q34" s="2431"/>
      <c r="R34" s="2433"/>
      <c r="S34" s="2566" t="s">
        <v>15</v>
      </c>
      <c r="T34" s="1154"/>
    </row>
    <row r="35" spans="2:20" ht="18.75" customHeight="1" thickBot="1" x14ac:dyDescent="0.2">
      <c r="B35" s="28"/>
      <c r="C35" s="2568" t="s">
        <v>264</v>
      </c>
      <c r="D35" s="2569"/>
      <c r="E35" s="2570"/>
      <c r="F35" s="2571"/>
      <c r="G35" s="1143" t="s">
        <v>448</v>
      </c>
      <c r="H35" s="1144" t="s">
        <v>449</v>
      </c>
      <c r="I35" s="1144" t="s">
        <v>450</v>
      </c>
      <c r="J35" s="1144" t="s">
        <v>451</v>
      </c>
      <c r="K35" s="1144" t="s">
        <v>458</v>
      </c>
      <c r="L35" s="1144" t="s">
        <v>459</v>
      </c>
      <c r="M35" s="1144" t="s">
        <v>452</v>
      </c>
      <c r="N35" s="1144" t="s">
        <v>453</v>
      </c>
      <c r="O35" s="1144" t="s">
        <v>454</v>
      </c>
      <c r="P35" s="1144" t="s">
        <v>455</v>
      </c>
      <c r="Q35" s="1144" t="s">
        <v>456</v>
      </c>
      <c r="R35" s="1144" t="s">
        <v>457</v>
      </c>
      <c r="S35" s="2567"/>
      <c r="T35" s="1154"/>
    </row>
    <row r="36" spans="2:20" ht="22.5" customHeight="1" x14ac:dyDescent="0.15">
      <c r="B36" s="28"/>
      <c r="C36" s="2447" t="s">
        <v>192</v>
      </c>
      <c r="D36" s="2380" t="s">
        <v>19</v>
      </c>
      <c r="E36" s="2380"/>
      <c r="F36" s="2195"/>
      <c r="G36" s="1475">
        <v>668</v>
      </c>
      <c r="H36" s="1476">
        <v>599</v>
      </c>
      <c r="I36" s="1476">
        <v>571</v>
      </c>
      <c r="J36" s="1476">
        <v>564</v>
      </c>
      <c r="K36" s="1476">
        <v>518</v>
      </c>
      <c r="L36" s="1476">
        <v>575</v>
      </c>
      <c r="M36" s="1476">
        <v>565</v>
      </c>
      <c r="N36" s="1476">
        <v>458</v>
      </c>
      <c r="O36" s="1476">
        <v>518</v>
      </c>
      <c r="P36" s="1476">
        <v>602</v>
      </c>
      <c r="Q36" s="1476">
        <v>601</v>
      </c>
      <c r="R36" s="1497">
        <v>878</v>
      </c>
      <c r="S36" s="1127">
        <f>SUM(G36:R36)</f>
        <v>7117</v>
      </c>
      <c r="T36" s="1154"/>
    </row>
    <row r="37" spans="2:20" ht="22.5" customHeight="1" x14ac:dyDescent="0.15">
      <c r="B37" s="28"/>
      <c r="C37" s="2451"/>
      <c r="D37" s="2575" t="s">
        <v>53</v>
      </c>
      <c r="E37" s="2575"/>
      <c r="F37" s="2455"/>
      <c r="G37" s="1469">
        <v>34</v>
      </c>
      <c r="H37" s="1470">
        <v>41</v>
      </c>
      <c r="I37" s="1470">
        <v>29</v>
      </c>
      <c r="J37" s="1470">
        <v>28</v>
      </c>
      <c r="K37" s="1470">
        <v>24</v>
      </c>
      <c r="L37" s="1470">
        <v>30</v>
      </c>
      <c r="M37" s="1470">
        <v>21</v>
      </c>
      <c r="N37" s="1470">
        <v>21</v>
      </c>
      <c r="O37" s="1470">
        <v>25</v>
      </c>
      <c r="P37" s="1470">
        <v>36</v>
      </c>
      <c r="Q37" s="1470">
        <v>35</v>
      </c>
      <c r="R37" s="1471">
        <v>49</v>
      </c>
      <c r="S37" s="1088">
        <f t="shared" ref="S37:S40" si="7">SUM(G37:R37)</f>
        <v>373</v>
      </c>
      <c r="T37" s="1154"/>
    </row>
    <row r="38" spans="2:20" ht="22.5" customHeight="1" x14ac:dyDescent="0.15">
      <c r="B38" s="28"/>
      <c r="C38" s="2451"/>
      <c r="D38" s="2575" t="s">
        <v>54</v>
      </c>
      <c r="E38" s="2575"/>
      <c r="F38" s="2455"/>
      <c r="G38" s="1469">
        <v>136</v>
      </c>
      <c r="H38" s="1470">
        <v>140</v>
      </c>
      <c r="I38" s="1470">
        <v>138</v>
      </c>
      <c r="J38" s="1470">
        <v>124</v>
      </c>
      <c r="K38" s="1470">
        <v>132</v>
      </c>
      <c r="L38" s="1470">
        <v>130</v>
      </c>
      <c r="M38" s="1470">
        <v>129</v>
      </c>
      <c r="N38" s="1470">
        <v>134</v>
      </c>
      <c r="O38" s="1470">
        <v>125</v>
      </c>
      <c r="P38" s="1470">
        <v>143</v>
      </c>
      <c r="Q38" s="1470">
        <v>128</v>
      </c>
      <c r="R38" s="1471">
        <v>193</v>
      </c>
      <c r="S38" s="1088">
        <f t="shared" si="7"/>
        <v>1652</v>
      </c>
      <c r="T38" s="1154"/>
    </row>
    <row r="39" spans="2:20" ht="22.5" customHeight="1" x14ac:dyDescent="0.15">
      <c r="B39" s="28"/>
      <c r="C39" s="2451"/>
      <c r="D39" s="2586" t="s">
        <v>461</v>
      </c>
      <c r="E39" s="2586"/>
      <c r="F39" s="2587"/>
      <c r="G39" s="1469">
        <v>440</v>
      </c>
      <c r="H39" s="1470">
        <v>334</v>
      </c>
      <c r="I39" s="1470">
        <v>364</v>
      </c>
      <c r="J39" s="1470">
        <v>389</v>
      </c>
      <c r="K39" s="1470">
        <v>368</v>
      </c>
      <c r="L39" s="1470">
        <v>399</v>
      </c>
      <c r="M39" s="1470">
        <v>324</v>
      </c>
      <c r="N39" s="1470">
        <v>356</v>
      </c>
      <c r="O39" s="1470">
        <v>435</v>
      </c>
      <c r="P39" s="1470">
        <v>472</v>
      </c>
      <c r="Q39" s="1470">
        <v>454</v>
      </c>
      <c r="R39" s="1471">
        <v>901</v>
      </c>
      <c r="S39" s="1088">
        <f t="shared" si="7"/>
        <v>5236</v>
      </c>
      <c r="T39" s="1154"/>
    </row>
    <row r="40" spans="2:20" ht="22.5" customHeight="1" thickBot="1" x14ac:dyDescent="0.2">
      <c r="B40" s="28"/>
      <c r="C40" s="2451"/>
      <c r="D40" s="2582" t="s">
        <v>138</v>
      </c>
      <c r="E40" s="2582"/>
      <c r="F40" s="2583"/>
      <c r="G40" s="1472">
        <v>18</v>
      </c>
      <c r="H40" s="1473">
        <v>29</v>
      </c>
      <c r="I40" s="1473">
        <v>15</v>
      </c>
      <c r="J40" s="1473">
        <v>24</v>
      </c>
      <c r="K40" s="1473">
        <v>27</v>
      </c>
      <c r="L40" s="1473">
        <v>33</v>
      </c>
      <c r="M40" s="1473">
        <v>24</v>
      </c>
      <c r="N40" s="1473">
        <v>22</v>
      </c>
      <c r="O40" s="1473">
        <v>13</v>
      </c>
      <c r="P40" s="1473">
        <v>20</v>
      </c>
      <c r="Q40" s="1473">
        <v>24</v>
      </c>
      <c r="R40" s="1474">
        <v>23</v>
      </c>
      <c r="S40" s="1088">
        <f t="shared" si="7"/>
        <v>272</v>
      </c>
      <c r="T40" s="1154"/>
    </row>
    <row r="41" spans="2:20" ht="22.5" customHeight="1" thickTop="1" thickBot="1" x14ac:dyDescent="0.2">
      <c r="B41" s="28"/>
      <c r="C41" s="2451"/>
      <c r="D41" s="2584" t="s">
        <v>15</v>
      </c>
      <c r="E41" s="2584"/>
      <c r="F41" s="2585"/>
      <c r="G41" s="1122">
        <f>SUM(G36:G40)</f>
        <v>1296</v>
      </c>
      <c r="H41" s="1122">
        <f t="shared" ref="H41:R41" si="8">SUM(H36:H40)</f>
        <v>1143</v>
      </c>
      <c r="I41" s="1122">
        <f t="shared" si="8"/>
        <v>1117</v>
      </c>
      <c r="J41" s="1122">
        <f t="shared" si="8"/>
        <v>1129</v>
      </c>
      <c r="K41" s="1122">
        <f t="shared" si="8"/>
        <v>1069</v>
      </c>
      <c r="L41" s="1122">
        <f t="shared" si="8"/>
        <v>1167</v>
      </c>
      <c r="M41" s="1122">
        <f t="shared" si="8"/>
        <v>1063</v>
      </c>
      <c r="N41" s="1122">
        <f t="shared" si="8"/>
        <v>991</v>
      </c>
      <c r="O41" s="1122">
        <f t="shared" si="8"/>
        <v>1116</v>
      </c>
      <c r="P41" s="1122">
        <f t="shared" si="8"/>
        <v>1273</v>
      </c>
      <c r="Q41" s="1122">
        <f t="shared" si="8"/>
        <v>1242</v>
      </c>
      <c r="R41" s="1122">
        <f t="shared" si="8"/>
        <v>2044</v>
      </c>
      <c r="S41" s="1123">
        <f>SUM(S36:S40)</f>
        <v>14650</v>
      </c>
      <c r="T41" s="1154"/>
    </row>
    <row r="42" spans="2:20" ht="22.5" customHeight="1" x14ac:dyDescent="0.15">
      <c r="B42" s="28"/>
      <c r="C42" s="2447" t="s">
        <v>195</v>
      </c>
      <c r="D42" s="2575" t="s">
        <v>19</v>
      </c>
      <c r="E42" s="2575"/>
      <c r="F42" s="2455"/>
      <c r="G42" s="1469">
        <v>3</v>
      </c>
      <c r="H42" s="1470">
        <v>1</v>
      </c>
      <c r="I42" s="1470">
        <v>2</v>
      </c>
      <c r="J42" s="1470">
        <v>1</v>
      </c>
      <c r="K42" s="1470">
        <v>1</v>
      </c>
      <c r="L42" s="1470">
        <v>0</v>
      </c>
      <c r="M42" s="1470">
        <v>0</v>
      </c>
      <c r="N42" s="1470">
        <v>0</v>
      </c>
      <c r="O42" s="1470">
        <v>0</v>
      </c>
      <c r="P42" s="1470">
        <v>2</v>
      </c>
      <c r="Q42" s="1470">
        <v>0</v>
      </c>
      <c r="R42" s="1471">
        <v>0</v>
      </c>
      <c r="S42" s="1088">
        <f>SUM(G42:R42)</f>
        <v>10</v>
      </c>
      <c r="T42" s="1154"/>
    </row>
    <row r="43" spans="2:20" ht="22.5" customHeight="1" x14ac:dyDescent="0.15">
      <c r="B43" s="28"/>
      <c r="C43" s="2448"/>
      <c r="D43" s="2575" t="s">
        <v>53</v>
      </c>
      <c r="E43" s="2575"/>
      <c r="F43" s="2455"/>
      <c r="G43" s="1469">
        <v>0</v>
      </c>
      <c r="H43" s="1470">
        <v>1</v>
      </c>
      <c r="I43" s="1470">
        <v>0</v>
      </c>
      <c r="J43" s="1470">
        <v>0</v>
      </c>
      <c r="K43" s="1470">
        <v>0</v>
      </c>
      <c r="L43" s="1470">
        <v>0</v>
      </c>
      <c r="M43" s="1470">
        <v>0</v>
      </c>
      <c r="N43" s="1470">
        <v>0</v>
      </c>
      <c r="O43" s="1470">
        <v>0</v>
      </c>
      <c r="P43" s="1470">
        <v>2</v>
      </c>
      <c r="Q43" s="1470">
        <v>0</v>
      </c>
      <c r="R43" s="1471">
        <v>0</v>
      </c>
      <c r="S43" s="1088">
        <f t="shared" ref="S43:S46" si="9">SUM(G43:R43)</f>
        <v>3</v>
      </c>
      <c r="T43" s="1154"/>
    </row>
    <row r="44" spans="2:20" ht="22.5" customHeight="1" x14ac:dyDescent="0.15">
      <c r="B44" s="28"/>
      <c r="C44" s="2448"/>
      <c r="D44" s="2575" t="s">
        <v>54</v>
      </c>
      <c r="E44" s="2575"/>
      <c r="F44" s="2455"/>
      <c r="G44" s="1469">
        <v>2</v>
      </c>
      <c r="H44" s="1470">
        <v>0</v>
      </c>
      <c r="I44" s="1470">
        <v>1</v>
      </c>
      <c r="J44" s="1470">
        <v>0</v>
      </c>
      <c r="K44" s="1470">
        <v>0</v>
      </c>
      <c r="L44" s="1470">
        <v>0</v>
      </c>
      <c r="M44" s="1470">
        <v>0</v>
      </c>
      <c r="N44" s="1470">
        <v>0</v>
      </c>
      <c r="O44" s="1470">
        <v>0</v>
      </c>
      <c r="P44" s="1470">
        <v>1</v>
      </c>
      <c r="Q44" s="1470">
        <v>0</v>
      </c>
      <c r="R44" s="1471">
        <v>0</v>
      </c>
      <c r="S44" s="1088">
        <f t="shared" si="9"/>
        <v>4</v>
      </c>
      <c r="T44" s="1154"/>
    </row>
    <row r="45" spans="2:20" ht="22.5" customHeight="1" x14ac:dyDescent="0.15">
      <c r="B45" s="28"/>
      <c r="C45" s="2448"/>
      <c r="D45" s="2586" t="s">
        <v>461</v>
      </c>
      <c r="E45" s="2586"/>
      <c r="F45" s="2587"/>
      <c r="G45" s="1469">
        <v>0</v>
      </c>
      <c r="H45" s="1470">
        <v>0</v>
      </c>
      <c r="I45" s="1470">
        <v>0</v>
      </c>
      <c r="J45" s="1470">
        <v>0</v>
      </c>
      <c r="K45" s="1470">
        <v>0</v>
      </c>
      <c r="L45" s="1470">
        <v>0</v>
      </c>
      <c r="M45" s="1470">
        <v>0</v>
      </c>
      <c r="N45" s="1470">
        <v>0</v>
      </c>
      <c r="O45" s="1470">
        <v>0</v>
      </c>
      <c r="P45" s="1470">
        <v>0</v>
      </c>
      <c r="Q45" s="1470">
        <v>0</v>
      </c>
      <c r="R45" s="1471">
        <v>0</v>
      </c>
      <c r="S45" s="1088">
        <f t="shared" si="9"/>
        <v>0</v>
      </c>
      <c r="T45" s="1154"/>
    </row>
    <row r="46" spans="2:20" ht="22.5" customHeight="1" thickBot="1" x14ac:dyDescent="0.2">
      <c r="B46" s="28"/>
      <c r="C46" s="2448"/>
      <c r="D46" s="2582" t="s">
        <v>138</v>
      </c>
      <c r="E46" s="2582"/>
      <c r="F46" s="2583"/>
      <c r="G46" s="1472">
        <v>0</v>
      </c>
      <c r="H46" s="1473">
        <v>0</v>
      </c>
      <c r="I46" s="1473">
        <v>0</v>
      </c>
      <c r="J46" s="1473">
        <v>0</v>
      </c>
      <c r="K46" s="1473">
        <v>0</v>
      </c>
      <c r="L46" s="1473">
        <v>0</v>
      </c>
      <c r="M46" s="1473">
        <v>0</v>
      </c>
      <c r="N46" s="1473">
        <v>0</v>
      </c>
      <c r="O46" s="1473">
        <v>0</v>
      </c>
      <c r="P46" s="1473">
        <v>0</v>
      </c>
      <c r="Q46" s="1473">
        <v>0</v>
      </c>
      <c r="R46" s="1474">
        <v>0</v>
      </c>
      <c r="S46" s="1088">
        <f t="shared" si="9"/>
        <v>0</v>
      </c>
      <c r="T46" s="1154"/>
    </row>
    <row r="47" spans="2:20" ht="22.5" customHeight="1" thickTop="1" thickBot="1" x14ac:dyDescent="0.2">
      <c r="B47" s="28"/>
      <c r="C47" s="2449"/>
      <c r="D47" s="2584" t="s">
        <v>15</v>
      </c>
      <c r="E47" s="2584"/>
      <c r="F47" s="2585"/>
      <c r="G47" s="1122">
        <f>SUM(G42:G46)</f>
        <v>5</v>
      </c>
      <c r="H47" s="1085">
        <f t="shared" ref="H47:S47" si="10">SUM(H42:H46)</f>
        <v>2</v>
      </c>
      <c r="I47" s="1085">
        <f t="shared" si="10"/>
        <v>3</v>
      </c>
      <c r="J47" s="1085">
        <f t="shared" si="10"/>
        <v>1</v>
      </c>
      <c r="K47" s="1085">
        <f t="shared" si="10"/>
        <v>1</v>
      </c>
      <c r="L47" s="1085">
        <f t="shared" si="10"/>
        <v>0</v>
      </c>
      <c r="M47" s="1085">
        <f t="shared" si="10"/>
        <v>0</v>
      </c>
      <c r="N47" s="1085">
        <f t="shared" si="10"/>
        <v>0</v>
      </c>
      <c r="O47" s="1085">
        <f t="shared" si="10"/>
        <v>0</v>
      </c>
      <c r="P47" s="1085">
        <f t="shared" si="10"/>
        <v>5</v>
      </c>
      <c r="Q47" s="1085">
        <f t="shared" si="10"/>
        <v>0</v>
      </c>
      <c r="R47" s="1130">
        <f t="shared" si="10"/>
        <v>0</v>
      </c>
      <c r="S47" s="1123">
        <f t="shared" si="10"/>
        <v>17</v>
      </c>
      <c r="T47" s="1154"/>
    </row>
    <row r="48" spans="2:20" ht="22.5" customHeight="1" x14ac:dyDescent="0.15">
      <c r="B48" s="28"/>
      <c r="C48" s="2410" t="s">
        <v>72</v>
      </c>
      <c r="D48" s="2575" t="s">
        <v>19</v>
      </c>
      <c r="E48" s="2575"/>
      <c r="F48" s="2455"/>
      <c r="G48" s="1117">
        <f>+G36+G42</f>
        <v>671</v>
      </c>
      <c r="H48" s="1117">
        <f t="shared" ref="H48:S48" si="11">+H36+H42</f>
        <v>600</v>
      </c>
      <c r="I48" s="1117">
        <f t="shared" si="11"/>
        <v>573</v>
      </c>
      <c r="J48" s="1117">
        <f t="shared" si="11"/>
        <v>565</v>
      </c>
      <c r="K48" s="1117">
        <f t="shared" si="11"/>
        <v>519</v>
      </c>
      <c r="L48" s="1117">
        <f t="shared" si="11"/>
        <v>575</v>
      </c>
      <c r="M48" s="1117">
        <f t="shared" si="11"/>
        <v>565</v>
      </c>
      <c r="N48" s="1117">
        <f t="shared" si="11"/>
        <v>458</v>
      </c>
      <c r="O48" s="1117">
        <f t="shared" si="11"/>
        <v>518</v>
      </c>
      <c r="P48" s="1117">
        <f t="shared" si="11"/>
        <v>604</v>
      </c>
      <c r="Q48" s="1117">
        <f t="shared" si="11"/>
        <v>601</v>
      </c>
      <c r="R48" s="1117">
        <f t="shared" si="11"/>
        <v>878</v>
      </c>
      <c r="S48" s="1088">
        <f t="shared" si="11"/>
        <v>7127</v>
      </c>
      <c r="T48" s="1154"/>
    </row>
    <row r="49" spans="2:20" ht="22.5" customHeight="1" x14ac:dyDescent="0.15">
      <c r="B49" s="28"/>
      <c r="C49" s="2411"/>
      <c r="D49" s="2575" t="s">
        <v>53</v>
      </c>
      <c r="E49" s="2575"/>
      <c r="F49" s="2455"/>
      <c r="G49" s="1117">
        <f t="shared" ref="G49:S53" si="12">+G37+G43</f>
        <v>34</v>
      </c>
      <c r="H49" s="1117">
        <f t="shared" si="12"/>
        <v>42</v>
      </c>
      <c r="I49" s="1117">
        <f t="shared" si="12"/>
        <v>29</v>
      </c>
      <c r="J49" s="1117">
        <f t="shared" si="12"/>
        <v>28</v>
      </c>
      <c r="K49" s="1117">
        <f t="shared" si="12"/>
        <v>24</v>
      </c>
      <c r="L49" s="1117">
        <f t="shared" si="12"/>
        <v>30</v>
      </c>
      <c r="M49" s="1117">
        <f t="shared" si="12"/>
        <v>21</v>
      </c>
      <c r="N49" s="1117">
        <f t="shared" si="12"/>
        <v>21</v>
      </c>
      <c r="O49" s="1117">
        <f t="shared" si="12"/>
        <v>25</v>
      </c>
      <c r="P49" s="1117">
        <f t="shared" si="12"/>
        <v>38</v>
      </c>
      <c r="Q49" s="1117">
        <f t="shared" si="12"/>
        <v>35</v>
      </c>
      <c r="R49" s="1117">
        <f t="shared" si="12"/>
        <v>49</v>
      </c>
      <c r="S49" s="1088">
        <f t="shared" si="12"/>
        <v>376</v>
      </c>
      <c r="T49" s="1154"/>
    </row>
    <row r="50" spans="2:20" ht="22.5" customHeight="1" x14ac:dyDescent="0.15">
      <c r="B50" s="28"/>
      <c r="C50" s="2411"/>
      <c r="D50" s="2575" t="s">
        <v>54</v>
      </c>
      <c r="E50" s="2575"/>
      <c r="F50" s="2455"/>
      <c r="G50" s="1117">
        <f t="shared" si="12"/>
        <v>138</v>
      </c>
      <c r="H50" s="1117">
        <f t="shared" si="12"/>
        <v>140</v>
      </c>
      <c r="I50" s="1117">
        <f t="shared" si="12"/>
        <v>139</v>
      </c>
      <c r="J50" s="1117">
        <f t="shared" si="12"/>
        <v>124</v>
      </c>
      <c r="K50" s="1117">
        <f t="shared" si="12"/>
        <v>132</v>
      </c>
      <c r="L50" s="1117">
        <f t="shared" si="12"/>
        <v>130</v>
      </c>
      <c r="M50" s="1117">
        <f t="shared" si="12"/>
        <v>129</v>
      </c>
      <c r="N50" s="1117">
        <f t="shared" si="12"/>
        <v>134</v>
      </c>
      <c r="O50" s="1117">
        <f t="shared" si="12"/>
        <v>125</v>
      </c>
      <c r="P50" s="1117">
        <f t="shared" si="12"/>
        <v>144</v>
      </c>
      <c r="Q50" s="1117">
        <f t="shared" si="12"/>
        <v>128</v>
      </c>
      <c r="R50" s="1117">
        <f t="shared" si="12"/>
        <v>193</v>
      </c>
      <c r="S50" s="1088">
        <f t="shared" si="12"/>
        <v>1656</v>
      </c>
      <c r="T50" s="1154"/>
    </row>
    <row r="51" spans="2:20" ht="22.5" customHeight="1" x14ac:dyDescent="0.15">
      <c r="B51" s="28"/>
      <c r="C51" s="2411"/>
      <c r="D51" s="2586" t="s">
        <v>461</v>
      </c>
      <c r="E51" s="2586"/>
      <c r="F51" s="2587"/>
      <c r="G51" s="1117">
        <f t="shared" si="12"/>
        <v>440</v>
      </c>
      <c r="H51" s="1117">
        <f t="shared" si="12"/>
        <v>334</v>
      </c>
      <c r="I51" s="1117">
        <f t="shared" si="12"/>
        <v>364</v>
      </c>
      <c r="J51" s="1117">
        <f t="shared" si="12"/>
        <v>389</v>
      </c>
      <c r="K51" s="1117">
        <f t="shared" si="12"/>
        <v>368</v>
      </c>
      <c r="L51" s="1117">
        <f t="shared" si="12"/>
        <v>399</v>
      </c>
      <c r="M51" s="1117">
        <f t="shared" si="12"/>
        <v>324</v>
      </c>
      <c r="N51" s="1117">
        <f t="shared" si="12"/>
        <v>356</v>
      </c>
      <c r="O51" s="1117">
        <f t="shared" si="12"/>
        <v>435</v>
      </c>
      <c r="P51" s="1117">
        <f t="shared" si="12"/>
        <v>472</v>
      </c>
      <c r="Q51" s="1117">
        <f t="shared" si="12"/>
        <v>454</v>
      </c>
      <c r="R51" s="1117">
        <f t="shared" si="12"/>
        <v>901</v>
      </c>
      <c r="S51" s="1088">
        <f t="shared" si="12"/>
        <v>5236</v>
      </c>
      <c r="T51" s="1154"/>
    </row>
    <row r="52" spans="2:20" ht="22.5" customHeight="1" thickBot="1" x14ac:dyDescent="0.2">
      <c r="B52" s="28"/>
      <c r="C52" s="2411"/>
      <c r="D52" s="2582" t="s">
        <v>138</v>
      </c>
      <c r="E52" s="2582"/>
      <c r="F52" s="2583"/>
      <c r="G52" s="1118">
        <f t="shared" si="12"/>
        <v>18</v>
      </c>
      <c r="H52" s="1118">
        <f t="shared" si="12"/>
        <v>29</v>
      </c>
      <c r="I52" s="1118">
        <f t="shared" si="12"/>
        <v>15</v>
      </c>
      <c r="J52" s="1118">
        <f t="shared" si="12"/>
        <v>24</v>
      </c>
      <c r="K52" s="1118">
        <f t="shared" si="12"/>
        <v>27</v>
      </c>
      <c r="L52" s="1118">
        <f t="shared" si="12"/>
        <v>33</v>
      </c>
      <c r="M52" s="1118">
        <f t="shared" si="12"/>
        <v>24</v>
      </c>
      <c r="N52" s="1118">
        <f t="shared" si="12"/>
        <v>22</v>
      </c>
      <c r="O52" s="1118">
        <f t="shared" si="12"/>
        <v>13</v>
      </c>
      <c r="P52" s="1118">
        <f t="shared" si="12"/>
        <v>20</v>
      </c>
      <c r="Q52" s="1118">
        <f t="shared" si="12"/>
        <v>24</v>
      </c>
      <c r="R52" s="1118">
        <f t="shared" si="12"/>
        <v>23</v>
      </c>
      <c r="S52" s="1088">
        <f t="shared" si="12"/>
        <v>272</v>
      </c>
      <c r="T52" s="1154"/>
    </row>
    <row r="53" spans="2:20" ht="22.5" customHeight="1" thickTop="1" thickBot="1" x14ac:dyDescent="0.2">
      <c r="B53" s="28"/>
      <c r="C53" s="2412"/>
      <c r="D53" s="2584" t="s">
        <v>198</v>
      </c>
      <c r="E53" s="2584"/>
      <c r="F53" s="2585"/>
      <c r="G53" s="1122">
        <f t="shared" si="12"/>
        <v>1301</v>
      </c>
      <c r="H53" s="1085">
        <f t="shared" si="12"/>
        <v>1145</v>
      </c>
      <c r="I53" s="1085">
        <f t="shared" si="12"/>
        <v>1120</v>
      </c>
      <c r="J53" s="1085">
        <f t="shared" si="12"/>
        <v>1130</v>
      </c>
      <c r="K53" s="1085">
        <f t="shared" si="12"/>
        <v>1070</v>
      </c>
      <c r="L53" s="1085">
        <f t="shared" si="12"/>
        <v>1167</v>
      </c>
      <c r="M53" s="1085">
        <f t="shared" si="12"/>
        <v>1063</v>
      </c>
      <c r="N53" s="1085">
        <f t="shared" si="12"/>
        <v>991</v>
      </c>
      <c r="O53" s="1085">
        <f t="shared" si="12"/>
        <v>1116</v>
      </c>
      <c r="P53" s="1085">
        <f t="shared" si="12"/>
        <v>1278</v>
      </c>
      <c r="Q53" s="1085">
        <f t="shared" si="12"/>
        <v>1242</v>
      </c>
      <c r="R53" s="1130">
        <f t="shared" si="12"/>
        <v>2044</v>
      </c>
      <c r="S53" s="1123">
        <f t="shared" si="12"/>
        <v>14667</v>
      </c>
      <c r="T53" s="1154"/>
    </row>
    <row r="54" spans="2:20" ht="11.25" customHeight="1" x14ac:dyDescent="0.15">
      <c r="B54" s="28"/>
      <c r="C54" s="144"/>
      <c r="D54" s="146"/>
      <c r="E54" s="146"/>
      <c r="F54" s="146"/>
      <c r="G54" s="1183"/>
      <c r="H54" s="1183"/>
      <c r="I54" s="1183"/>
      <c r="J54" s="1183"/>
      <c r="K54" s="1183"/>
      <c r="L54" s="1183"/>
      <c r="M54" s="1183"/>
      <c r="N54" s="1183"/>
      <c r="O54" s="1183"/>
      <c r="P54" s="1183"/>
      <c r="Q54" s="1183"/>
      <c r="R54" s="1183"/>
      <c r="S54" s="1183"/>
      <c r="T54" s="1154"/>
    </row>
    <row r="55" spans="2:20" ht="11.25" customHeight="1" x14ac:dyDescent="0.15">
      <c r="B55" s="28"/>
      <c r="C55" s="144"/>
      <c r="D55" s="146"/>
      <c r="E55" s="146"/>
      <c r="F55" s="146"/>
      <c r="G55" s="1183"/>
      <c r="H55" s="1183"/>
      <c r="I55" s="1183"/>
      <c r="J55" s="1183"/>
      <c r="K55" s="1183"/>
      <c r="L55" s="1183"/>
      <c r="M55" s="1183"/>
      <c r="N55" s="1183"/>
      <c r="O55" s="1183"/>
      <c r="P55" s="1183"/>
      <c r="Q55" s="1183"/>
      <c r="R55" s="1183"/>
      <c r="S55" s="1183"/>
      <c r="T55" s="1154"/>
    </row>
    <row r="56" spans="2:20" ht="22.5" customHeight="1" x14ac:dyDescent="0.15">
      <c r="B56" s="32" t="s">
        <v>460</v>
      </c>
      <c r="C56" s="28"/>
      <c r="D56" s="28"/>
      <c r="E56" s="28"/>
      <c r="F56" s="28"/>
      <c r="G56" s="1154"/>
      <c r="H56" s="1154"/>
      <c r="I56" s="1154"/>
      <c r="J56" s="1154"/>
      <c r="K56" s="1154"/>
      <c r="L56" s="1154"/>
      <c r="M56" s="1154"/>
      <c r="N56" s="1154"/>
      <c r="O56" s="1154"/>
      <c r="P56" s="1154"/>
      <c r="Q56" s="1154"/>
      <c r="R56" s="1154"/>
      <c r="S56" s="1154"/>
      <c r="T56" s="1154"/>
    </row>
    <row r="57" spans="2:20" ht="22.5" customHeight="1" x14ac:dyDescent="0.15">
      <c r="C57" s="32" t="s">
        <v>183</v>
      </c>
      <c r="D57" s="28"/>
      <c r="E57" s="28"/>
      <c r="F57" s="28"/>
      <c r="G57" s="1154"/>
      <c r="H57" s="1154"/>
      <c r="I57" s="1154"/>
      <c r="J57" s="1154"/>
      <c r="K57" s="1154"/>
      <c r="L57" s="1154"/>
      <c r="M57" s="1154"/>
      <c r="N57" s="1154"/>
      <c r="O57" s="1154"/>
      <c r="P57" s="1154"/>
      <c r="Q57" s="2462">
        <f>'当該年度入力、注意事項'!$E$10</f>
        <v>26</v>
      </c>
      <c r="R57" s="2462"/>
      <c r="S57" s="2462"/>
      <c r="T57" s="1154"/>
    </row>
    <row r="58" spans="2:20" ht="3.75" customHeight="1" thickBot="1" x14ac:dyDescent="0.2">
      <c r="B58" s="28"/>
      <c r="C58" s="32"/>
      <c r="D58" s="28"/>
      <c r="E58" s="28"/>
      <c r="F58" s="28"/>
      <c r="G58" s="1154"/>
      <c r="H58" s="1154"/>
      <c r="I58" s="1154"/>
      <c r="J58" s="1154"/>
      <c r="K58" s="1154"/>
      <c r="L58" s="1154"/>
      <c r="M58" s="1154"/>
      <c r="N58" s="1154"/>
      <c r="O58" s="1154"/>
      <c r="P58" s="1154"/>
      <c r="Q58" s="1154"/>
      <c r="R58" s="1154"/>
      <c r="S58" s="1154"/>
      <c r="T58" s="1154"/>
    </row>
    <row r="59" spans="2:20" ht="18.75" customHeight="1" x14ac:dyDescent="0.15">
      <c r="B59" s="28"/>
      <c r="C59" s="2572"/>
      <c r="D59" s="2573"/>
      <c r="E59" s="2474" t="s">
        <v>266</v>
      </c>
      <c r="F59" s="2475"/>
      <c r="G59" s="1140"/>
      <c r="H59" s="1141"/>
      <c r="I59" s="1141"/>
      <c r="J59" s="2431">
        <f>'当該年度入力、注意事項'!$E$10</f>
        <v>26</v>
      </c>
      <c r="K59" s="2431"/>
      <c r="L59" s="2431"/>
      <c r="M59" s="1141"/>
      <c r="N59" s="1141"/>
      <c r="O59" s="1142"/>
      <c r="P59" s="2432">
        <f>'当該年度入力、注意事項'!$E$10+1</f>
        <v>27</v>
      </c>
      <c r="Q59" s="2431"/>
      <c r="R59" s="2433"/>
      <c r="S59" s="2566" t="s">
        <v>15</v>
      </c>
      <c r="T59" s="1154"/>
    </row>
    <row r="60" spans="2:20" ht="18.75" customHeight="1" thickBot="1" x14ac:dyDescent="0.2">
      <c r="B60" s="28"/>
      <c r="C60" s="2568" t="s">
        <v>264</v>
      </c>
      <c r="D60" s="2569"/>
      <c r="E60" s="2570"/>
      <c r="F60" s="2571"/>
      <c r="G60" s="1143" t="s">
        <v>448</v>
      </c>
      <c r="H60" s="1144" t="s">
        <v>449</v>
      </c>
      <c r="I60" s="1144" t="s">
        <v>450</v>
      </c>
      <c r="J60" s="1144" t="s">
        <v>451</v>
      </c>
      <c r="K60" s="1144" t="s">
        <v>458</v>
      </c>
      <c r="L60" s="1144" t="s">
        <v>459</v>
      </c>
      <c r="M60" s="1144" t="s">
        <v>452</v>
      </c>
      <c r="N60" s="1144" t="s">
        <v>453</v>
      </c>
      <c r="O60" s="1144" t="s">
        <v>454</v>
      </c>
      <c r="P60" s="1144" t="s">
        <v>455</v>
      </c>
      <c r="Q60" s="1144" t="s">
        <v>456</v>
      </c>
      <c r="R60" s="1144" t="s">
        <v>457</v>
      </c>
      <c r="S60" s="2567"/>
      <c r="T60" s="1154"/>
    </row>
    <row r="61" spans="2:20" ht="22.5" customHeight="1" x14ac:dyDescent="0.15">
      <c r="B61" s="28"/>
      <c r="C61" s="2447" t="s">
        <v>192</v>
      </c>
      <c r="D61" s="2380" t="s">
        <v>19</v>
      </c>
      <c r="E61" s="2380"/>
      <c r="F61" s="2195"/>
      <c r="G61" s="1706">
        <v>451</v>
      </c>
      <c r="H61" s="1707">
        <v>413</v>
      </c>
      <c r="I61" s="1707">
        <v>396</v>
      </c>
      <c r="J61" s="1707">
        <v>410</v>
      </c>
      <c r="K61" s="1707">
        <v>378</v>
      </c>
      <c r="L61" s="1707">
        <v>438</v>
      </c>
      <c r="M61" s="1707">
        <v>359</v>
      </c>
      <c r="N61" s="1707">
        <v>313</v>
      </c>
      <c r="O61" s="1707">
        <v>354</v>
      </c>
      <c r="P61" s="1707">
        <v>363</v>
      </c>
      <c r="Q61" s="1707">
        <v>415</v>
      </c>
      <c r="R61" s="1708">
        <v>567</v>
      </c>
      <c r="S61" s="1127">
        <f t="shared" ref="S61:S66" si="13">SUM(G61:R61)</f>
        <v>4857</v>
      </c>
      <c r="T61" s="1154"/>
    </row>
    <row r="62" spans="2:20" ht="22.5" customHeight="1" x14ac:dyDescent="0.15">
      <c r="B62" s="28"/>
      <c r="C62" s="2451"/>
      <c r="D62" s="2575" t="s">
        <v>53</v>
      </c>
      <c r="E62" s="2575"/>
      <c r="F62" s="2455"/>
      <c r="G62" s="1709">
        <v>32</v>
      </c>
      <c r="H62" s="1649">
        <v>34</v>
      </c>
      <c r="I62" s="1649">
        <v>16</v>
      </c>
      <c r="J62" s="1649">
        <v>32</v>
      </c>
      <c r="K62" s="1649">
        <v>28</v>
      </c>
      <c r="L62" s="1649">
        <v>36</v>
      </c>
      <c r="M62" s="1649">
        <v>21</v>
      </c>
      <c r="N62" s="1649">
        <v>18</v>
      </c>
      <c r="O62" s="1649">
        <v>23</v>
      </c>
      <c r="P62" s="1649">
        <v>32</v>
      </c>
      <c r="Q62" s="1649">
        <v>28</v>
      </c>
      <c r="R62" s="1710">
        <v>28</v>
      </c>
      <c r="S62" s="1088">
        <f t="shared" si="13"/>
        <v>328</v>
      </c>
      <c r="T62" s="1154"/>
    </row>
    <row r="63" spans="2:20" ht="22.5" customHeight="1" x14ac:dyDescent="0.15">
      <c r="B63" s="28"/>
      <c r="C63" s="2451"/>
      <c r="D63" s="2575" t="s">
        <v>54</v>
      </c>
      <c r="E63" s="2575"/>
      <c r="F63" s="2455"/>
      <c r="G63" s="1709">
        <v>119</v>
      </c>
      <c r="H63" s="1649">
        <v>133</v>
      </c>
      <c r="I63" s="1649">
        <v>104</v>
      </c>
      <c r="J63" s="1649">
        <v>133</v>
      </c>
      <c r="K63" s="1649">
        <v>123</v>
      </c>
      <c r="L63" s="1649">
        <v>124</v>
      </c>
      <c r="M63" s="1649">
        <v>103</v>
      </c>
      <c r="N63" s="1649">
        <v>111</v>
      </c>
      <c r="O63" s="1649">
        <v>116</v>
      </c>
      <c r="P63" s="1649">
        <v>117</v>
      </c>
      <c r="Q63" s="1649">
        <v>135</v>
      </c>
      <c r="R63" s="1710">
        <v>135</v>
      </c>
      <c r="S63" s="1088">
        <f t="shared" si="13"/>
        <v>1453</v>
      </c>
      <c r="T63" s="1154"/>
    </row>
    <row r="64" spans="2:20" ht="22.5" customHeight="1" x14ac:dyDescent="0.15">
      <c r="B64" s="28"/>
      <c r="C64" s="2451"/>
      <c r="D64" s="2586" t="s">
        <v>461</v>
      </c>
      <c r="E64" s="2586"/>
      <c r="F64" s="2587"/>
      <c r="G64" s="1709">
        <v>439</v>
      </c>
      <c r="H64" s="1649">
        <v>397</v>
      </c>
      <c r="I64" s="1649">
        <v>360</v>
      </c>
      <c r="J64" s="1649">
        <v>406</v>
      </c>
      <c r="K64" s="1649">
        <v>357</v>
      </c>
      <c r="L64" s="1649">
        <v>434</v>
      </c>
      <c r="M64" s="1649">
        <v>390</v>
      </c>
      <c r="N64" s="1649">
        <v>328</v>
      </c>
      <c r="O64" s="1649">
        <v>382</v>
      </c>
      <c r="P64" s="1649">
        <v>448</v>
      </c>
      <c r="Q64" s="1649">
        <v>433</v>
      </c>
      <c r="R64" s="1710">
        <v>819</v>
      </c>
      <c r="S64" s="1088">
        <f t="shared" si="13"/>
        <v>5193</v>
      </c>
      <c r="T64" s="1154"/>
    </row>
    <row r="65" spans="2:20" ht="22.5" customHeight="1" thickBot="1" x14ac:dyDescent="0.2">
      <c r="B65" s="28"/>
      <c r="C65" s="2451"/>
      <c r="D65" s="2582" t="s">
        <v>138</v>
      </c>
      <c r="E65" s="2582"/>
      <c r="F65" s="2583"/>
      <c r="G65" s="1711">
        <v>11</v>
      </c>
      <c r="H65" s="1651">
        <v>16</v>
      </c>
      <c r="I65" s="1651">
        <v>10</v>
      </c>
      <c r="J65" s="1651">
        <v>10</v>
      </c>
      <c r="K65" s="1651">
        <v>8</v>
      </c>
      <c r="L65" s="1651">
        <v>16</v>
      </c>
      <c r="M65" s="1651">
        <v>9</v>
      </c>
      <c r="N65" s="1651">
        <v>12</v>
      </c>
      <c r="O65" s="1651">
        <v>12</v>
      </c>
      <c r="P65" s="1651">
        <v>19</v>
      </c>
      <c r="Q65" s="1651">
        <v>6</v>
      </c>
      <c r="R65" s="1712">
        <v>19</v>
      </c>
      <c r="S65" s="1088">
        <f t="shared" si="13"/>
        <v>148</v>
      </c>
      <c r="T65" s="1154"/>
    </row>
    <row r="66" spans="2:20" ht="22.5" customHeight="1" thickTop="1" thickBot="1" x14ac:dyDescent="0.2">
      <c r="B66" s="28"/>
      <c r="C66" s="2451"/>
      <c r="D66" s="2584" t="s">
        <v>15</v>
      </c>
      <c r="E66" s="2584"/>
      <c r="F66" s="2585"/>
      <c r="G66" s="1122">
        <f t="shared" ref="G66:R66" si="14">SUM(G61:G65)</f>
        <v>1052</v>
      </c>
      <c r="H66" s="1085">
        <f t="shared" si="14"/>
        <v>993</v>
      </c>
      <c r="I66" s="1085">
        <f t="shared" si="14"/>
        <v>886</v>
      </c>
      <c r="J66" s="1085">
        <f t="shared" si="14"/>
        <v>991</v>
      </c>
      <c r="K66" s="1085">
        <f t="shared" si="14"/>
        <v>894</v>
      </c>
      <c r="L66" s="1085">
        <f t="shared" si="14"/>
        <v>1048</v>
      </c>
      <c r="M66" s="1085">
        <f t="shared" si="14"/>
        <v>882</v>
      </c>
      <c r="N66" s="1085">
        <f t="shared" si="14"/>
        <v>782</v>
      </c>
      <c r="O66" s="1085">
        <f t="shared" si="14"/>
        <v>887</v>
      </c>
      <c r="P66" s="1085">
        <f t="shared" si="14"/>
        <v>979</v>
      </c>
      <c r="Q66" s="1085">
        <f t="shared" si="14"/>
        <v>1017</v>
      </c>
      <c r="R66" s="1085">
        <f t="shared" si="14"/>
        <v>1568</v>
      </c>
      <c r="S66" s="1123">
        <f t="shared" si="13"/>
        <v>11979</v>
      </c>
      <c r="T66" s="1154"/>
    </row>
    <row r="67" spans="2:20" ht="22.5" customHeight="1" x14ac:dyDescent="0.15">
      <c r="B67" s="28"/>
      <c r="C67" s="2447" t="s">
        <v>190</v>
      </c>
      <c r="D67" s="2575" t="s">
        <v>19</v>
      </c>
      <c r="E67" s="2575"/>
      <c r="F67" s="2455"/>
      <c r="G67" s="1709">
        <v>51</v>
      </c>
      <c r="H67" s="1649">
        <v>61</v>
      </c>
      <c r="I67" s="1649">
        <v>66</v>
      </c>
      <c r="J67" s="1649">
        <v>62</v>
      </c>
      <c r="K67" s="1649">
        <v>60</v>
      </c>
      <c r="L67" s="1649">
        <v>90</v>
      </c>
      <c r="M67" s="1649">
        <v>72</v>
      </c>
      <c r="N67" s="1649">
        <v>43</v>
      </c>
      <c r="O67" s="1649">
        <v>45</v>
      </c>
      <c r="P67" s="1649">
        <v>77</v>
      </c>
      <c r="Q67" s="1649">
        <v>91</v>
      </c>
      <c r="R67" s="1710">
        <v>106</v>
      </c>
      <c r="S67" s="1088">
        <f t="shared" ref="S67:S78" si="15">SUM(G67:R67)</f>
        <v>824</v>
      </c>
      <c r="T67" s="1154"/>
    </row>
    <row r="68" spans="2:20" ht="22.5" customHeight="1" x14ac:dyDescent="0.15">
      <c r="B68" s="28"/>
      <c r="C68" s="2448"/>
      <c r="D68" s="2575" t="s">
        <v>53</v>
      </c>
      <c r="E68" s="2575"/>
      <c r="F68" s="2455"/>
      <c r="G68" s="1709">
        <v>6</v>
      </c>
      <c r="H68" s="1649">
        <v>2</v>
      </c>
      <c r="I68" s="1649">
        <v>1</v>
      </c>
      <c r="J68" s="1649">
        <v>1</v>
      </c>
      <c r="K68" s="1649">
        <v>3</v>
      </c>
      <c r="L68" s="1649">
        <v>3</v>
      </c>
      <c r="M68" s="1649">
        <v>3</v>
      </c>
      <c r="N68" s="1649">
        <v>0</v>
      </c>
      <c r="O68" s="1649">
        <v>2</v>
      </c>
      <c r="P68" s="1649">
        <v>3</v>
      </c>
      <c r="Q68" s="1649">
        <v>4</v>
      </c>
      <c r="R68" s="1710">
        <v>8</v>
      </c>
      <c r="S68" s="1088">
        <f t="shared" si="15"/>
        <v>36</v>
      </c>
      <c r="T68" s="1154"/>
    </row>
    <row r="69" spans="2:20" ht="22.5" customHeight="1" x14ac:dyDescent="0.15">
      <c r="B69" s="28"/>
      <c r="C69" s="2448"/>
      <c r="D69" s="2575" t="s">
        <v>54</v>
      </c>
      <c r="E69" s="2575"/>
      <c r="F69" s="2455"/>
      <c r="G69" s="1709">
        <v>15</v>
      </c>
      <c r="H69" s="1649">
        <v>19</v>
      </c>
      <c r="I69" s="1649">
        <v>16</v>
      </c>
      <c r="J69" s="1649">
        <v>20</v>
      </c>
      <c r="K69" s="1649">
        <v>21</v>
      </c>
      <c r="L69" s="1649">
        <v>19</v>
      </c>
      <c r="M69" s="1649">
        <v>15</v>
      </c>
      <c r="N69" s="1649">
        <v>19</v>
      </c>
      <c r="O69" s="1649">
        <v>15</v>
      </c>
      <c r="P69" s="1649">
        <v>28</v>
      </c>
      <c r="Q69" s="1649">
        <v>30</v>
      </c>
      <c r="R69" s="1710">
        <v>20</v>
      </c>
      <c r="S69" s="1088">
        <f t="shared" si="15"/>
        <v>237</v>
      </c>
      <c r="T69" s="1154"/>
    </row>
    <row r="70" spans="2:20" ht="22.5" customHeight="1" x14ac:dyDescent="0.15">
      <c r="B70" s="28"/>
      <c r="C70" s="2448"/>
      <c r="D70" s="2586" t="s">
        <v>461</v>
      </c>
      <c r="E70" s="2586"/>
      <c r="F70" s="2587"/>
      <c r="G70" s="1709">
        <v>1</v>
      </c>
      <c r="H70" s="1649">
        <v>4</v>
      </c>
      <c r="I70" s="1649">
        <v>6</v>
      </c>
      <c r="J70" s="1649">
        <v>1</v>
      </c>
      <c r="K70" s="1649">
        <v>4</v>
      </c>
      <c r="L70" s="1649">
        <v>3</v>
      </c>
      <c r="M70" s="1649">
        <v>2</v>
      </c>
      <c r="N70" s="1649">
        <v>6</v>
      </c>
      <c r="O70" s="1649">
        <v>3</v>
      </c>
      <c r="P70" s="1649">
        <v>8</v>
      </c>
      <c r="Q70" s="1649">
        <v>11</v>
      </c>
      <c r="R70" s="1710">
        <v>27</v>
      </c>
      <c r="S70" s="1088">
        <f t="shared" si="15"/>
        <v>76</v>
      </c>
      <c r="T70" s="1154"/>
    </row>
    <row r="71" spans="2:20" ht="22.5" customHeight="1" thickBot="1" x14ac:dyDescent="0.2">
      <c r="B71" s="28"/>
      <c r="C71" s="2448"/>
      <c r="D71" s="2582" t="s">
        <v>138</v>
      </c>
      <c r="E71" s="2582"/>
      <c r="F71" s="2583"/>
      <c r="G71" s="1711">
        <v>1</v>
      </c>
      <c r="H71" s="1651">
        <v>6</v>
      </c>
      <c r="I71" s="1651">
        <v>7</v>
      </c>
      <c r="J71" s="1651">
        <v>6</v>
      </c>
      <c r="K71" s="1651">
        <v>3</v>
      </c>
      <c r="L71" s="1651">
        <v>9</v>
      </c>
      <c r="M71" s="1651">
        <v>8</v>
      </c>
      <c r="N71" s="1651">
        <v>6</v>
      </c>
      <c r="O71" s="1651">
        <v>10</v>
      </c>
      <c r="P71" s="1651">
        <v>5</v>
      </c>
      <c r="Q71" s="1651">
        <v>11</v>
      </c>
      <c r="R71" s="1712">
        <v>11</v>
      </c>
      <c r="S71" s="1148">
        <f t="shared" si="15"/>
        <v>83</v>
      </c>
      <c r="T71" s="1154"/>
    </row>
    <row r="72" spans="2:20" ht="22.5" customHeight="1" thickTop="1" thickBot="1" x14ac:dyDescent="0.2">
      <c r="B72" s="28"/>
      <c r="C72" s="2449"/>
      <c r="D72" s="2584" t="s">
        <v>15</v>
      </c>
      <c r="E72" s="2584"/>
      <c r="F72" s="2585"/>
      <c r="G72" s="1122">
        <f t="shared" ref="G72:R72" si="16">SUM(G67:G71)</f>
        <v>74</v>
      </c>
      <c r="H72" s="1085">
        <f t="shared" si="16"/>
        <v>92</v>
      </c>
      <c r="I72" s="1085">
        <f t="shared" si="16"/>
        <v>96</v>
      </c>
      <c r="J72" s="1085">
        <f t="shared" si="16"/>
        <v>90</v>
      </c>
      <c r="K72" s="1085">
        <f t="shared" si="16"/>
        <v>91</v>
      </c>
      <c r="L72" s="1085">
        <f t="shared" si="16"/>
        <v>124</v>
      </c>
      <c r="M72" s="1085">
        <f t="shared" si="16"/>
        <v>100</v>
      </c>
      <c r="N72" s="1085">
        <f t="shared" si="16"/>
        <v>74</v>
      </c>
      <c r="O72" s="1085">
        <f t="shared" si="16"/>
        <v>75</v>
      </c>
      <c r="P72" s="1085">
        <f t="shared" si="16"/>
        <v>121</v>
      </c>
      <c r="Q72" s="1085">
        <f t="shared" si="16"/>
        <v>147</v>
      </c>
      <c r="R72" s="1130">
        <f t="shared" si="16"/>
        <v>172</v>
      </c>
      <c r="S72" s="1123">
        <f t="shared" si="15"/>
        <v>1256</v>
      </c>
      <c r="T72" s="1154"/>
    </row>
    <row r="73" spans="2:20" ht="22.5" customHeight="1" x14ac:dyDescent="0.15">
      <c r="B73" s="28"/>
      <c r="C73" s="2447" t="s">
        <v>72</v>
      </c>
      <c r="D73" s="2575" t="s">
        <v>19</v>
      </c>
      <c r="E73" s="2575"/>
      <c r="F73" s="2455"/>
      <c r="G73" s="1117">
        <f>G61+G67</f>
        <v>502</v>
      </c>
      <c r="H73" s="1117">
        <f t="shared" ref="H73:R77" si="17">H61+H67</f>
        <v>474</v>
      </c>
      <c r="I73" s="1117">
        <f t="shared" si="17"/>
        <v>462</v>
      </c>
      <c r="J73" s="1117">
        <f t="shared" si="17"/>
        <v>472</v>
      </c>
      <c r="K73" s="1117">
        <f t="shared" si="17"/>
        <v>438</v>
      </c>
      <c r="L73" s="1117">
        <f t="shared" si="17"/>
        <v>528</v>
      </c>
      <c r="M73" s="1117">
        <f t="shared" si="17"/>
        <v>431</v>
      </c>
      <c r="N73" s="1117">
        <f t="shared" si="17"/>
        <v>356</v>
      </c>
      <c r="O73" s="1117">
        <f t="shared" si="17"/>
        <v>399</v>
      </c>
      <c r="P73" s="1117">
        <f t="shared" si="17"/>
        <v>440</v>
      </c>
      <c r="Q73" s="1117">
        <f t="shared" si="17"/>
        <v>506</v>
      </c>
      <c r="R73" s="1117">
        <f t="shared" si="17"/>
        <v>673</v>
      </c>
      <c r="S73" s="1088">
        <f t="shared" si="15"/>
        <v>5681</v>
      </c>
      <c r="T73" s="1154"/>
    </row>
    <row r="74" spans="2:20" ht="22.5" customHeight="1" x14ac:dyDescent="0.15">
      <c r="B74" s="28"/>
      <c r="C74" s="2448"/>
      <c r="D74" s="2575" t="s">
        <v>53</v>
      </c>
      <c r="E74" s="2575"/>
      <c r="F74" s="2455"/>
      <c r="G74" s="1117">
        <f>G62+G68</f>
        <v>38</v>
      </c>
      <c r="H74" s="1117">
        <f t="shared" si="17"/>
        <v>36</v>
      </c>
      <c r="I74" s="1117">
        <f t="shared" si="17"/>
        <v>17</v>
      </c>
      <c r="J74" s="1117">
        <f t="shared" si="17"/>
        <v>33</v>
      </c>
      <c r="K74" s="1117">
        <f t="shared" si="17"/>
        <v>31</v>
      </c>
      <c r="L74" s="1117">
        <f t="shared" si="17"/>
        <v>39</v>
      </c>
      <c r="M74" s="1117">
        <f t="shared" si="17"/>
        <v>24</v>
      </c>
      <c r="N74" s="1117">
        <f t="shared" si="17"/>
        <v>18</v>
      </c>
      <c r="O74" s="1117">
        <f t="shared" si="17"/>
        <v>25</v>
      </c>
      <c r="P74" s="1117">
        <f t="shared" si="17"/>
        <v>35</v>
      </c>
      <c r="Q74" s="1117">
        <f t="shared" si="17"/>
        <v>32</v>
      </c>
      <c r="R74" s="1117">
        <f t="shared" si="17"/>
        <v>36</v>
      </c>
      <c r="S74" s="1088">
        <f t="shared" si="15"/>
        <v>364</v>
      </c>
      <c r="T74" s="1154"/>
    </row>
    <row r="75" spans="2:20" ht="22.5" customHeight="1" x14ac:dyDescent="0.15">
      <c r="B75" s="28"/>
      <c r="C75" s="2448"/>
      <c r="D75" s="2575" t="s">
        <v>54</v>
      </c>
      <c r="E75" s="2575"/>
      <c r="F75" s="2455"/>
      <c r="G75" s="1117">
        <f>G63+G69</f>
        <v>134</v>
      </c>
      <c r="H75" s="1117">
        <f t="shared" si="17"/>
        <v>152</v>
      </c>
      <c r="I75" s="1117">
        <f t="shared" si="17"/>
        <v>120</v>
      </c>
      <c r="J75" s="1117">
        <f t="shared" si="17"/>
        <v>153</v>
      </c>
      <c r="K75" s="1117">
        <f t="shared" si="17"/>
        <v>144</v>
      </c>
      <c r="L75" s="1117">
        <f t="shared" si="17"/>
        <v>143</v>
      </c>
      <c r="M75" s="1117">
        <f t="shared" si="17"/>
        <v>118</v>
      </c>
      <c r="N75" s="1117">
        <f t="shared" si="17"/>
        <v>130</v>
      </c>
      <c r="O75" s="1117">
        <f t="shared" si="17"/>
        <v>131</v>
      </c>
      <c r="P75" s="1117">
        <f t="shared" si="17"/>
        <v>145</v>
      </c>
      <c r="Q75" s="1117">
        <f t="shared" si="17"/>
        <v>165</v>
      </c>
      <c r="R75" s="1117">
        <f t="shared" si="17"/>
        <v>155</v>
      </c>
      <c r="S75" s="1088">
        <f t="shared" si="15"/>
        <v>1690</v>
      </c>
      <c r="T75" s="1154"/>
    </row>
    <row r="76" spans="2:20" ht="22.5" customHeight="1" x14ac:dyDescent="0.15">
      <c r="B76" s="28"/>
      <c r="C76" s="2448"/>
      <c r="D76" s="2586" t="s">
        <v>461</v>
      </c>
      <c r="E76" s="2586"/>
      <c r="F76" s="2587"/>
      <c r="G76" s="1117">
        <f>G64+G70</f>
        <v>440</v>
      </c>
      <c r="H76" s="1117">
        <f t="shared" si="17"/>
        <v>401</v>
      </c>
      <c r="I76" s="1117">
        <f t="shared" si="17"/>
        <v>366</v>
      </c>
      <c r="J76" s="1117">
        <f t="shared" si="17"/>
        <v>407</v>
      </c>
      <c r="K76" s="1117">
        <f t="shared" si="17"/>
        <v>361</v>
      </c>
      <c r="L76" s="1117">
        <f t="shared" si="17"/>
        <v>437</v>
      </c>
      <c r="M76" s="1117">
        <f t="shared" si="17"/>
        <v>392</v>
      </c>
      <c r="N76" s="1117">
        <f t="shared" si="17"/>
        <v>334</v>
      </c>
      <c r="O76" s="1117">
        <f t="shared" si="17"/>
        <v>385</v>
      </c>
      <c r="P76" s="1117">
        <f t="shared" si="17"/>
        <v>456</v>
      </c>
      <c r="Q76" s="1117">
        <f t="shared" si="17"/>
        <v>444</v>
      </c>
      <c r="R76" s="1117">
        <f t="shared" si="17"/>
        <v>846</v>
      </c>
      <c r="S76" s="1088">
        <f t="shared" si="15"/>
        <v>5269</v>
      </c>
      <c r="T76" s="1154"/>
    </row>
    <row r="77" spans="2:20" ht="22.5" customHeight="1" thickBot="1" x14ac:dyDescent="0.2">
      <c r="B77" s="28"/>
      <c r="C77" s="2448"/>
      <c r="D77" s="2582" t="s">
        <v>138</v>
      </c>
      <c r="E77" s="2582"/>
      <c r="F77" s="2583"/>
      <c r="G77" s="1118">
        <f>G65+G71</f>
        <v>12</v>
      </c>
      <c r="H77" s="1118">
        <f t="shared" si="17"/>
        <v>22</v>
      </c>
      <c r="I77" s="1118">
        <f t="shared" si="17"/>
        <v>17</v>
      </c>
      <c r="J77" s="1118">
        <f t="shared" si="17"/>
        <v>16</v>
      </c>
      <c r="K77" s="1118">
        <f t="shared" si="17"/>
        <v>11</v>
      </c>
      <c r="L77" s="1118">
        <f t="shared" si="17"/>
        <v>25</v>
      </c>
      <c r="M77" s="1118">
        <f t="shared" si="17"/>
        <v>17</v>
      </c>
      <c r="N77" s="1118">
        <f t="shared" si="17"/>
        <v>18</v>
      </c>
      <c r="O77" s="1118">
        <f t="shared" si="17"/>
        <v>22</v>
      </c>
      <c r="P77" s="1118">
        <f t="shared" si="17"/>
        <v>24</v>
      </c>
      <c r="Q77" s="1118">
        <f t="shared" si="17"/>
        <v>17</v>
      </c>
      <c r="R77" s="1118">
        <f t="shared" si="17"/>
        <v>30</v>
      </c>
      <c r="S77" s="1148">
        <f t="shared" si="15"/>
        <v>231</v>
      </c>
      <c r="T77" s="1154"/>
    </row>
    <row r="78" spans="2:20" ht="22.5" customHeight="1" thickTop="1" thickBot="1" x14ac:dyDescent="0.2">
      <c r="B78" s="28"/>
      <c r="C78" s="2449"/>
      <c r="D78" s="2584" t="s">
        <v>72</v>
      </c>
      <c r="E78" s="2584"/>
      <c r="F78" s="2585"/>
      <c r="G78" s="1122">
        <f t="shared" ref="G78:R78" si="18">SUM(G73:G77)</f>
        <v>1126</v>
      </c>
      <c r="H78" s="1085">
        <f t="shared" si="18"/>
        <v>1085</v>
      </c>
      <c r="I78" s="1085">
        <f t="shared" si="18"/>
        <v>982</v>
      </c>
      <c r="J78" s="1085">
        <f t="shared" si="18"/>
        <v>1081</v>
      </c>
      <c r="K78" s="1085">
        <f t="shared" si="18"/>
        <v>985</v>
      </c>
      <c r="L78" s="1085">
        <f t="shared" si="18"/>
        <v>1172</v>
      </c>
      <c r="M78" s="1085">
        <f t="shared" si="18"/>
        <v>982</v>
      </c>
      <c r="N78" s="1085">
        <f t="shared" si="18"/>
        <v>856</v>
      </c>
      <c r="O78" s="1085">
        <f t="shared" si="18"/>
        <v>962</v>
      </c>
      <c r="P78" s="1085">
        <f t="shared" si="18"/>
        <v>1100</v>
      </c>
      <c r="Q78" s="1085">
        <f t="shared" si="18"/>
        <v>1164</v>
      </c>
      <c r="R78" s="1130">
        <f t="shared" si="18"/>
        <v>1740</v>
      </c>
      <c r="S78" s="1123">
        <f t="shared" si="15"/>
        <v>13235</v>
      </c>
      <c r="T78" s="1154"/>
    </row>
    <row r="79" spans="2:20" ht="11.25" customHeight="1" x14ac:dyDescent="0.15">
      <c r="B79" s="28"/>
      <c r="C79" s="28"/>
      <c r="D79" s="28"/>
      <c r="E79" s="28"/>
      <c r="F79" s="28"/>
      <c r="G79" s="1154"/>
      <c r="H79" s="1154"/>
      <c r="I79" s="1154"/>
      <c r="J79" s="1154"/>
      <c r="K79" s="1154"/>
      <c r="L79" s="1154"/>
      <c r="M79" s="1154"/>
      <c r="N79" s="1154"/>
      <c r="O79" s="1154"/>
      <c r="P79" s="1154"/>
      <c r="Q79" s="1154"/>
      <c r="R79" s="1154"/>
      <c r="S79" s="1154"/>
      <c r="T79" s="1154"/>
    </row>
    <row r="80" spans="2:20" ht="11.25" customHeight="1" x14ac:dyDescent="0.15">
      <c r="B80" s="28"/>
      <c r="C80" s="28"/>
      <c r="D80" s="28"/>
      <c r="E80" s="28"/>
      <c r="F80" s="28"/>
      <c r="G80" s="1154"/>
      <c r="H80" s="1154"/>
      <c r="I80" s="1154"/>
      <c r="J80" s="1154"/>
      <c r="K80" s="1154"/>
      <c r="L80" s="1154"/>
      <c r="M80" s="1154"/>
      <c r="N80" s="1154"/>
      <c r="O80" s="1154"/>
      <c r="P80" s="1154"/>
      <c r="Q80" s="1154"/>
      <c r="R80" s="1154"/>
      <c r="S80" s="1154"/>
      <c r="T80" s="1154"/>
    </row>
    <row r="81" spans="2:20" ht="22.5" customHeight="1" x14ac:dyDescent="0.15">
      <c r="B81" s="32" t="s">
        <v>460</v>
      </c>
      <c r="C81" s="28"/>
      <c r="D81" s="28"/>
      <c r="E81" s="28"/>
      <c r="F81" s="28"/>
      <c r="G81" s="1154"/>
      <c r="H81" s="1154"/>
      <c r="I81" s="1154"/>
      <c r="J81" s="1154"/>
      <c r="K81" s="1154"/>
      <c r="L81" s="1154"/>
      <c r="M81" s="1154"/>
      <c r="N81" s="1154"/>
      <c r="O81" s="1154"/>
      <c r="P81" s="1154"/>
      <c r="Q81" s="1154"/>
      <c r="R81" s="1154"/>
      <c r="S81" s="1154"/>
      <c r="T81" s="1154"/>
    </row>
    <row r="82" spans="2:20" ht="22.5" customHeight="1" x14ac:dyDescent="0.15">
      <c r="C82" s="32" t="s">
        <v>184</v>
      </c>
      <c r="D82" s="28"/>
      <c r="E82" s="28"/>
      <c r="F82" s="28"/>
      <c r="G82" s="1154"/>
      <c r="H82" s="1154"/>
      <c r="I82" s="1154"/>
      <c r="J82" s="1154"/>
      <c r="K82" s="1154"/>
      <c r="L82" s="1154"/>
      <c r="M82" s="1154"/>
      <c r="N82" s="1154"/>
      <c r="O82" s="1154"/>
      <c r="P82" s="1154"/>
      <c r="Q82" s="2462">
        <f>'当該年度入力、注意事項'!$E$10</f>
        <v>26</v>
      </c>
      <c r="R82" s="2462"/>
      <c r="S82" s="2462"/>
      <c r="T82" s="1154"/>
    </row>
    <row r="83" spans="2:20" ht="3.75" customHeight="1" thickBot="1" x14ac:dyDescent="0.2">
      <c r="B83" s="28"/>
      <c r="C83" s="6"/>
      <c r="D83" s="6"/>
      <c r="E83" s="6"/>
      <c r="F83" s="6"/>
      <c r="G83" s="1183"/>
      <c r="H83" s="1183"/>
      <c r="I83" s="1183"/>
      <c r="J83" s="1183"/>
      <c r="K83" s="1183"/>
      <c r="L83" s="1183"/>
      <c r="M83" s="1183"/>
      <c r="N83" s="1183"/>
      <c r="O83" s="1183"/>
      <c r="P83" s="1183"/>
      <c r="Q83" s="1183"/>
      <c r="R83" s="1183"/>
      <c r="S83" s="1183"/>
      <c r="T83" s="1154"/>
    </row>
    <row r="84" spans="2:20" ht="18.75" customHeight="1" x14ac:dyDescent="0.15">
      <c r="B84" s="28"/>
      <c r="C84" s="2572"/>
      <c r="D84" s="2573"/>
      <c r="E84" s="2474" t="s">
        <v>266</v>
      </c>
      <c r="F84" s="2475"/>
      <c r="G84" s="1140"/>
      <c r="H84" s="1141"/>
      <c r="I84" s="1141"/>
      <c r="J84" s="2431">
        <f>'当該年度入力、注意事項'!$E$10</f>
        <v>26</v>
      </c>
      <c r="K84" s="2431"/>
      <c r="L84" s="2431"/>
      <c r="M84" s="1141"/>
      <c r="N84" s="1141"/>
      <c r="O84" s="1142"/>
      <c r="P84" s="2432">
        <f>'当該年度入力、注意事項'!$E$10+1</f>
        <v>27</v>
      </c>
      <c r="Q84" s="2431"/>
      <c r="R84" s="2433"/>
      <c r="S84" s="2566" t="s">
        <v>15</v>
      </c>
      <c r="T84" s="1154"/>
    </row>
    <row r="85" spans="2:20" ht="18.75" customHeight="1" thickBot="1" x14ac:dyDescent="0.2">
      <c r="B85" s="28"/>
      <c r="C85" s="2568" t="s">
        <v>264</v>
      </c>
      <c r="D85" s="2569"/>
      <c r="E85" s="2570"/>
      <c r="F85" s="2571"/>
      <c r="G85" s="1143" t="s">
        <v>448</v>
      </c>
      <c r="H85" s="1144" t="s">
        <v>449</v>
      </c>
      <c r="I85" s="1144" t="s">
        <v>450</v>
      </c>
      <c r="J85" s="1144" t="s">
        <v>451</v>
      </c>
      <c r="K85" s="1144" t="s">
        <v>458</v>
      </c>
      <c r="L85" s="1144" t="s">
        <v>459</v>
      </c>
      <c r="M85" s="1144" t="s">
        <v>452</v>
      </c>
      <c r="N85" s="1144" t="s">
        <v>453</v>
      </c>
      <c r="O85" s="1144" t="s">
        <v>454</v>
      </c>
      <c r="P85" s="1144" t="s">
        <v>455</v>
      </c>
      <c r="Q85" s="1144" t="s">
        <v>456</v>
      </c>
      <c r="R85" s="1144" t="s">
        <v>457</v>
      </c>
      <c r="S85" s="2567"/>
      <c r="T85" s="1154"/>
    </row>
    <row r="86" spans="2:20" ht="22.5" customHeight="1" x14ac:dyDescent="0.15">
      <c r="B86" s="28"/>
      <c r="C86" s="2447" t="s">
        <v>192</v>
      </c>
      <c r="D86" s="2380" t="s">
        <v>19</v>
      </c>
      <c r="E86" s="2380"/>
      <c r="F86" s="2195"/>
      <c r="G86" s="1751">
        <v>423</v>
      </c>
      <c r="H86" s="1752">
        <v>434</v>
      </c>
      <c r="I86" s="1752">
        <v>410</v>
      </c>
      <c r="J86" s="1752">
        <v>412</v>
      </c>
      <c r="K86" s="1752">
        <v>401</v>
      </c>
      <c r="L86" s="1752">
        <v>420</v>
      </c>
      <c r="M86" s="1752">
        <v>452</v>
      </c>
      <c r="N86" s="1752">
        <v>383</v>
      </c>
      <c r="O86" s="1752">
        <v>377</v>
      </c>
      <c r="P86" s="1752">
        <v>399</v>
      </c>
      <c r="Q86" s="1752">
        <v>458</v>
      </c>
      <c r="R86" s="1753">
        <v>633</v>
      </c>
      <c r="S86" s="1127">
        <f t="shared" ref="S86:S103" si="19">SUM(G86:R86)</f>
        <v>5202</v>
      </c>
      <c r="T86" s="1154"/>
    </row>
    <row r="87" spans="2:20" ht="22.5" customHeight="1" x14ac:dyDescent="0.15">
      <c r="B87" s="28"/>
      <c r="C87" s="2451"/>
      <c r="D87" s="2575" t="s">
        <v>53</v>
      </c>
      <c r="E87" s="2575"/>
      <c r="F87" s="2455"/>
      <c r="G87" s="1733">
        <v>30</v>
      </c>
      <c r="H87" s="1734">
        <v>21</v>
      </c>
      <c r="I87" s="1734">
        <v>27</v>
      </c>
      <c r="J87" s="1734">
        <v>29</v>
      </c>
      <c r="K87" s="1734">
        <v>40</v>
      </c>
      <c r="L87" s="1734">
        <v>32</v>
      </c>
      <c r="M87" s="1734">
        <v>35</v>
      </c>
      <c r="N87" s="1734">
        <v>38</v>
      </c>
      <c r="O87" s="1734">
        <v>28</v>
      </c>
      <c r="P87" s="1734">
        <v>32</v>
      </c>
      <c r="Q87" s="1734">
        <v>36</v>
      </c>
      <c r="R87" s="1735">
        <v>35</v>
      </c>
      <c r="S87" s="1088">
        <f t="shared" si="19"/>
        <v>383</v>
      </c>
      <c r="T87" s="1154"/>
    </row>
    <row r="88" spans="2:20" ht="22.5" customHeight="1" x14ac:dyDescent="0.15">
      <c r="B88" s="28"/>
      <c r="C88" s="2451"/>
      <c r="D88" s="2575" t="s">
        <v>54</v>
      </c>
      <c r="E88" s="2575"/>
      <c r="F88" s="2455"/>
      <c r="G88" s="1733">
        <v>113</v>
      </c>
      <c r="H88" s="1734">
        <v>99</v>
      </c>
      <c r="I88" s="1734">
        <v>109</v>
      </c>
      <c r="J88" s="2061">
        <v>120</v>
      </c>
      <c r="K88" s="1734">
        <v>90</v>
      </c>
      <c r="L88" s="1734">
        <v>107</v>
      </c>
      <c r="M88" s="1734">
        <v>128</v>
      </c>
      <c r="N88" s="1734">
        <v>108</v>
      </c>
      <c r="O88" s="1734">
        <v>103</v>
      </c>
      <c r="P88" s="1734">
        <v>113</v>
      </c>
      <c r="Q88" s="2061">
        <v>128</v>
      </c>
      <c r="R88" s="1735">
        <v>176</v>
      </c>
      <c r="S88" s="1088">
        <f t="shared" si="19"/>
        <v>1394</v>
      </c>
      <c r="T88" s="1154"/>
    </row>
    <row r="89" spans="2:20" ht="22.5" customHeight="1" x14ac:dyDescent="0.15">
      <c r="B89" s="28"/>
      <c r="C89" s="2451"/>
      <c r="D89" s="2586" t="s">
        <v>461</v>
      </c>
      <c r="E89" s="2586"/>
      <c r="F89" s="2587"/>
      <c r="G89" s="2062">
        <v>366</v>
      </c>
      <c r="H89" s="2061">
        <v>277</v>
      </c>
      <c r="I89" s="2061">
        <v>321</v>
      </c>
      <c r="J89" s="2061">
        <v>302</v>
      </c>
      <c r="K89" s="2061">
        <v>332</v>
      </c>
      <c r="L89" s="2061">
        <v>362</v>
      </c>
      <c r="M89" s="2061">
        <v>331</v>
      </c>
      <c r="N89" s="2061">
        <v>328</v>
      </c>
      <c r="O89" s="2061">
        <v>306</v>
      </c>
      <c r="P89" s="2061">
        <v>426</v>
      </c>
      <c r="Q89" s="2061">
        <v>343</v>
      </c>
      <c r="R89" s="2063">
        <v>602</v>
      </c>
      <c r="S89" s="409">
        <f>SUM(G89:R89)</f>
        <v>4296</v>
      </c>
      <c r="T89" s="1154"/>
    </row>
    <row r="90" spans="2:20" ht="22.5" customHeight="1" thickBot="1" x14ac:dyDescent="0.2">
      <c r="B90" s="28"/>
      <c r="C90" s="2451"/>
      <c r="D90" s="2582" t="s">
        <v>138</v>
      </c>
      <c r="E90" s="2582"/>
      <c r="F90" s="2583"/>
      <c r="G90" s="1736">
        <v>18</v>
      </c>
      <c r="H90" s="1737">
        <v>16</v>
      </c>
      <c r="I90" s="1737">
        <v>15</v>
      </c>
      <c r="J90" s="1737">
        <v>17</v>
      </c>
      <c r="K90" s="1737">
        <v>24</v>
      </c>
      <c r="L90" s="1737">
        <v>22</v>
      </c>
      <c r="M90" s="1737">
        <v>7</v>
      </c>
      <c r="N90" s="1737">
        <v>18</v>
      </c>
      <c r="O90" s="1737">
        <v>15</v>
      </c>
      <c r="P90" s="1737">
        <v>14</v>
      </c>
      <c r="Q90" s="1737">
        <v>24</v>
      </c>
      <c r="R90" s="1738">
        <v>27</v>
      </c>
      <c r="S90" s="1088">
        <f t="shared" si="19"/>
        <v>217</v>
      </c>
      <c r="T90" s="1154"/>
    </row>
    <row r="91" spans="2:20" ht="22.5" customHeight="1" thickTop="1" thickBot="1" x14ac:dyDescent="0.2">
      <c r="B91" s="28"/>
      <c r="C91" s="2451"/>
      <c r="D91" s="2584" t="s">
        <v>15</v>
      </c>
      <c r="E91" s="2584"/>
      <c r="F91" s="2585"/>
      <c r="G91" s="1122">
        <f>SUM(G86:G90)</f>
        <v>950</v>
      </c>
      <c r="H91" s="1122">
        <f>SUM(H86:H90)</f>
        <v>847</v>
      </c>
      <c r="I91" s="1085">
        <f t="shared" ref="I91:R91" si="20">SUM(I86:I90)</f>
        <v>882</v>
      </c>
      <c r="J91" s="1085">
        <f t="shared" si="20"/>
        <v>880</v>
      </c>
      <c r="K91" s="1085">
        <f t="shared" si="20"/>
        <v>887</v>
      </c>
      <c r="L91" s="1085">
        <f t="shared" si="20"/>
        <v>943</v>
      </c>
      <c r="M91" s="1085">
        <f t="shared" si="20"/>
        <v>953</v>
      </c>
      <c r="N91" s="1085">
        <f t="shared" si="20"/>
        <v>875</v>
      </c>
      <c r="O91" s="1085">
        <f t="shared" si="20"/>
        <v>829</v>
      </c>
      <c r="P91" s="1085">
        <f t="shared" si="20"/>
        <v>984</v>
      </c>
      <c r="Q91" s="1085">
        <f t="shared" si="20"/>
        <v>989</v>
      </c>
      <c r="R91" s="1085">
        <f t="shared" si="20"/>
        <v>1473</v>
      </c>
      <c r="S91" s="1123">
        <f t="shared" si="19"/>
        <v>11492</v>
      </c>
      <c r="T91" s="1154"/>
    </row>
    <row r="92" spans="2:20" ht="22.5" customHeight="1" x14ac:dyDescent="0.15">
      <c r="B92" s="28"/>
      <c r="C92" s="2447" t="s">
        <v>225</v>
      </c>
      <c r="D92" s="2575" t="s">
        <v>19</v>
      </c>
      <c r="E92" s="2575"/>
      <c r="F92" s="2455"/>
      <c r="G92" s="1733">
        <v>46</v>
      </c>
      <c r="H92" s="1734">
        <v>55</v>
      </c>
      <c r="I92" s="1734">
        <v>63</v>
      </c>
      <c r="J92" s="1734">
        <v>45</v>
      </c>
      <c r="K92" s="1734">
        <v>41</v>
      </c>
      <c r="L92" s="1734">
        <v>41</v>
      </c>
      <c r="M92" s="1734">
        <v>47</v>
      </c>
      <c r="N92" s="1734">
        <v>25</v>
      </c>
      <c r="O92" s="1734">
        <v>22</v>
      </c>
      <c r="P92" s="1734">
        <v>40</v>
      </c>
      <c r="Q92" s="1734">
        <v>44</v>
      </c>
      <c r="R92" s="1735">
        <v>57</v>
      </c>
      <c r="S92" s="1088">
        <f t="shared" si="19"/>
        <v>526</v>
      </c>
      <c r="T92" s="1154"/>
    </row>
    <row r="93" spans="2:20" ht="22.5" customHeight="1" x14ac:dyDescent="0.15">
      <c r="B93" s="28"/>
      <c r="C93" s="2448"/>
      <c r="D93" s="2575" t="s">
        <v>53</v>
      </c>
      <c r="E93" s="2575"/>
      <c r="F93" s="2455"/>
      <c r="G93" s="1733">
        <v>6</v>
      </c>
      <c r="H93" s="1734">
        <v>7</v>
      </c>
      <c r="I93" s="1734">
        <v>2</v>
      </c>
      <c r="J93" s="1734">
        <v>7</v>
      </c>
      <c r="K93" s="1734">
        <v>3</v>
      </c>
      <c r="L93" s="1734">
        <v>1</v>
      </c>
      <c r="M93" s="1734">
        <v>6</v>
      </c>
      <c r="N93" s="1734">
        <v>2</v>
      </c>
      <c r="O93" s="1734">
        <v>3</v>
      </c>
      <c r="P93" s="1734">
        <v>7</v>
      </c>
      <c r="Q93" s="1734">
        <v>2</v>
      </c>
      <c r="R93" s="1735">
        <v>6</v>
      </c>
      <c r="S93" s="1088">
        <f t="shared" si="19"/>
        <v>52</v>
      </c>
      <c r="T93" s="1154"/>
    </row>
    <row r="94" spans="2:20" ht="22.5" customHeight="1" x14ac:dyDescent="0.15">
      <c r="B94" s="28"/>
      <c r="C94" s="2448"/>
      <c r="D94" s="2575" t="s">
        <v>54</v>
      </c>
      <c r="E94" s="2575"/>
      <c r="F94" s="2455"/>
      <c r="G94" s="1733">
        <v>12</v>
      </c>
      <c r="H94" s="1734">
        <v>17</v>
      </c>
      <c r="I94" s="1734">
        <v>19</v>
      </c>
      <c r="J94" s="1734">
        <v>17</v>
      </c>
      <c r="K94" s="1734">
        <v>15</v>
      </c>
      <c r="L94" s="1734">
        <v>18</v>
      </c>
      <c r="M94" s="1734">
        <v>14</v>
      </c>
      <c r="N94" s="1734">
        <v>6</v>
      </c>
      <c r="O94" s="1734">
        <v>6</v>
      </c>
      <c r="P94" s="1734">
        <v>10</v>
      </c>
      <c r="Q94" s="1734">
        <v>21</v>
      </c>
      <c r="R94" s="1735">
        <v>15</v>
      </c>
      <c r="S94" s="1088">
        <f t="shared" si="19"/>
        <v>170</v>
      </c>
      <c r="T94" s="1154"/>
    </row>
    <row r="95" spans="2:20" ht="22.5" customHeight="1" x14ac:dyDescent="0.15">
      <c r="B95" s="28"/>
      <c r="C95" s="2448"/>
      <c r="D95" s="2586" t="s">
        <v>461</v>
      </c>
      <c r="E95" s="2586"/>
      <c r="F95" s="2587"/>
      <c r="G95" s="1733">
        <v>0</v>
      </c>
      <c r="H95" s="1734">
        <v>0</v>
      </c>
      <c r="I95" s="1734">
        <v>0</v>
      </c>
      <c r="J95" s="1734">
        <v>0</v>
      </c>
      <c r="K95" s="1734">
        <v>0</v>
      </c>
      <c r="L95" s="1734">
        <v>0</v>
      </c>
      <c r="M95" s="1734">
        <v>0</v>
      </c>
      <c r="N95" s="1734">
        <v>0</v>
      </c>
      <c r="O95" s="1734">
        <v>0</v>
      </c>
      <c r="P95" s="1734">
        <v>0</v>
      </c>
      <c r="Q95" s="1734">
        <v>0</v>
      </c>
      <c r="R95" s="1735">
        <v>0</v>
      </c>
      <c r="S95" s="1088">
        <f t="shared" si="19"/>
        <v>0</v>
      </c>
      <c r="T95" s="1154"/>
    </row>
    <row r="96" spans="2:20" ht="22.5" customHeight="1" thickBot="1" x14ac:dyDescent="0.2">
      <c r="B96" s="28"/>
      <c r="C96" s="2448"/>
      <c r="D96" s="2582" t="s">
        <v>138</v>
      </c>
      <c r="E96" s="2582"/>
      <c r="F96" s="2583"/>
      <c r="G96" s="1736">
        <v>4</v>
      </c>
      <c r="H96" s="1737">
        <v>10</v>
      </c>
      <c r="I96" s="1737">
        <v>8</v>
      </c>
      <c r="J96" s="1737">
        <v>8</v>
      </c>
      <c r="K96" s="1737">
        <v>7</v>
      </c>
      <c r="L96" s="1737">
        <v>9</v>
      </c>
      <c r="M96" s="1737">
        <v>0</v>
      </c>
      <c r="N96" s="1737">
        <v>6</v>
      </c>
      <c r="O96" s="1737">
        <v>2</v>
      </c>
      <c r="P96" s="1737">
        <v>13</v>
      </c>
      <c r="Q96" s="1737">
        <v>4</v>
      </c>
      <c r="R96" s="1738">
        <v>11</v>
      </c>
      <c r="S96" s="1148">
        <f t="shared" si="19"/>
        <v>82</v>
      </c>
      <c r="T96" s="1154"/>
    </row>
    <row r="97" spans="2:20" ht="22.5" customHeight="1" thickTop="1" thickBot="1" x14ac:dyDescent="0.2">
      <c r="B97" s="28"/>
      <c r="C97" s="2449"/>
      <c r="D97" s="2584" t="s">
        <v>15</v>
      </c>
      <c r="E97" s="2584"/>
      <c r="F97" s="2585"/>
      <c r="G97" s="1122">
        <f t="shared" ref="G97:R97" si="21">SUM(G92:G96)</f>
        <v>68</v>
      </c>
      <c r="H97" s="1085">
        <f t="shared" si="21"/>
        <v>89</v>
      </c>
      <c r="I97" s="1085">
        <f t="shared" si="21"/>
        <v>92</v>
      </c>
      <c r="J97" s="1085">
        <f t="shared" si="21"/>
        <v>77</v>
      </c>
      <c r="K97" s="1085">
        <f t="shared" si="21"/>
        <v>66</v>
      </c>
      <c r="L97" s="1085">
        <f t="shared" si="21"/>
        <v>69</v>
      </c>
      <c r="M97" s="1085">
        <f t="shared" si="21"/>
        <v>67</v>
      </c>
      <c r="N97" s="1085">
        <f t="shared" si="21"/>
        <v>39</v>
      </c>
      <c r="O97" s="1085">
        <f t="shared" si="21"/>
        <v>33</v>
      </c>
      <c r="P97" s="1085">
        <f t="shared" si="21"/>
        <v>70</v>
      </c>
      <c r="Q97" s="1085">
        <f t="shared" si="21"/>
        <v>71</v>
      </c>
      <c r="R97" s="1130">
        <f t="shared" si="21"/>
        <v>89</v>
      </c>
      <c r="S97" s="1123">
        <f t="shared" si="19"/>
        <v>830</v>
      </c>
      <c r="T97" s="1154"/>
    </row>
    <row r="98" spans="2:20" s="185" customFormat="1" ht="22.5" customHeight="1" x14ac:dyDescent="0.15">
      <c r="B98" s="6"/>
      <c r="C98" s="2451" t="s">
        <v>72</v>
      </c>
      <c r="D98" s="2575" t="s">
        <v>19</v>
      </c>
      <c r="E98" s="2575"/>
      <c r="F98" s="2455"/>
      <c r="G98" s="1115">
        <f>G86+G92</f>
        <v>469</v>
      </c>
      <c r="H98" s="1115">
        <f t="shared" ref="H98:R98" si="22">H86+H92</f>
        <v>489</v>
      </c>
      <c r="I98" s="1115">
        <f t="shared" si="22"/>
        <v>473</v>
      </c>
      <c r="J98" s="1115">
        <f t="shared" si="22"/>
        <v>457</v>
      </c>
      <c r="K98" s="1115">
        <f t="shared" si="22"/>
        <v>442</v>
      </c>
      <c r="L98" s="1115">
        <f t="shared" si="22"/>
        <v>461</v>
      </c>
      <c r="M98" s="1115">
        <f t="shared" si="22"/>
        <v>499</v>
      </c>
      <c r="N98" s="1115">
        <f t="shared" si="22"/>
        <v>408</v>
      </c>
      <c r="O98" s="1115">
        <f t="shared" si="22"/>
        <v>399</v>
      </c>
      <c r="P98" s="1115">
        <f t="shared" si="22"/>
        <v>439</v>
      </c>
      <c r="Q98" s="1115">
        <f t="shared" si="22"/>
        <v>502</v>
      </c>
      <c r="R98" s="1115">
        <f t="shared" si="22"/>
        <v>690</v>
      </c>
      <c r="S98" s="1088">
        <f t="shared" si="19"/>
        <v>5728</v>
      </c>
      <c r="T98" s="1183"/>
    </row>
    <row r="99" spans="2:20" s="185" customFormat="1" ht="22.5" customHeight="1" x14ac:dyDescent="0.15">
      <c r="B99" s="6"/>
      <c r="C99" s="2448"/>
      <c r="D99" s="2575" t="s">
        <v>53</v>
      </c>
      <c r="E99" s="2575"/>
      <c r="F99" s="2455"/>
      <c r="G99" s="1115">
        <f t="shared" ref="G99:R102" si="23">G87+G93</f>
        <v>36</v>
      </c>
      <c r="H99" s="1115">
        <f t="shared" si="23"/>
        <v>28</v>
      </c>
      <c r="I99" s="1115">
        <f t="shared" si="23"/>
        <v>29</v>
      </c>
      <c r="J99" s="1115">
        <f t="shared" si="23"/>
        <v>36</v>
      </c>
      <c r="K99" s="1115">
        <f t="shared" si="23"/>
        <v>43</v>
      </c>
      <c r="L99" s="1115">
        <f t="shared" si="23"/>
        <v>33</v>
      </c>
      <c r="M99" s="1115">
        <f t="shared" si="23"/>
        <v>41</v>
      </c>
      <c r="N99" s="1115">
        <f t="shared" si="23"/>
        <v>40</v>
      </c>
      <c r="O99" s="1115">
        <f t="shared" si="23"/>
        <v>31</v>
      </c>
      <c r="P99" s="1115">
        <f t="shared" si="23"/>
        <v>39</v>
      </c>
      <c r="Q99" s="1115">
        <f t="shared" si="23"/>
        <v>38</v>
      </c>
      <c r="R99" s="1115">
        <f t="shared" si="23"/>
        <v>41</v>
      </c>
      <c r="S99" s="1088">
        <f t="shared" si="19"/>
        <v>435</v>
      </c>
      <c r="T99" s="1183"/>
    </row>
    <row r="100" spans="2:20" s="185" customFormat="1" ht="22.5" customHeight="1" x14ac:dyDescent="0.15">
      <c r="B100" s="6"/>
      <c r="C100" s="2448"/>
      <c r="D100" s="2575" t="s">
        <v>54</v>
      </c>
      <c r="E100" s="2575"/>
      <c r="F100" s="2455"/>
      <c r="G100" s="1115">
        <f t="shared" si="23"/>
        <v>125</v>
      </c>
      <c r="H100" s="1115">
        <f t="shared" si="23"/>
        <v>116</v>
      </c>
      <c r="I100" s="1115">
        <f t="shared" si="23"/>
        <v>128</v>
      </c>
      <c r="J100" s="1115">
        <f t="shared" si="23"/>
        <v>137</v>
      </c>
      <c r="K100" s="1115">
        <f t="shared" si="23"/>
        <v>105</v>
      </c>
      <c r="L100" s="1115">
        <f t="shared" si="23"/>
        <v>125</v>
      </c>
      <c r="M100" s="1115">
        <f t="shared" si="23"/>
        <v>142</v>
      </c>
      <c r="N100" s="1115">
        <f t="shared" si="23"/>
        <v>114</v>
      </c>
      <c r="O100" s="1115">
        <f t="shared" si="23"/>
        <v>109</v>
      </c>
      <c r="P100" s="1115">
        <f t="shared" si="23"/>
        <v>123</v>
      </c>
      <c r="Q100" s="1115">
        <f t="shared" si="23"/>
        <v>149</v>
      </c>
      <c r="R100" s="1115">
        <f t="shared" si="23"/>
        <v>191</v>
      </c>
      <c r="S100" s="1088">
        <f t="shared" si="19"/>
        <v>1564</v>
      </c>
      <c r="T100" s="1183"/>
    </row>
    <row r="101" spans="2:20" s="185" customFormat="1" ht="22.5" customHeight="1" x14ac:dyDescent="0.15">
      <c r="B101" s="6"/>
      <c r="C101" s="2448"/>
      <c r="D101" s="2586" t="s">
        <v>461</v>
      </c>
      <c r="E101" s="2586"/>
      <c r="F101" s="2587"/>
      <c r="G101" s="1115">
        <f t="shared" si="23"/>
        <v>366</v>
      </c>
      <c r="H101" s="1115">
        <f t="shared" si="23"/>
        <v>277</v>
      </c>
      <c r="I101" s="1115">
        <f t="shared" si="23"/>
        <v>321</v>
      </c>
      <c r="J101" s="1115">
        <f t="shared" si="23"/>
        <v>302</v>
      </c>
      <c r="K101" s="1115">
        <f t="shared" si="23"/>
        <v>332</v>
      </c>
      <c r="L101" s="1115">
        <f t="shared" si="23"/>
        <v>362</v>
      </c>
      <c r="M101" s="1115">
        <f t="shared" si="23"/>
        <v>331</v>
      </c>
      <c r="N101" s="1115">
        <f t="shared" si="23"/>
        <v>328</v>
      </c>
      <c r="O101" s="1115">
        <f t="shared" si="23"/>
        <v>306</v>
      </c>
      <c r="P101" s="1115">
        <f t="shared" si="23"/>
        <v>426</v>
      </c>
      <c r="Q101" s="1115">
        <f t="shared" si="23"/>
        <v>343</v>
      </c>
      <c r="R101" s="1115">
        <f t="shared" si="23"/>
        <v>602</v>
      </c>
      <c r="S101" s="1088">
        <f t="shared" si="19"/>
        <v>4296</v>
      </c>
      <c r="T101" s="1183"/>
    </row>
    <row r="102" spans="2:20" s="185" customFormat="1" ht="22.5" customHeight="1" thickBot="1" x14ac:dyDescent="0.2">
      <c r="B102" s="6"/>
      <c r="C102" s="2448"/>
      <c r="D102" s="2582" t="s">
        <v>138</v>
      </c>
      <c r="E102" s="2582"/>
      <c r="F102" s="2583"/>
      <c r="G102" s="1115">
        <f t="shared" si="23"/>
        <v>22</v>
      </c>
      <c r="H102" s="1115">
        <f t="shared" si="23"/>
        <v>26</v>
      </c>
      <c r="I102" s="1115">
        <f t="shared" si="23"/>
        <v>23</v>
      </c>
      <c r="J102" s="1115">
        <f t="shared" si="23"/>
        <v>25</v>
      </c>
      <c r="K102" s="1115">
        <f t="shared" si="23"/>
        <v>31</v>
      </c>
      <c r="L102" s="1115">
        <f t="shared" si="23"/>
        <v>31</v>
      </c>
      <c r="M102" s="1115">
        <f t="shared" si="23"/>
        <v>7</v>
      </c>
      <c r="N102" s="1115">
        <f t="shared" si="23"/>
        <v>24</v>
      </c>
      <c r="O102" s="1115">
        <f t="shared" si="23"/>
        <v>17</v>
      </c>
      <c r="P102" s="1115">
        <f t="shared" si="23"/>
        <v>27</v>
      </c>
      <c r="Q102" s="1115">
        <f t="shared" si="23"/>
        <v>28</v>
      </c>
      <c r="R102" s="1115">
        <f t="shared" si="23"/>
        <v>38</v>
      </c>
      <c r="S102" s="1148">
        <f t="shared" si="19"/>
        <v>299</v>
      </c>
      <c r="T102" s="1183"/>
    </row>
    <row r="103" spans="2:20" s="185" customFormat="1" ht="22.5" customHeight="1" thickTop="1" thickBot="1" x14ac:dyDescent="0.2">
      <c r="B103" s="6"/>
      <c r="C103" s="2449"/>
      <c r="D103" s="2584" t="s">
        <v>15</v>
      </c>
      <c r="E103" s="2584"/>
      <c r="F103" s="2585"/>
      <c r="G103" s="1122">
        <f t="shared" ref="G103:R103" si="24">SUM(G98:G102)</f>
        <v>1018</v>
      </c>
      <c r="H103" s="1085">
        <f t="shared" si="24"/>
        <v>936</v>
      </c>
      <c r="I103" s="1085">
        <f t="shared" si="24"/>
        <v>974</v>
      </c>
      <c r="J103" s="1085">
        <f t="shared" si="24"/>
        <v>957</v>
      </c>
      <c r="K103" s="1085">
        <f t="shared" si="24"/>
        <v>953</v>
      </c>
      <c r="L103" s="1085">
        <f t="shared" si="24"/>
        <v>1012</v>
      </c>
      <c r="M103" s="1085">
        <f t="shared" si="24"/>
        <v>1020</v>
      </c>
      <c r="N103" s="1085">
        <f t="shared" si="24"/>
        <v>914</v>
      </c>
      <c r="O103" s="1085">
        <f t="shared" si="24"/>
        <v>862</v>
      </c>
      <c r="P103" s="1085">
        <f t="shared" si="24"/>
        <v>1054</v>
      </c>
      <c r="Q103" s="1085">
        <f t="shared" si="24"/>
        <v>1060</v>
      </c>
      <c r="R103" s="1130">
        <f t="shared" si="24"/>
        <v>1562</v>
      </c>
      <c r="S103" s="1123">
        <f t="shared" si="19"/>
        <v>12322</v>
      </c>
      <c r="T103" s="1183"/>
    </row>
    <row r="104" spans="2:20" ht="12" customHeight="1" x14ac:dyDescent="0.15">
      <c r="B104" s="28"/>
      <c r="G104" s="1154"/>
      <c r="H104" s="1154"/>
      <c r="I104" s="1154"/>
      <c r="J104" s="1154"/>
      <c r="K104" s="1154"/>
      <c r="L104" s="1154"/>
      <c r="M104" s="1154"/>
      <c r="N104" s="1154"/>
      <c r="O104" s="1154"/>
      <c r="P104" s="1154"/>
      <c r="Q104" s="1154"/>
      <c r="R104" s="1154"/>
      <c r="S104" s="1154"/>
      <c r="T104" s="1154"/>
    </row>
  </sheetData>
  <mergeCells count="101">
    <mergeCell ref="D101:F101"/>
    <mergeCell ref="D102:F102"/>
    <mergeCell ref="D103:F103"/>
    <mergeCell ref="D94:F94"/>
    <mergeCell ref="D95:F95"/>
    <mergeCell ref="D96:F96"/>
    <mergeCell ref="D97:F97"/>
    <mergeCell ref="J34:L34"/>
    <mergeCell ref="P34:R34"/>
    <mergeCell ref="J59:L59"/>
    <mergeCell ref="P59:R59"/>
    <mergeCell ref="J84:L84"/>
    <mergeCell ref="P84:R84"/>
    <mergeCell ref="D98:F98"/>
    <mergeCell ref="D99:F99"/>
    <mergeCell ref="D100:F100"/>
    <mergeCell ref="C84:D84"/>
    <mergeCell ref="E84:F84"/>
    <mergeCell ref="D66:F66"/>
    <mergeCell ref="C98:C103"/>
    <mergeCell ref="C92:C97"/>
    <mergeCell ref="D92:F92"/>
    <mergeCell ref="D93:F93"/>
    <mergeCell ref="D62:F62"/>
    <mergeCell ref="C86:C91"/>
    <mergeCell ref="D86:F86"/>
    <mergeCell ref="D87:F87"/>
    <mergeCell ref="D88:F88"/>
    <mergeCell ref="D89:F89"/>
    <mergeCell ref="D90:F90"/>
    <mergeCell ref="D91:F91"/>
    <mergeCell ref="D70:F70"/>
    <mergeCell ref="D71:F71"/>
    <mergeCell ref="C67:C72"/>
    <mergeCell ref="D67:F67"/>
    <mergeCell ref="D68:F68"/>
    <mergeCell ref="D69:F69"/>
    <mergeCell ref="D72:F72"/>
    <mergeCell ref="D77:F77"/>
    <mergeCell ref="D78:F78"/>
    <mergeCell ref="D63:F63"/>
    <mergeCell ref="D64:F64"/>
    <mergeCell ref="E7:F7"/>
    <mergeCell ref="E8:F8"/>
    <mergeCell ref="C7:D7"/>
    <mergeCell ref="Q5:S5"/>
    <mergeCell ref="Q32:S32"/>
    <mergeCell ref="Q57:S57"/>
    <mergeCell ref="Q82:S82"/>
    <mergeCell ref="C61:C66"/>
    <mergeCell ref="C36:C41"/>
    <mergeCell ref="C42:C47"/>
    <mergeCell ref="D52:F52"/>
    <mergeCell ref="C73:C78"/>
    <mergeCell ref="D73:F73"/>
    <mergeCell ref="D74:F74"/>
    <mergeCell ref="D75:F75"/>
    <mergeCell ref="D76:F76"/>
    <mergeCell ref="D65:F65"/>
    <mergeCell ref="D61:F61"/>
    <mergeCell ref="C8:D8"/>
    <mergeCell ref="D36:F36"/>
    <mergeCell ref="D40:F40"/>
    <mergeCell ref="D41:F41"/>
    <mergeCell ref="D45:F45"/>
    <mergeCell ref="C34:D34"/>
    <mergeCell ref="E34:F34"/>
    <mergeCell ref="C12:F12"/>
    <mergeCell ref="C11:F11"/>
    <mergeCell ref="C10:F10"/>
    <mergeCell ref="C9:F9"/>
    <mergeCell ref="D53:F53"/>
    <mergeCell ref="C48:C53"/>
    <mergeCell ref="D48:F48"/>
    <mergeCell ref="D49:F49"/>
    <mergeCell ref="D50:F50"/>
    <mergeCell ref="D51:F51"/>
    <mergeCell ref="S84:S85"/>
    <mergeCell ref="C85:D85"/>
    <mergeCell ref="E85:F85"/>
    <mergeCell ref="C59:D59"/>
    <mergeCell ref="E59:F59"/>
    <mergeCell ref="S34:S35"/>
    <mergeCell ref="C35:D35"/>
    <mergeCell ref="E35:F35"/>
    <mergeCell ref="S7:S8"/>
    <mergeCell ref="J7:L7"/>
    <mergeCell ref="P7:R7"/>
    <mergeCell ref="S59:S60"/>
    <mergeCell ref="C60:D60"/>
    <mergeCell ref="E60:F60"/>
    <mergeCell ref="D37:F37"/>
    <mergeCell ref="D38:F38"/>
    <mergeCell ref="C14:F14"/>
    <mergeCell ref="C13:F13"/>
    <mergeCell ref="D46:F46"/>
    <mergeCell ref="D47:F47"/>
    <mergeCell ref="D42:F42"/>
    <mergeCell ref="D43:F43"/>
    <mergeCell ref="D44:F44"/>
    <mergeCell ref="D39:F39"/>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ゴシック,標準"【３　届出等取扱件数】－【(４)印鑑登録関係】</oddHeader>
    <oddFooter>&amp;R&amp;"ＭＳ ゴシック,標準"【３　届出等取扱件数】－【(４)印鑑登録関係】</oddFooter>
  </headerFooter>
  <rowBreaks count="3" manualBreakCount="3">
    <brk id="29" max="19" man="1"/>
    <brk id="54" max="19" man="1"/>
    <brk id="79" max="19"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88"/>
  <sheetViews>
    <sheetView view="pageLayout" zoomScaleNormal="100" zoomScaleSheetLayoutView="85" workbookViewId="0">
      <selection activeCell="E6" sqref="E6:E20"/>
    </sheetView>
  </sheetViews>
  <sheetFormatPr defaultRowHeight="13.5" x14ac:dyDescent="0.15"/>
  <cols>
    <col min="1" max="1" width="2.875" style="2" customWidth="1"/>
    <col min="2" max="3" width="4.75" style="2" customWidth="1"/>
    <col min="4" max="4" width="74.5" style="2" customWidth="1"/>
    <col min="5" max="5" width="22.375" style="2" customWidth="1"/>
    <col min="6" max="10" width="7.5" style="2" customWidth="1"/>
    <col min="11" max="11" width="5.625" style="2" customWidth="1"/>
    <col min="12" max="12" width="7.5" style="2" customWidth="1"/>
    <col min="13" max="13" width="10.125" style="2" customWidth="1"/>
    <col min="14" max="14" width="5.375" style="2" customWidth="1"/>
    <col min="15" max="15" width="7.5" style="2" customWidth="1"/>
    <col min="16" max="16" width="7.125" style="2" customWidth="1"/>
    <col min="17" max="17" width="7.375" style="2" customWidth="1"/>
    <col min="18" max="18" width="9" style="2"/>
    <col min="19" max="19" width="6.125" style="2" customWidth="1"/>
    <col min="20" max="16384" width="9" style="2"/>
  </cols>
  <sheetData>
    <row r="1" spans="1:9" s="3" customFormat="1" ht="22.5" customHeight="1" x14ac:dyDescent="0.15">
      <c r="A1" s="7" t="s">
        <v>597</v>
      </c>
      <c r="B1" s="7"/>
      <c r="C1" s="7"/>
      <c r="D1" s="7"/>
      <c r="E1" s="7"/>
      <c r="F1" s="7"/>
    </row>
    <row r="2" spans="1:9" s="3" customFormat="1" ht="8.25" customHeight="1" x14ac:dyDescent="0.15">
      <c r="B2" s="7"/>
      <c r="C2" s="32"/>
      <c r="D2" s="32"/>
      <c r="E2" s="32"/>
      <c r="F2" s="32"/>
      <c r="G2" s="27"/>
      <c r="H2" s="27"/>
      <c r="I2" s="27"/>
    </row>
    <row r="3" spans="1:9" s="3" customFormat="1" ht="23.25" customHeight="1" x14ac:dyDescent="0.15">
      <c r="B3" s="7" t="s">
        <v>556</v>
      </c>
      <c r="C3" s="7"/>
      <c r="D3" s="32"/>
      <c r="E3" s="32"/>
      <c r="F3" s="32"/>
      <c r="G3" s="27"/>
      <c r="H3" s="27"/>
      <c r="I3" s="27"/>
    </row>
    <row r="4" spans="1:9" s="3" customFormat="1" ht="23.25" customHeight="1" thickBot="1" x14ac:dyDescent="0.2">
      <c r="B4" s="7" t="s">
        <v>558</v>
      </c>
      <c r="C4" s="32"/>
      <c r="D4" s="32"/>
      <c r="E4" s="1430" t="s">
        <v>700</v>
      </c>
      <c r="F4" s="32"/>
      <c r="G4" s="27"/>
      <c r="H4" s="27"/>
      <c r="I4" s="27"/>
    </row>
    <row r="5" spans="1:9" s="1403" customFormat="1" ht="21" customHeight="1" thickBot="1" x14ac:dyDescent="0.2">
      <c r="B5" s="1404" t="s">
        <v>536</v>
      </c>
      <c r="C5" s="1405" t="s">
        <v>537</v>
      </c>
      <c r="D5" s="1405" t="s">
        <v>538</v>
      </c>
      <c r="E5" s="1406" t="s">
        <v>539</v>
      </c>
    </row>
    <row r="6" spans="1:9" s="1403" customFormat="1" ht="27" customHeight="1" x14ac:dyDescent="0.15">
      <c r="B6" s="2595" t="s">
        <v>540</v>
      </c>
      <c r="C6" s="1407">
        <v>1</v>
      </c>
      <c r="D6" s="1408" t="s">
        <v>541</v>
      </c>
      <c r="E6" s="1415">
        <f>SUM(E26,E48,E67)</f>
        <v>920</v>
      </c>
    </row>
    <row r="7" spans="1:9" s="1403" customFormat="1" ht="27" customHeight="1" x14ac:dyDescent="0.15">
      <c r="B7" s="2596"/>
      <c r="C7" s="1409">
        <v>2</v>
      </c>
      <c r="D7" s="1410" t="s">
        <v>542</v>
      </c>
      <c r="E7" s="1416">
        <f t="shared" ref="E7:E20" si="0">SUM(E27,E49,E68)</f>
        <v>50</v>
      </c>
    </row>
    <row r="8" spans="1:9" s="1403" customFormat="1" ht="27" customHeight="1" x14ac:dyDescent="0.15">
      <c r="B8" s="2596"/>
      <c r="C8" s="1409">
        <v>3</v>
      </c>
      <c r="D8" s="1410" t="s">
        <v>543</v>
      </c>
      <c r="E8" s="1416">
        <f t="shared" si="0"/>
        <v>79</v>
      </c>
    </row>
    <row r="9" spans="1:9" s="1403" customFormat="1" ht="27" customHeight="1" x14ac:dyDescent="0.15">
      <c r="B9" s="2596"/>
      <c r="C9" s="1409">
        <v>4</v>
      </c>
      <c r="D9" s="1410" t="s">
        <v>544</v>
      </c>
      <c r="E9" s="1416">
        <f t="shared" si="0"/>
        <v>619</v>
      </c>
    </row>
    <row r="10" spans="1:9" s="1403" customFormat="1" ht="27" customHeight="1" x14ac:dyDescent="0.15">
      <c r="B10" s="2596"/>
      <c r="C10" s="1409">
        <v>5</v>
      </c>
      <c r="D10" s="1410" t="s">
        <v>545</v>
      </c>
      <c r="E10" s="1416">
        <f t="shared" si="0"/>
        <v>1131</v>
      </c>
    </row>
    <row r="11" spans="1:9" s="1403" customFormat="1" ht="27" customHeight="1" x14ac:dyDescent="0.15">
      <c r="B11" s="2596"/>
      <c r="C11" s="1409">
        <v>6</v>
      </c>
      <c r="D11" s="1410" t="s">
        <v>546</v>
      </c>
      <c r="E11" s="1416">
        <f t="shared" si="0"/>
        <v>27</v>
      </c>
    </row>
    <row r="12" spans="1:9" s="1403" customFormat="1" ht="27" customHeight="1" thickBot="1" x14ac:dyDescent="0.2">
      <c r="B12" s="2597"/>
      <c r="C12" s="1411">
        <v>7</v>
      </c>
      <c r="D12" s="1412" t="s">
        <v>547</v>
      </c>
      <c r="E12" s="1417">
        <f t="shared" si="0"/>
        <v>48</v>
      </c>
    </row>
    <row r="13" spans="1:9" s="1403" customFormat="1" ht="27" customHeight="1" x14ac:dyDescent="0.15">
      <c r="B13" s="2593" t="s">
        <v>595</v>
      </c>
      <c r="C13" s="1413">
        <v>8</v>
      </c>
      <c r="D13" s="1414" t="s">
        <v>596</v>
      </c>
      <c r="E13" s="1418">
        <f t="shared" si="0"/>
        <v>9</v>
      </c>
    </row>
    <row r="14" spans="1:9" s="1403" customFormat="1" ht="27" customHeight="1" x14ac:dyDescent="0.15">
      <c r="B14" s="2593"/>
      <c r="C14" s="1409">
        <v>9</v>
      </c>
      <c r="D14" s="1410" t="s">
        <v>549</v>
      </c>
      <c r="E14" s="1416">
        <f t="shared" si="0"/>
        <v>7</v>
      </c>
    </row>
    <row r="15" spans="1:9" s="1403" customFormat="1" ht="27" customHeight="1" x14ac:dyDescent="0.15">
      <c r="B15" s="2593"/>
      <c r="C15" s="1409">
        <v>10</v>
      </c>
      <c r="D15" s="1410" t="s">
        <v>550</v>
      </c>
      <c r="E15" s="1416">
        <f t="shared" si="0"/>
        <v>164</v>
      </c>
    </row>
    <row r="16" spans="1:9" s="1403" customFormat="1" ht="27" customHeight="1" x14ac:dyDescent="0.15">
      <c r="B16" s="2593"/>
      <c r="C16" s="1409">
        <v>11</v>
      </c>
      <c r="D16" s="1410" t="s">
        <v>551</v>
      </c>
      <c r="E16" s="1416">
        <f t="shared" si="0"/>
        <v>13</v>
      </c>
    </row>
    <row r="17" spans="2:17" s="1403" customFormat="1" ht="27" customHeight="1" x14ac:dyDescent="0.15">
      <c r="B17" s="2593"/>
      <c r="C17" s="1409">
        <v>12</v>
      </c>
      <c r="D17" s="1410" t="s">
        <v>552</v>
      </c>
      <c r="E17" s="1416">
        <f t="shared" si="0"/>
        <v>0</v>
      </c>
    </row>
    <row r="18" spans="2:17" s="1403" customFormat="1" ht="27" customHeight="1" x14ac:dyDescent="0.15">
      <c r="B18" s="2593"/>
      <c r="C18" s="1409">
        <v>13</v>
      </c>
      <c r="D18" s="1410" t="s">
        <v>553</v>
      </c>
      <c r="E18" s="1416">
        <f t="shared" si="0"/>
        <v>0</v>
      </c>
    </row>
    <row r="19" spans="2:17" s="1403" customFormat="1" ht="27" customHeight="1" x14ac:dyDescent="0.15">
      <c r="B19" s="2593"/>
      <c r="C19" s="1409">
        <v>14</v>
      </c>
      <c r="D19" s="1410" t="s">
        <v>554</v>
      </c>
      <c r="E19" s="1416">
        <f t="shared" si="0"/>
        <v>0</v>
      </c>
    </row>
    <row r="20" spans="2:17" s="1403" customFormat="1" ht="27" customHeight="1" thickBot="1" x14ac:dyDescent="0.2">
      <c r="B20" s="2594"/>
      <c r="C20" s="1411">
        <v>15</v>
      </c>
      <c r="D20" s="1412" t="s">
        <v>555</v>
      </c>
      <c r="E20" s="1417">
        <f t="shared" si="0"/>
        <v>169</v>
      </c>
    </row>
    <row r="21" spans="2:17" ht="22.5" customHeight="1" x14ac:dyDescent="0.15">
      <c r="C21" s="28"/>
      <c r="D21" s="148"/>
      <c r="E21" s="28"/>
      <c r="F21" s="28"/>
      <c r="G21" s="6"/>
      <c r="H21" s="1183"/>
      <c r="I21" s="1154"/>
      <c r="O21" s="8"/>
      <c r="P21" s="6"/>
      <c r="Q21" s="95"/>
    </row>
    <row r="22" spans="2:17" ht="22.5" customHeight="1" x14ac:dyDescent="0.15">
      <c r="C22" s="28"/>
      <c r="D22" s="148"/>
      <c r="E22" s="28"/>
      <c r="F22" s="28"/>
      <c r="G22" s="6"/>
      <c r="H22" s="1183"/>
      <c r="I22" s="1154"/>
      <c r="O22" s="8"/>
      <c r="P22" s="6"/>
      <c r="Q22" s="95"/>
    </row>
    <row r="23" spans="2:17" s="3" customFormat="1" ht="23.25" customHeight="1" x14ac:dyDescent="0.15">
      <c r="B23" s="7" t="s">
        <v>556</v>
      </c>
      <c r="C23" s="7"/>
      <c r="D23" s="32"/>
      <c r="E23" s="32"/>
      <c r="F23" s="32"/>
      <c r="G23" s="27"/>
      <c r="H23" s="27"/>
      <c r="I23" s="27"/>
    </row>
    <row r="24" spans="2:17" s="3" customFormat="1" ht="23.25" customHeight="1" thickBot="1" x14ac:dyDescent="0.2">
      <c r="B24" s="7" t="s">
        <v>557</v>
      </c>
      <c r="C24" s="32"/>
      <c r="D24" s="32"/>
      <c r="E24" s="1430" t="str">
        <f>E4</f>
        <v>（平成26年4月～平成27年3月分）</v>
      </c>
      <c r="F24" s="32"/>
      <c r="G24" s="27"/>
      <c r="H24" s="27"/>
      <c r="I24" s="27"/>
    </row>
    <row r="25" spans="2:17" s="1403" customFormat="1" ht="21" customHeight="1" thickBot="1" x14ac:dyDescent="0.2">
      <c r="B25" s="1404" t="s">
        <v>536</v>
      </c>
      <c r="C25" s="1405" t="s">
        <v>537</v>
      </c>
      <c r="D25" s="1405" t="s">
        <v>538</v>
      </c>
      <c r="E25" s="1406" t="s">
        <v>539</v>
      </c>
    </row>
    <row r="26" spans="2:17" s="1403" customFormat="1" ht="27" customHeight="1" x14ac:dyDescent="0.15">
      <c r="B26" s="2598" t="s">
        <v>540</v>
      </c>
      <c r="C26" s="1413">
        <v>1</v>
      </c>
      <c r="D26" s="1414" t="s">
        <v>541</v>
      </c>
      <c r="E26" s="1506">
        <v>180</v>
      </c>
    </row>
    <row r="27" spans="2:17" s="1403" customFormat="1" ht="27" customHeight="1" x14ac:dyDescent="0.15">
      <c r="B27" s="2596"/>
      <c r="C27" s="1409">
        <v>2</v>
      </c>
      <c r="D27" s="1410" t="s">
        <v>542</v>
      </c>
      <c r="E27" s="1507">
        <v>21</v>
      </c>
    </row>
    <row r="28" spans="2:17" s="1403" customFormat="1" ht="27" customHeight="1" x14ac:dyDescent="0.15">
      <c r="B28" s="2596"/>
      <c r="C28" s="1409">
        <v>3</v>
      </c>
      <c r="D28" s="1410" t="s">
        <v>543</v>
      </c>
      <c r="E28" s="1507">
        <v>20</v>
      </c>
    </row>
    <row r="29" spans="2:17" s="1403" customFormat="1" ht="27" customHeight="1" x14ac:dyDescent="0.15">
      <c r="B29" s="2596"/>
      <c r="C29" s="1409">
        <v>4</v>
      </c>
      <c r="D29" s="1410" t="s">
        <v>544</v>
      </c>
      <c r="E29" s="1507">
        <v>115</v>
      </c>
    </row>
    <row r="30" spans="2:17" s="1403" customFormat="1" ht="27" customHeight="1" x14ac:dyDescent="0.15">
      <c r="B30" s="2596"/>
      <c r="C30" s="1409">
        <v>5</v>
      </c>
      <c r="D30" s="1410" t="s">
        <v>545</v>
      </c>
      <c r="E30" s="1507">
        <v>326</v>
      </c>
    </row>
    <row r="31" spans="2:17" s="1403" customFormat="1" ht="27" customHeight="1" x14ac:dyDescent="0.15">
      <c r="B31" s="2596"/>
      <c r="C31" s="1409">
        <v>6</v>
      </c>
      <c r="D31" s="1410" t="s">
        <v>546</v>
      </c>
      <c r="E31" s="1507">
        <v>7</v>
      </c>
    </row>
    <row r="32" spans="2:17" s="1403" customFormat="1" ht="27" customHeight="1" thickBot="1" x14ac:dyDescent="0.2">
      <c r="B32" s="2597"/>
      <c r="C32" s="1411">
        <v>7</v>
      </c>
      <c r="D32" s="1412" t="s">
        <v>547</v>
      </c>
      <c r="E32" s="1508">
        <v>12</v>
      </c>
    </row>
    <row r="33" spans="2:17" s="1403" customFormat="1" ht="27" customHeight="1" x14ac:dyDescent="0.15">
      <c r="B33" s="2593" t="s">
        <v>548</v>
      </c>
      <c r="C33" s="1413">
        <v>8</v>
      </c>
      <c r="D33" s="1414" t="s">
        <v>596</v>
      </c>
      <c r="E33" s="1506">
        <v>8</v>
      </c>
    </row>
    <row r="34" spans="2:17" s="1403" customFormat="1" ht="27" customHeight="1" x14ac:dyDescent="0.15">
      <c r="B34" s="2593"/>
      <c r="C34" s="1409">
        <v>9</v>
      </c>
      <c r="D34" s="1410" t="s">
        <v>549</v>
      </c>
      <c r="E34" s="1507">
        <v>2</v>
      </c>
    </row>
    <row r="35" spans="2:17" s="1403" customFormat="1" ht="27" customHeight="1" x14ac:dyDescent="0.15">
      <c r="B35" s="2593"/>
      <c r="C35" s="1409">
        <v>10</v>
      </c>
      <c r="D35" s="1410" t="s">
        <v>550</v>
      </c>
      <c r="E35" s="1507">
        <v>46</v>
      </c>
    </row>
    <row r="36" spans="2:17" s="1403" customFormat="1" ht="27" customHeight="1" x14ac:dyDescent="0.15">
      <c r="B36" s="2593"/>
      <c r="C36" s="1409">
        <v>11</v>
      </c>
      <c r="D36" s="1410" t="s">
        <v>551</v>
      </c>
      <c r="E36" s="1507">
        <v>4</v>
      </c>
    </row>
    <row r="37" spans="2:17" s="1403" customFormat="1" ht="27" customHeight="1" x14ac:dyDescent="0.15">
      <c r="B37" s="2593"/>
      <c r="C37" s="1409">
        <v>12</v>
      </c>
      <c r="D37" s="1410" t="s">
        <v>552</v>
      </c>
      <c r="E37" s="1507">
        <v>0</v>
      </c>
    </row>
    <row r="38" spans="2:17" s="1403" customFormat="1" ht="27" customHeight="1" x14ac:dyDescent="0.15">
      <c r="B38" s="2593"/>
      <c r="C38" s="1409">
        <v>13</v>
      </c>
      <c r="D38" s="1410" t="s">
        <v>553</v>
      </c>
      <c r="E38" s="1507">
        <v>0</v>
      </c>
    </row>
    <row r="39" spans="2:17" s="1403" customFormat="1" ht="27" customHeight="1" x14ac:dyDescent="0.15">
      <c r="B39" s="2593"/>
      <c r="C39" s="1409">
        <v>14</v>
      </c>
      <c r="D39" s="1410" t="s">
        <v>554</v>
      </c>
      <c r="E39" s="1507">
        <v>0</v>
      </c>
    </row>
    <row r="40" spans="2:17" s="1403" customFormat="1" ht="27" customHeight="1" thickBot="1" x14ac:dyDescent="0.2">
      <c r="B40" s="2594"/>
      <c r="C40" s="1411">
        <v>15</v>
      </c>
      <c r="D40" s="1412" t="s">
        <v>555</v>
      </c>
      <c r="E40" s="1508">
        <v>66</v>
      </c>
    </row>
    <row r="41" spans="2:17" ht="22.5" customHeight="1" x14ac:dyDescent="0.15">
      <c r="C41" s="28"/>
      <c r="D41" s="148"/>
      <c r="E41" s="28"/>
      <c r="F41" s="28"/>
      <c r="G41" s="6"/>
      <c r="H41" s="1183"/>
      <c r="I41" s="1154"/>
      <c r="O41" s="8"/>
      <c r="P41" s="6"/>
      <c r="Q41" s="95"/>
    </row>
    <row r="42" spans="2:17" ht="22.5" customHeight="1" x14ac:dyDescent="0.15">
      <c r="C42" s="28"/>
      <c r="D42" s="148"/>
      <c r="E42" s="28"/>
      <c r="F42" s="28"/>
      <c r="G42" s="6"/>
      <c r="H42" s="1183"/>
      <c r="I42" s="1154"/>
      <c r="O42" s="8"/>
      <c r="P42" s="6"/>
      <c r="Q42" s="95"/>
    </row>
    <row r="43" spans="2:17" ht="22.5" customHeight="1" x14ac:dyDescent="0.15">
      <c r="C43" s="28"/>
      <c r="D43" s="148"/>
      <c r="E43" s="28"/>
      <c r="F43" s="28"/>
      <c r="G43" s="6"/>
      <c r="H43" s="6"/>
      <c r="I43" s="28"/>
      <c r="O43" s="8"/>
      <c r="P43" s="6"/>
      <c r="Q43" s="95"/>
    </row>
    <row r="44" spans="2:17" ht="22.5" customHeight="1" x14ac:dyDescent="0.15">
      <c r="C44" s="28"/>
      <c r="D44" s="148"/>
      <c r="E44" s="28"/>
      <c r="F44" s="28"/>
      <c r="G44" s="6"/>
      <c r="H44" s="6"/>
      <c r="I44" s="28"/>
      <c r="O44" s="8"/>
      <c r="P44" s="6"/>
      <c r="Q44" s="95"/>
    </row>
    <row r="45" spans="2:17" s="3" customFormat="1" ht="23.25" customHeight="1" x14ac:dyDescent="0.15">
      <c r="B45" s="7" t="s">
        <v>556</v>
      </c>
      <c r="C45" s="7"/>
      <c r="D45" s="32"/>
      <c r="E45" s="32"/>
      <c r="F45" s="32"/>
      <c r="G45" s="27"/>
      <c r="H45" s="27"/>
      <c r="I45" s="27"/>
    </row>
    <row r="46" spans="2:17" s="3" customFormat="1" ht="23.25" customHeight="1" thickBot="1" x14ac:dyDescent="0.2">
      <c r="B46" s="7" t="s">
        <v>559</v>
      </c>
      <c r="C46" s="32"/>
      <c r="D46" s="32"/>
      <c r="E46" s="1430" t="str">
        <f>E4</f>
        <v>（平成26年4月～平成27年3月分）</v>
      </c>
      <c r="F46" s="32"/>
      <c r="G46" s="27"/>
      <c r="H46" s="27"/>
      <c r="I46" s="27"/>
    </row>
    <row r="47" spans="2:17" s="1403" customFormat="1" ht="21" customHeight="1" thickBot="1" x14ac:dyDescent="0.2">
      <c r="B47" s="1404" t="s">
        <v>536</v>
      </c>
      <c r="C47" s="1405" t="s">
        <v>537</v>
      </c>
      <c r="D47" s="1405" t="s">
        <v>538</v>
      </c>
      <c r="E47" s="1406" t="s">
        <v>539</v>
      </c>
    </row>
    <row r="48" spans="2:17" s="1403" customFormat="1" ht="27" customHeight="1" x14ac:dyDescent="0.15">
      <c r="B48" s="2595" t="s">
        <v>540</v>
      </c>
      <c r="C48" s="1407">
        <v>1</v>
      </c>
      <c r="D48" s="1408" t="s">
        <v>541</v>
      </c>
      <c r="E48" s="1702">
        <v>575</v>
      </c>
    </row>
    <row r="49" spans="2:17" s="1403" customFormat="1" ht="27" customHeight="1" x14ac:dyDescent="0.15">
      <c r="B49" s="2596"/>
      <c r="C49" s="1409">
        <v>2</v>
      </c>
      <c r="D49" s="1410" t="s">
        <v>542</v>
      </c>
      <c r="E49" s="1703">
        <v>24</v>
      </c>
    </row>
    <row r="50" spans="2:17" s="1403" customFormat="1" ht="27" customHeight="1" x14ac:dyDescent="0.15">
      <c r="B50" s="2596"/>
      <c r="C50" s="1409">
        <v>3</v>
      </c>
      <c r="D50" s="1410" t="s">
        <v>543</v>
      </c>
      <c r="E50" s="1703">
        <v>42</v>
      </c>
    </row>
    <row r="51" spans="2:17" s="1403" customFormat="1" ht="27" customHeight="1" x14ac:dyDescent="0.15">
      <c r="B51" s="2596"/>
      <c r="C51" s="1409">
        <v>4</v>
      </c>
      <c r="D51" s="1410" t="s">
        <v>544</v>
      </c>
      <c r="E51" s="1703">
        <v>233</v>
      </c>
    </row>
    <row r="52" spans="2:17" s="1403" customFormat="1" ht="27" customHeight="1" x14ac:dyDescent="0.15">
      <c r="B52" s="2596"/>
      <c r="C52" s="1409">
        <v>5</v>
      </c>
      <c r="D52" s="1410" t="s">
        <v>545</v>
      </c>
      <c r="E52" s="1703">
        <v>518</v>
      </c>
    </row>
    <row r="53" spans="2:17" s="1403" customFormat="1" ht="27" customHeight="1" x14ac:dyDescent="0.15">
      <c r="B53" s="2596"/>
      <c r="C53" s="1409">
        <v>6</v>
      </c>
      <c r="D53" s="1410" t="s">
        <v>546</v>
      </c>
      <c r="E53" s="1703">
        <v>16</v>
      </c>
    </row>
    <row r="54" spans="2:17" s="1403" customFormat="1" ht="27" customHeight="1" thickBot="1" x14ac:dyDescent="0.2">
      <c r="B54" s="2597"/>
      <c r="C54" s="1411">
        <v>7</v>
      </c>
      <c r="D54" s="1412" t="s">
        <v>547</v>
      </c>
      <c r="E54" s="1704">
        <v>23</v>
      </c>
    </row>
    <row r="55" spans="2:17" s="1403" customFormat="1" ht="27" customHeight="1" x14ac:dyDescent="0.15">
      <c r="B55" s="2593" t="s">
        <v>548</v>
      </c>
      <c r="C55" s="1413">
        <v>8</v>
      </c>
      <c r="D55" s="1414" t="s">
        <v>596</v>
      </c>
      <c r="E55" s="1705">
        <v>1</v>
      </c>
    </row>
    <row r="56" spans="2:17" s="1403" customFormat="1" ht="27" customHeight="1" x14ac:dyDescent="0.15">
      <c r="B56" s="2593"/>
      <c r="C56" s="1409">
        <v>9</v>
      </c>
      <c r="D56" s="1410" t="s">
        <v>549</v>
      </c>
      <c r="E56" s="1703">
        <v>5</v>
      </c>
    </row>
    <row r="57" spans="2:17" s="1403" customFormat="1" ht="27" customHeight="1" x14ac:dyDescent="0.15">
      <c r="B57" s="2593"/>
      <c r="C57" s="1409">
        <v>10</v>
      </c>
      <c r="D57" s="1410" t="s">
        <v>550</v>
      </c>
      <c r="E57" s="1703">
        <v>78</v>
      </c>
    </row>
    <row r="58" spans="2:17" s="1403" customFormat="1" ht="27" customHeight="1" x14ac:dyDescent="0.15">
      <c r="B58" s="2593"/>
      <c r="C58" s="1409">
        <v>11</v>
      </c>
      <c r="D58" s="1410" t="s">
        <v>551</v>
      </c>
      <c r="E58" s="1703">
        <v>6</v>
      </c>
    </row>
    <row r="59" spans="2:17" s="1403" customFormat="1" ht="27" customHeight="1" x14ac:dyDescent="0.15">
      <c r="B59" s="2593"/>
      <c r="C59" s="1409">
        <v>12</v>
      </c>
      <c r="D59" s="1410" t="s">
        <v>552</v>
      </c>
      <c r="E59" s="1703">
        <v>0</v>
      </c>
    </row>
    <row r="60" spans="2:17" s="1403" customFormat="1" ht="27" customHeight="1" x14ac:dyDescent="0.15">
      <c r="B60" s="2593"/>
      <c r="C60" s="1409">
        <v>13</v>
      </c>
      <c r="D60" s="1410" t="s">
        <v>553</v>
      </c>
      <c r="E60" s="1703">
        <v>0</v>
      </c>
    </row>
    <row r="61" spans="2:17" s="1403" customFormat="1" ht="27" customHeight="1" x14ac:dyDescent="0.15">
      <c r="B61" s="2593"/>
      <c r="C61" s="1409">
        <v>14</v>
      </c>
      <c r="D61" s="1410" t="s">
        <v>554</v>
      </c>
      <c r="E61" s="1703">
        <v>0</v>
      </c>
    </row>
    <row r="62" spans="2:17" s="1403" customFormat="1" ht="27" customHeight="1" thickBot="1" x14ac:dyDescent="0.2">
      <c r="B62" s="2594"/>
      <c r="C62" s="1411">
        <v>15</v>
      </c>
      <c r="D62" s="1412" t="s">
        <v>555</v>
      </c>
      <c r="E62" s="1704">
        <v>64</v>
      </c>
    </row>
    <row r="63" spans="2:17" ht="22.5" customHeight="1" x14ac:dyDescent="0.15">
      <c r="C63" s="28"/>
      <c r="D63" s="148"/>
      <c r="E63" s="28"/>
      <c r="F63" s="28"/>
      <c r="G63" s="6"/>
      <c r="H63" s="6"/>
      <c r="I63" s="28"/>
      <c r="O63" s="8"/>
      <c r="P63" s="6"/>
      <c r="Q63" s="95"/>
    </row>
    <row r="64" spans="2:17" s="3" customFormat="1" ht="23.25" customHeight="1" x14ac:dyDescent="0.15">
      <c r="B64" s="7" t="s">
        <v>556</v>
      </c>
      <c r="C64" s="7"/>
      <c r="D64" s="32"/>
      <c r="E64" s="32"/>
      <c r="F64" s="32"/>
      <c r="G64" s="27"/>
      <c r="H64" s="27"/>
      <c r="I64" s="27"/>
    </row>
    <row r="65" spans="2:9" s="3" customFormat="1" ht="23.25" customHeight="1" thickBot="1" x14ac:dyDescent="0.2">
      <c r="B65" s="7" t="s">
        <v>560</v>
      </c>
      <c r="C65" s="32"/>
      <c r="D65" s="32"/>
      <c r="E65" s="1430" t="str">
        <f>E4</f>
        <v>（平成26年4月～平成27年3月分）</v>
      </c>
      <c r="F65" s="32"/>
      <c r="G65" s="27"/>
      <c r="H65" s="27"/>
      <c r="I65" s="27"/>
    </row>
    <row r="66" spans="2:9" s="1403" customFormat="1" ht="21" customHeight="1" thickBot="1" x14ac:dyDescent="0.2">
      <c r="B66" s="1404" t="s">
        <v>536</v>
      </c>
      <c r="C66" s="1405" t="s">
        <v>537</v>
      </c>
      <c r="D66" s="1405" t="s">
        <v>538</v>
      </c>
      <c r="E66" s="1406" t="s">
        <v>539</v>
      </c>
    </row>
    <row r="67" spans="2:9" s="1403" customFormat="1" ht="27" customHeight="1" x14ac:dyDescent="0.15">
      <c r="B67" s="2595" t="s">
        <v>540</v>
      </c>
      <c r="C67" s="1407">
        <v>1</v>
      </c>
      <c r="D67" s="1408" t="s">
        <v>541</v>
      </c>
      <c r="E67" s="1754">
        <v>165</v>
      </c>
    </row>
    <row r="68" spans="2:9" s="1403" customFormat="1" ht="27" customHeight="1" x14ac:dyDescent="0.15">
      <c r="B68" s="2596"/>
      <c r="C68" s="1409">
        <v>2</v>
      </c>
      <c r="D68" s="1410" t="s">
        <v>542</v>
      </c>
      <c r="E68" s="1755">
        <v>5</v>
      </c>
    </row>
    <row r="69" spans="2:9" s="1403" customFormat="1" ht="27" customHeight="1" x14ac:dyDescent="0.15">
      <c r="B69" s="2596"/>
      <c r="C69" s="1409">
        <v>3</v>
      </c>
      <c r="D69" s="1410" t="s">
        <v>543</v>
      </c>
      <c r="E69" s="1755">
        <v>17</v>
      </c>
    </row>
    <row r="70" spans="2:9" s="1403" customFormat="1" ht="27" customHeight="1" x14ac:dyDescent="0.15">
      <c r="B70" s="2596"/>
      <c r="C70" s="1409">
        <v>4</v>
      </c>
      <c r="D70" s="1410" t="s">
        <v>544</v>
      </c>
      <c r="E70" s="1755">
        <v>271</v>
      </c>
    </row>
    <row r="71" spans="2:9" s="1403" customFormat="1" ht="27" customHeight="1" x14ac:dyDescent="0.15">
      <c r="B71" s="2596"/>
      <c r="C71" s="1409">
        <v>5</v>
      </c>
      <c r="D71" s="1410" t="s">
        <v>545</v>
      </c>
      <c r="E71" s="1755">
        <v>287</v>
      </c>
    </row>
    <row r="72" spans="2:9" s="1403" customFormat="1" ht="27" customHeight="1" x14ac:dyDescent="0.15">
      <c r="B72" s="2596"/>
      <c r="C72" s="1409">
        <v>6</v>
      </c>
      <c r="D72" s="1410" t="s">
        <v>546</v>
      </c>
      <c r="E72" s="1755">
        <v>4</v>
      </c>
    </row>
    <row r="73" spans="2:9" s="1403" customFormat="1" ht="27" customHeight="1" thickBot="1" x14ac:dyDescent="0.2">
      <c r="B73" s="2597"/>
      <c r="C73" s="1411">
        <v>7</v>
      </c>
      <c r="D73" s="1412" t="s">
        <v>547</v>
      </c>
      <c r="E73" s="1756">
        <v>13</v>
      </c>
    </row>
    <row r="74" spans="2:9" s="1403" customFormat="1" ht="27" customHeight="1" x14ac:dyDescent="0.15">
      <c r="B74" s="2593" t="s">
        <v>548</v>
      </c>
      <c r="C74" s="1413">
        <v>8</v>
      </c>
      <c r="D74" s="1414" t="s">
        <v>596</v>
      </c>
      <c r="E74" s="1757">
        <v>0</v>
      </c>
    </row>
    <row r="75" spans="2:9" s="1403" customFormat="1" ht="27" customHeight="1" x14ac:dyDescent="0.15">
      <c r="B75" s="2593"/>
      <c r="C75" s="1409">
        <v>9</v>
      </c>
      <c r="D75" s="1410" t="s">
        <v>549</v>
      </c>
      <c r="E75" s="1755">
        <v>0</v>
      </c>
    </row>
    <row r="76" spans="2:9" s="1403" customFormat="1" ht="27" customHeight="1" x14ac:dyDescent="0.15">
      <c r="B76" s="2593"/>
      <c r="C76" s="1409">
        <v>10</v>
      </c>
      <c r="D76" s="1410" t="s">
        <v>550</v>
      </c>
      <c r="E76" s="1755">
        <v>40</v>
      </c>
    </row>
    <row r="77" spans="2:9" s="1403" customFormat="1" ht="27" customHeight="1" x14ac:dyDescent="0.15">
      <c r="B77" s="2593"/>
      <c r="C77" s="1409">
        <v>11</v>
      </c>
      <c r="D77" s="1410" t="s">
        <v>551</v>
      </c>
      <c r="E77" s="1755">
        <v>3</v>
      </c>
    </row>
    <row r="78" spans="2:9" s="1403" customFormat="1" ht="27" customHeight="1" x14ac:dyDescent="0.15">
      <c r="B78" s="2593"/>
      <c r="C78" s="1409">
        <v>12</v>
      </c>
      <c r="D78" s="1410" t="s">
        <v>552</v>
      </c>
      <c r="E78" s="1755">
        <v>0</v>
      </c>
    </row>
    <row r="79" spans="2:9" s="1403" customFormat="1" ht="27" customHeight="1" x14ac:dyDescent="0.15">
      <c r="B79" s="2593"/>
      <c r="C79" s="1409">
        <v>13</v>
      </c>
      <c r="D79" s="1410" t="s">
        <v>553</v>
      </c>
      <c r="E79" s="1755">
        <v>0</v>
      </c>
    </row>
    <row r="80" spans="2:9" s="1403" customFormat="1" ht="27" customHeight="1" x14ac:dyDescent="0.15">
      <c r="B80" s="2593"/>
      <c r="C80" s="1409">
        <v>14</v>
      </c>
      <c r="D80" s="1410" t="s">
        <v>554</v>
      </c>
      <c r="E80" s="1755">
        <v>0</v>
      </c>
    </row>
    <row r="81" spans="2:17" s="1403" customFormat="1" ht="27" customHeight="1" thickBot="1" x14ac:dyDescent="0.2">
      <c r="B81" s="2594"/>
      <c r="C81" s="1411">
        <v>15</v>
      </c>
      <c r="D81" s="1412" t="s">
        <v>555</v>
      </c>
      <c r="E81" s="1756">
        <v>39</v>
      </c>
    </row>
    <row r="82" spans="2:17" ht="22.5" customHeight="1" x14ac:dyDescent="0.15">
      <c r="C82" s="28"/>
      <c r="D82" s="148"/>
      <c r="E82" s="28"/>
      <c r="F82" s="28"/>
      <c r="G82" s="6"/>
      <c r="H82" s="6"/>
      <c r="I82" s="28"/>
      <c r="O82" s="8"/>
      <c r="P82" s="6"/>
      <c r="Q82" s="95"/>
    </row>
    <row r="83" spans="2:17" x14ac:dyDescent="0.15">
      <c r="C83" s="28"/>
      <c r="D83" s="28"/>
      <c r="E83" s="28"/>
      <c r="F83" s="28"/>
      <c r="G83" s="28"/>
      <c r="H83" s="28"/>
      <c r="I83" s="28"/>
    </row>
    <row r="84" spans="2:17" x14ac:dyDescent="0.15">
      <c r="C84" s="28"/>
      <c r="D84" s="28"/>
      <c r="E84" s="28"/>
      <c r="F84" s="28"/>
      <c r="G84" s="28"/>
      <c r="H84" s="28"/>
      <c r="I84" s="28"/>
    </row>
    <row r="85" spans="2:17" x14ac:dyDescent="0.15">
      <c r="C85" s="28"/>
      <c r="D85" s="28"/>
      <c r="E85" s="28"/>
      <c r="F85" s="28"/>
      <c r="G85" s="28"/>
      <c r="H85" s="28"/>
      <c r="I85" s="28"/>
    </row>
    <row r="86" spans="2:17" x14ac:dyDescent="0.15">
      <c r="C86" s="28"/>
      <c r="D86" s="28"/>
      <c r="E86" s="28"/>
      <c r="F86" s="28"/>
      <c r="G86" s="28"/>
      <c r="H86" s="28"/>
      <c r="I86" s="28"/>
    </row>
    <row r="87" spans="2:17" x14ac:dyDescent="0.15">
      <c r="C87" s="28"/>
      <c r="D87" s="28"/>
      <c r="E87" s="28"/>
      <c r="F87" s="28"/>
      <c r="G87" s="28"/>
      <c r="H87" s="28"/>
      <c r="I87" s="28"/>
    </row>
    <row r="88" spans="2:17" x14ac:dyDescent="0.15">
      <c r="C88" s="28"/>
      <c r="D88" s="28"/>
      <c r="E88" s="28"/>
      <c r="F88" s="28"/>
      <c r="G88" s="28"/>
      <c r="H88" s="28"/>
      <c r="I88" s="28"/>
    </row>
  </sheetData>
  <mergeCells count="8">
    <mergeCell ref="B55:B62"/>
    <mergeCell ref="B48:B54"/>
    <mergeCell ref="B67:B73"/>
    <mergeCell ref="B74:B81"/>
    <mergeCell ref="B6:B12"/>
    <mergeCell ref="B13:B20"/>
    <mergeCell ref="B26:B32"/>
    <mergeCell ref="B33:B40"/>
  </mergeCells>
  <phoneticPr fontId="3"/>
  <pageMargins left="0.78740157480314965" right="0.19685039370078741" top="0.78740157480314965" bottom="0.78740157480314965" header="0.59055118110236227" footer="0.59055118110236227"/>
  <pageSetup paperSize="9" scale="95" orientation="landscape" r:id="rId1"/>
  <headerFooter scaleWithDoc="0">
    <oddHeader>&amp;R&amp;"ＭＳ ゴシック,標準"【３　届出等取扱件数】－【(５)中長期在留者住居地届出関係】</oddHeader>
    <oddFooter>&amp;R&amp;"ＭＳ ゴシック,標準"【３　届出等取扱件数】－【(５)中長期在留者住居地届出関係】</oddFooter>
  </headerFooter>
  <rowBreaks count="1" manualBreakCount="1">
    <brk id="63" max="9"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FF"/>
  </sheetPr>
  <dimension ref="A1:AC67"/>
  <sheetViews>
    <sheetView view="pageLayout" topLeftCell="A7" zoomScaleNormal="100" zoomScaleSheetLayoutView="84" workbookViewId="0">
      <selection activeCell="S8" sqref="S8:S14"/>
    </sheetView>
  </sheetViews>
  <sheetFormatPr defaultRowHeight="13.5" x14ac:dyDescent="0.15"/>
  <cols>
    <col min="1" max="2" width="2.875" style="2" customWidth="1"/>
    <col min="3" max="3" width="5" style="2" customWidth="1"/>
    <col min="4" max="4" width="11.25" style="2" customWidth="1"/>
    <col min="5" max="6" width="8.125" style="2" customWidth="1"/>
    <col min="7" max="18" width="7.5" style="2" customWidth="1"/>
    <col min="19" max="19" width="8.25" style="2" customWidth="1"/>
    <col min="20" max="20" width="5.125" style="2" customWidth="1"/>
    <col min="21" max="21" width="2" style="2" customWidth="1"/>
    <col min="22" max="22" width="7.5" style="2" customWidth="1"/>
    <col min="23" max="23" width="5.625" style="2" customWidth="1"/>
    <col min="24" max="24" width="7.5" style="2" customWidth="1"/>
    <col min="25" max="25" width="10.125" style="2" customWidth="1"/>
    <col min="26" max="26" width="5.375" style="2" customWidth="1"/>
    <col min="27" max="27" width="7.5" style="2" customWidth="1"/>
    <col min="28" max="28" width="7.125" style="2" customWidth="1"/>
    <col min="29" max="29" width="7.375" style="2" customWidth="1"/>
    <col min="30" max="30" width="9" style="2"/>
    <col min="31" max="31" width="6.125" style="2" customWidth="1"/>
    <col min="32" max="16384" width="9" style="2"/>
  </cols>
  <sheetData>
    <row r="1" spans="1:29" s="3" customFormat="1" ht="22.5" customHeight="1" x14ac:dyDescent="0.15">
      <c r="A1" s="7" t="s">
        <v>598</v>
      </c>
      <c r="B1" s="7"/>
      <c r="C1" s="7"/>
      <c r="D1" s="7"/>
      <c r="E1" s="7"/>
    </row>
    <row r="2" spans="1:29" s="3" customFormat="1" ht="8.25" customHeight="1" x14ac:dyDescent="0.15">
      <c r="A2" s="7"/>
      <c r="B2" s="32"/>
      <c r="C2" s="32"/>
      <c r="D2" s="32"/>
      <c r="E2" s="32"/>
      <c r="F2" s="27"/>
      <c r="G2" s="27"/>
      <c r="H2" s="27"/>
      <c r="I2" s="27"/>
      <c r="J2" s="27"/>
      <c r="K2" s="27"/>
      <c r="L2" s="27"/>
      <c r="M2" s="27"/>
      <c r="N2" s="27"/>
      <c r="O2" s="27"/>
      <c r="P2" s="27"/>
      <c r="Q2" s="27"/>
      <c r="R2" s="27"/>
      <c r="S2" s="27"/>
      <c r="T2" s="27"/>
    </row>
    <row r="3" spans="1:29" s="3" customFormat="1" ht="22.5" customHeight="1" x14ac:dyDescent="0.15">
      <c r="A3" s="7"/>
      <c r="B3" s="32" t="s">
        <v>469</v>
      </c>
      <c r="C3" s="32"/>
      <c r="D3" s="27"/>
      <c r="E3" s="32"/>
      <c r="F3" s="27"/>
      <c r="G3" s="1184"/>
      <c r="H3" s="1184"/>
      <c r="I3" s="1184"/>
      <c r="J3" s="1184"/>
      <c r="K3" s="1184"/>
      <c r="L3" s="1184"/>
      <c r="M3" s="1184"/>
      <c r="N3" s="1184"/>
      <c r="O3" s="1184"/>
      <c r="P3" s="1184"/>
      <c r="Q3" s="1184"/>
      <c r="R3" s="1184"/>
      <c r="S3" s="1184"/>
      <c r="T3" s="33"/>
      <c r="U3" s="33"/>
      <c r="V3" s="27"/>
      <c r="W3" s="27"/>
      <c r="X3" s="27"/>
      <c r="Y3" s="27"/>
      <c r="Z3" s="27"/>
      <c r="AA3" s="27"/>
      <c r="AB3" s="27"/>
      <c r="AC3" s="27"/>
    </row>
    <row r="4" spans="1:29" s="3" customFormat="1" ht="22.5" customHeight="1" x14ac:dyDescent="0.15">
      <c r="A4" s="7"/>
      <c r="C4" s="32" t="s">
        <v>27</v>
      </c>
      <c r="D4" s="27"/>
      <c r="E4" s="32"/>
      <c r="F4" s="27"/>
      <c r="G4" s="1184"/>
      <c r="H4" s="1184"/>
      <c r="I4" s="1184"/>
      <c r="J4" s="1184"/>
      <c r="K4" s="1184"/>
      <c r="L4" s="1184"/>
      <c r="M4" s="1184"/>
      <c r="N4" s="1184"/>
      <c r="O4" s="1184"/>
      <c r="P4" s="1184"/>
      <c r="Q4" s="2147">
        <f>'当該年度入力、注意事項'!$E$10</f>
        <v>26</v>
      </c>
      <c r="R4" s="2147"/>
      <c r="S4" s="2147"/>
      <c r="T4" s="33"/>
    </row>
    <row r="5" spans="1:29" ht="3.75" customHeight="1" thickBot="1" x14ac:dyDescent="0.2">
      <c r="B5" s="28"/>
      <c r="C5" s="28"/>
      <c r="D5" s="28"/>
      <c r="E5" s="28"/>
      <c r="F5" s="6"/>
      <c r="G5" s="1183"/>
      <c r="H5" s="1154"/>
      <c r="I5" s="1154"/>
      <c r="J5" s="1154"/>
      <c r="K5" s="1154"/>
      <c r="L5" s="1154"/>
      <c r="M5" s="1154"/>
      <c r="N5" s="1154"/>
      <c r="O5" s="1154"/>
      <c r="P5" s="1154"/>
      <c r="Q5" s="1154"/>
      <c r="R5" s="1154"/>
      <c r="S5" s="1154"/>
      <c r="T5" s="28"/>
    </row>
    <row r="6" spans="1:29" ht="18.75" customHeight="1" x14ac:dyDescent="0.15">
      <c r="B6" s="28"/>
      <c r="C6" s="2599"/>
      <c r="D6" s="2600"/>
      <c r="E6" s="2601" t="s">
        <v>258</v>
      </c>
      <c r="F6" s="2602"/>
      <c r="G6" s="1140"/>
      <c r="H6" s="1141"/>
      <c r="I6" s="1141"/>
      <c r="J6" s="2431">
        <f>'当該年度入力、注意事項'!$E$10</f>
        <v>26</v>
      </c>
      <c r="K6" s="2431"/>
      <c r="L6" s="2431"/>
      <c r="M6" s="1141"/>
      <c r="N6" s="1141"/>
      <c r="O6" s="1142"/>
      <c r="P6" s="2432">
        <f>'当該年度入力、注意事項'!$E$10+1</f>
        <v>27</v>
      </c>
      <c r="Q6" s="2431"/>
      <c r="R6" s="2433"/>
      <c r="S6" s="2549" t="s">
        <v>15</v>
      </c>
    </row>
    <row r="7" spans="1:29" ht="18.75" customHeight="1" thickBot="1" x14ac:dyDescent="0.2">
      <c r="B7" s="28"/>
      <c r="C7" s="2603" t="s">
        <v>264</v>
      </c>
      <c r="D7" s="2604"/>
      <c r="E7" s="2605"/>
      <c r="F7" s="2606"/>
      <c r="G7" s="1143" t="s">
        <v>448</v>
      </c>
      <c r="H7" s="1144" t="s">
        <v>449</v>
      </c>
      <c r="I7" s="1144" t="s">
        <v>450</v>
      </c>
      <c r="J7" s="1144" t="s">
        <v>451</v>
      </c>
      <c r="K7" s="1144" t="s">
        <v>607</v>
      </c>
      <c r="L7" s="1144" t="s">
        <v>606</v>
      </c>
      <c r="M7" s="1144" t="s">
        <v>452</v>
      </c>
      <c r="N7" s="1144" t="s">
        <v>453</v>
      </c>
      <c r="O7" s="1144" t="s">
        <v>454</v>
      </c>
      <c r="P7" s="1144" t="s">
        <v>455</v>
      </c>
      <c r="Q7" s="1144" t="s">
        <v>456</v>
      </c>
      <c r="R7" s="1144" t="s">
        <v>457</v>
      </c>
      <c r="S7" s="2550"/>
    </row>
    <row r="8" spans="1:29" ht="22.5" customHeight="1" x14ac:dyDescent="0.15">
      <c r="B8" s="28"/>
      <c r="C8" s="2483" t="s">
        <v>55</v>
      </c>
      <c r="D8" s="2622" t="s">
        <v>470</v>
      </c>
      <c r="E8" s="2623"/>
      <c r="F8" s="2624"/>
      <c r="G8" s="1191">
        <f t="shared" ref="G8:R8" si="0">SUM(G20,G35,G47)</f>
        <v>1314</v>
      </c>
      <c r="H8" s="1191">
        <f t="shared" si="0"/>
        <v>1358</v>
      </c>
      <c r="I8" s="1191">
        <f t="shared" si="0"/>
        <v>1520</v>
      </c>
      <c r="J8" s="1191">
        <f t="shared" si="0"/>
        <v>1956</v>
      </c>
      <c r="K8" s="1191">
        <f t="shared" si="0"/>
        <v>2774</v>
      </c>
      <c r="L8" s="1192">
        <f t="shared" si="0"/>
        <v>1309</v>
      </c>
      <c r="M8" s="1192">
        <f t="shared" si="0"/>
        <v>1075</v>
      </c>
      <c r="N8" s="1192">
        <f t="shared" si="0"/>
        <v>903</v>
      </c>
      <c r="O8" s="1192">
        <f t="shared" si="0"/>
        <v>1226</v>
      </c>
      <c r="P8" s="1192">
        <f t="shared" si="0"/>
        <v>1538</v>
      </c>
      <c r="Q8" s="1192">
        <f t="shared" si="0"/>
        <v>1209</v>
      </c>
      <c r="R8" s="1193">
        <f t="shared" si="0"/>
        <v>1375</v>
      </c>
      <c r="S8" s="1194">
        <f t="shared" ref="S8:S14" si="1">SUM(G8:R8)</f>
        <v>17557</v>
      </c>
    </row>
    <row r="9" spans="1:29" ht="22.5" customHeight="1" x14ac:dyDescent="0.15">
      <c r="B9" s="28"/>
      <c r="C9" s="2484"/>
      <c r="D9" s="2607" t="s">
        <v>601</v>
      </c>
      <c r="E9" s="2608"/>
      <c r="F9" s="2609"/>
      <c r="G9" s="1926">
        <f t="shared" ref="G9:R9" si="2">SUM(G21,G36,G48)</f>
        <v>61</v>
      </c>
      <c r="H9" s="1925">
        <f t="shared" si="2"/>
        <v>54</v>
      </c>
      <c r="I9" s="1925">
        <f t="shared" si="2"/>
        <v>41</v>
      </c>
      <c r="J9" s="1925">
        <f t="shared" si="2"/>
        <v>44</v>
      </c>
      <c r="K9" s="1925">
        <f t="shared" si="2"/>
        <v>62</v>
      </c>
      <c r="L9" s="1925">
        <f t="shared" si="2"/>
        <v>51</v>
      </c>
      <c r="M9" s="1925">
        <f t="shared" si="2"/>
        <v>36</v>
      </c>
      <c r="N9" s="1925">
        <f t="shared" si="2"/>
        <v>40</v>
      </c>
      <c r="O9" s="1925">
        <f t="shared" si="2"/>
        <v>30</v>
      </c>
      <c r="P9" s="1925">
        <f t="shared" si="2"/>
        <v>48</v>
      </c>
      <c r="Q9" s="1927">
        <f t="shared" si="2"/>
        <v>43</v>
      </c>
      <c r="R9" s="1195">
        <f t="shared" si="2"/>
        <v>38</v>
      </c>
      <c r="S9" s="1196">
        <f>SUM(G9:R9)</f>
        <v>548</v>
      </c>
    </row>
    <row r="10" spans="1:29" ht="22.5" customHeight="1" x14ac:dyDescent="0.15">
      <c r="B10" s="28"/>
      <c r="C10" s="2484"/>
      <c r="D10" s="2610" t="s">
        <v>471</v>
      </c>
      <c r="E10" s="2611"/>
      <c r="F10" s="2612"/>
      <c r="G10" s="1191">
        <f t="shared" ref="G10:R10" si="3">SUM(G22,G37,G49)</f>
        <v>1</v>
      </c>
      <c r="H10" s="1191">
        <f t="shared" si="3"/>
        <v>5</v>
      </c>
      <c r="I10" s="1191">
        <f t="shared" si="3"/>
        <v>3</v>
      </c>
      <c r="J10" s="1191">
        <f t="shared" si="3"/>
        <v>7</v>
      </c>
      <c r="K10" s="1191">
        <f t="shared" si="3"/>
        <v>4</v>
      </c>
      <c r="L10" s="1191">
        <f t="shared" si="3"/>
        <v>7</v>
      </c>
      <c r="M10" s="1191">
        <f t="shared" si="3"/>
        <v>12</v>
      </c>
      <c r="N10" s="1191">
        <f t="shared" si="3"/>
        <v>7</v>
      </c>
      <c r="O10" s="1191">
        <f t="shared" si="3"/>
        <v>6</v>
      </c>
      <c r="P10" s="1191">
        <f t="shared" si="3"/>
        <v>4</v>
      </c>
      <c r="Q10" s="1191">
        <f t="shared" si="3"/>
        <v>7</v>
      </c>
      <c r="R10" s="1195">
        <f t="shared" si="3"/>
        <v>7</v>
      </c>
      <c r="S10" s="1196">
        <f t="shared" si="1"/>
        <v>70</v>
      </c>
    </row>
    <row r="11" spans="1:29" ht="22.5" customHeight="1" thickBot="1" x14ac:dyDescent="0.2">
      <c r="B11" s="28"/>
      <c r="C11" s="2484"/>
      <c r="D11" s="2613" t="s">
        <v>472</v>
      </c>
      <c r="E11" s="2614"/>
      <c r="F11" s="2615"/>
      <c r="G11" s="1191">
        <f t="shared" ref="G11:R11" si="4">SUM(G23,G38,G50)</f>
        <v>16</v>
      </c>
      <c r="H11" s="1191">
        <f t="shared" si="4"/>
        <v>11</v>
      </c>
      <c r="I11" s="1191">
        <f t="shared" si="4"/>
        <v>16</v>
      </c>
      <c r="J11" s="1191">
        <f t="shared" si="4"/>
        <v>15</v>
      </c>
      <c r="K11" s="1191">
        <f t="shared" si="4"/>
        <v>14</v>
      </c>
      <c r="L11" s="1197">
        <f t="shared" si="4"/>
        <v>12</v>
      </c>
      <c r="M11" s="1197">
        <f t="shared" si="4"/>
        <v>7</v>
      </c>
      <c r="N11" s="1197">
        <f t="shared" si="4"/>
        <v>9</v>
      </c>
      <c r="O11" s="1197">
        <f t="shared" si="4"/>
        <v>8</v>
      </c>
      <c r="P11" s="1197">
        <f t="shared" si="4"/>
        <v>11</v>
      </c>
      <c r="Q11" s="1197">
        <f t="shared" si="4"/>
        <v>7</v>
      </c>
      <c r="R11" s="1198">
        <f t="shared" si="4"/>
        <v>10</v>
      </c>
      <c r="S11" s="1199">
        <f t="shared" si="1"/>
        <v>136</v>
      </c>
    </row>
    <row r="12" spans="1:29" ht="22.5" customHeight="1" thickTop="1" thickBot="1" x14ac:dyDescent="0.2">
      <c r="B12" s="28"/>
      <c r="C12" s="2484"/>
      <c r="D12" s="2616" t="s">
        <v>473</v>
      </c>
      <c r="E12" s="2617"/>
      <c r="F12" s="2618"/>
      <c r="G12" s="1190">
        <f t="shared" ref="G12:R12" si="5">SUM(G8:G11)</f>
        <v>1392</v>
      </c>
      <c r="H12" s="1190">
        <f t="shared" si="5"/>
        <v>1428</v>
      </c>
      <c r="I12" s="1190">
        <f t="shared" si="5"/>
        <v>1580</v>
      </c>
      <c r="J12" s="1190">
        <f t="shared" si="5"/>
        <v>2022</v>
      </c>
      <c r="K12" s="1190">
        <f t="shared" si="5"/>
        <v>2854</v>
      </c>
      <c r="L12" s="1190">
        <f t="shared" si="5"/>
        <v>1379</v>
      </c>
      <c r="M12" s="1190">
        <f t="shared" si="5"/>
        <v>1130</v>
      </c>
      <c r="N12" s="1190">
        <f t="shared" si="5"/>
        <v>959</v>
      </c>
      <c r="O12" s="1190">
        <f t="shared" si="5"/>
        <v>1270</v>
      </c>
      <c r="P12" s="1190">
        <f t="shared" si="5"/>
        <v>1601</v>
      </c>
      <c r="Q12" s="1190">
        <f t="shared" si="5"/>
        <v>1266</v>
      </c>
      <c r="R12" s="1200">
        <f t="shared" si="5"/>
        <v>1430</v>
      </c>
      <c r="S12" s="1188">
        <f t="shared" si="1"/>
        <v>18311</v>
      </c>
    </row>
    <row r="13" spans="1:29" ht="22.5" customHeight="1" thickBot="1" x14ac:dyDescent="0.2">
      <c r="B13" s="28"/>
      <c r="C13" s="2484"/>
      <c r="D13" s="2619" t="s">
        <v>474</v>
      </c>
      <c r="E13" s="2620"/>
      <c r="F13" s="2621"/>
      <c r="G13" s="1186">
        <f t="shared" ref="G13:R13" si="6">SUM(G25,G40,G52)</f>
        <v>1399</v>
      </c>
      <c r="H13" s="1186">
        <f t="shared" si="6"/>
        <v>1340</v>
      </c>
      <c r="I13" s="1186">
        <f t="shared" si="6"/>
        <v>1528</v>
      </c>
      <c r="J13" s="1186">
        <f t="shared" si="6"/>
        <v>1711</v>
      </c>
      <c r="K13" s="1186">
        <f t="shared" si="6"/>
        <v>2978</v>
      </c>
      <c r="L13" s="1186">
        <f t="shared" si="6"/>
        <v>1611</v>
      </c>
      <c r="M13" s="1186">
        <f t="shared" si="6"/>
        <v>1358</v>
      </c>
      <c r="N13" s="1186">
        <f t="shared" si="6"/>
        <v>868</v>
      </c>
      <c r="O13" s="1186">
        <f t="shared" si="6"/>
        <v>1219</v>
      </c>
      <c r="P13" s="1186">
        <f t="shared" si="6"/>
        <v>1443</v>
      </c>
      <c r="Q13" s="1186">
        <f t="shared" si="6"/>
        <v>1361</v>
      </c>
      <c r="R13" s="1187">
        <f t="shared" si="6"/>
        <v>1423</v>
      </c>
      <c r="S13" s="1201">
        <f t="shared" si="1"/>
        <v>18239</v>
      </c>
    </row>
    <row r="14" spans="1:29" ht="22.5" customHeight="1" thickBot="1" x14ac:dyDescent="0.2">
      <c r="B14" s="28"/>
      <c r="C14" s="2485"/>
      <c r="D14" s="2576" t="s">
        <v>475</v>
      </c>
      <c r="E14" s="2577"/>
      <c r="F14" s="2578"/>
      <c r="G14" s="1186">
        <f t="shared" ref="G14:R14" si="7">SUM(G12:G13)</f>
        <v>2791</v>
      </c>
      <c r="H14" s="1186">
        <f t="shared" si="7"/>
        <v>2768</v>
      </c>
      <c r="I14" s="1186">
        <f t="shared" si="7"/>
        <v>3108</v>
      </c>
      <c r="J14" s="1186">
        <f t="shared" si="7"/>
        <v>3733</v>
      </c>
      <c r="K14" s="1186">
        <f t="shared" si="7"/>
        <v>5832</v>
      </c>
      <c r="L14" s="1186">
        <f t="shared" si="7"/>
        <v>2990</v>
      </c>
      <c r="M14" s="1186">
        <f t="shared" si="7"/>
        <v>2488</v>
      </c>
      <c r="N14" s="1186">
        <f t="shared" si="7"/>
        <v>1827</v>
      </c>
      <c r="O14" s="1186">
        <f t="shared" si="7"/>
        <v>2489</v>
      </c>
      <c r="P14" s="1186">
        <f t="shared" si="7"/>
        <v>3044</v>
      </c>
      <c r="Q14" s="1186">
        <f t="shared" si="7"/>
        <v>2627</v>
      </c>
      <c r="R14" s="1187">
        <f t="shared" si="7"/>
        <v>2853</v>
      </c>
      <c r="S14" s="1201">
        <f t="shared" si="1"/>
        <v>36550</v>
      </c>
    </row>
    <row r="15" spans="1:29" s="185" customFormat="1" ht="22.5" customHeight="1" x14ac:dyDescent="0.15">
      <c r="B15" s="6"/>
      <c r="C15" s="176"/>
      <c r="D15" s="1845"/>
      <c r="E15" s="1845"/>
      <c r="F15" s="1845"/>
      <c r="G15" s="1189"/>
      <c r="H15" s="1189"/>
      <c r="I15" s="1189"/>
      <c r="J15" s="1189"/>
      <c r="K15" s="1189"/>
      <c r="L15" s="1189"/>
      <c r="M15" s="1189"/>
      <c r="N15" s="1189"/>
      <c r="O15" s="1189"/>
      <c r="P15" s="1189"/>
      <c r="Q15" s="1189"/>
      <c r="R15" s="1189"/>
      <c r="S15" s="1189"/>
    </row>
    <row r="16" spans="1:29" s="185" customFormat="1" ht="22.5" customHeight="1" x14ac:dyDescent="0.15">
      <c r="C16" s="32" t="s">
        <v>182</v>
      </c>
      <c r="D16" s="1845"/>
      <c r="E16" s="1845"/>
      <c r="F16" s="1845"/>
      <c r="G16" s="1184"/>
      <c r="H16" s="1184"/>
      <c r="I16" s="1184"/>
      <c r="J16" s="1184"/>
      <c r="K16" s="1184"/>
      <c r="L16" s="1184"/>
      <c r="M16" s="1184"/>
      <c r="N16" s="1184"/>
      <c r="O16" s="1184"/>
      <c r="P16" s="1184"/>
      <c r="Q16" s="2147">
        <f>'当該年度入力、注意事項'!$E$10</f>
        <v>26</v>
      </c>
      <c r="R16" s="2147"/>
      <c r="S16" s="2147"/>
    </row>
    <row r="17" spans="2:20" s="185" customFormat="1" ht="3.75" customHeight="1" thickBot="1" x14ac:dyDescent="0.2">
      <c r="B17" s="33"/>
      <c r="C17" s="176"/>
      <c r="D17" s="1845"/>
      <c r="E17" s="1845"/>
      <c r="F17" s="1845"/>
      <c r="G17" s="1183"/>
      <c r="H17" s="1154"/>
      <c r="I17" s="1154"/>
      <c r="J17" s="1154"/>
      <c r="K17" s="1154"/>
      <c r="L17" s="1154"/>
      <c r="M17" s="1154"/>
      <c r="N17" s="1154"/>
      <c r="O17" s="1154"/>
      <c r="P17" s="1154"/>
      <c r="Q17" s="1154"/>
      <c r="R17" s="1154"/>
      <c r="S17" s="1154"/>
    </row>
    <row r="18" spans="2:20" s="185" customFormat="1" ht="18.75" customHeight="1" x14ac:dyDescent="0.15">
      <c r="B18" s="33"/>
      <c r="C18" s="2599"/>
      <c r="D18" s="2600"/>
      <c r="E18" s="2601" t="s">
        <v>258</v>
      </c>
      <c r="F18" s="2602"/>
      <c r="G18" s="1140"/>
      <c r="H18" s="1141"/>
      <c r="I18" s="1141"/>
      <c r="J18" s="2431">
        <f>'当該年度入力、注意事項'!$E$10</f>
        <v>26</v>
      </c>
      <c r="K18" s="2431"/>
      <c r="L18" s="2431"/>
      <c r="M18" s="1141"/>
      <c r="N18" s="1141"/>
      <c r="O18" s="1142"/>
      <c r="P18" s="2432">
        <f>'当該年度入力、注意事項'!$E$10+1</f>
        <v>27</v>
      </c>
      <c r="Q18" s="2431"/>
      <c r="R18" s="2433"/>
      <c r="S18" s="2549" t="s">
        <v>15</v>
      </c>
    </row>
    <row r="19" spans="2:20" s="185" customFormat="1" ht="18.75" customHeight="1" thickBot="1" x14ac:dyDescent="0.2">
      <c r="B19" s="33"/>
      <c r="C19" s="2603" t="s">
        <v>264</v>
      </c>
      <c r="D19" s="2604"/>
      <c r="E19" s="2605"/>
      <c r="F19" s="2606"/>
      <c r="G19" s="1143" t="s">
        <v>448</v>
      </c>
      <c r="H19" s="1144" t="s">
        <v>449</v>
      </c>
      <c r="I19" s="1144" t="s">
        <v>450</v>
      </c>
      <c r="J19" s="1144" t="s">
        <v>451</v>
      </c>
      <c r="K19" s="1144" t="s">
        <v>607</v>
      </c>
      <c r="L19" s="1144" t="s">
        <v>606</v>
      </c>
      <c r="M19" s="1144" t="s">
        <v>452</v>
      </c>
      <c r="N19" s="1144" t="s">
        <v>453</v>
      </c>
      <c r="O19" s="1144" t="s">
        <v>454</v>
      </c>
      <c r="P19" s="1144" t="s">
        <v>455</v>
      </c>
      <c r="Q19" s="1144" t="s">
        <v>456</v>
      </c>
      <c r="R19" s="1144" t="s">
        <v>457</v>
      </c>
      <c r="S19" s="2550"/>
    </row>
    <row r="20" spans="2:20" ht="22.5" customHeight="1" x14ac:dyDescent="0.15">
      <c r="B20" s="28"/>
      <c r="C20" s="2483" t="s">
        <v>182</v>
      </c>
      <c r="D20" s="2622" t="s">
        <v>470</v>
      </c>
      <c r="E20" s="2623"/>
      <c r="F20" s="2624"/>
      <c r="G20" s="1509">
        <v>501</v>
      </c>
      <c r="H20" s="1510">
        <v>617</v>
      </c>
      <c r="I20" s="1510">
        <v>649</v>
      </c>
      <c r="J20" s="1510">
        <v>757</v>
      </c>
      <c r="K20" s="1510">
        <v>1035</v>
      </c>
      <c r="L20" s="1510">
        <v>548</v>
      </c>
      <c r="M20" s="1510">
        <v>477</v>
      </c>
      <c r="N20" s="1510">
        <v>345</v>
      </c>
      <c r="O20" s="1510">
        <v>494</v>
      </c>
      <c r="P20" s="1510">
        <v>632</v>
      </c>
      <c r="Q20" s="1510">
        <v>473</v>
      </c>
      <c r="R20" s="1511">
        <v>577</v>
      </c>
      <c r="S20" s="1194">
        <f>SUM(G20:R20)</f>
        <v>7105</v>
      </c>
    </row>
    <row r="21" spans="2:20" ht="22.5" customHeight="1" x14ac:dyDescent="0.15">
      <c r="B21" s="28"/>
      <c r="C21" s="2484"/>
      <c r="D21" s="2607" t="s">
        <v>601</v>
      </c>
      <c r="E21" s="2608"/>
      <c r="F21" s="2609"/>
      <c r="G21" s="1928">
        <v>25</v>
      </c>
      <c r="H21" s="1513">
        <v>22</v>
      </c>
      <c r="I21" s="1513">
        <v>18</v>
      </c>
      <c r="J21" s="1513">
        <v>21</v>
      </c>
      <c r="K21" s="1513">
        <v>31</v>
      </c>
      <c r="L21" s="1513">
        <v>17</v>
      </c>
      <c r="M21" s="1513">
        <v>13</v>
      </c>
      <c r="N21" s="1513">
        <v>17</v>
      </c>
      <c r="O21" s="1513">
        <v>13</v>
      </c>
      <c r="P21" s="1513">
        <v>26</v>
      </c>
      <c r="Q21" s="1513">
        <v>20</v>
      </c>
      <c r="R21" s="1511">
        <v>19</v>
      </c>
      <c r="S21" s="1929">
        <f>SUM(G21:R21)</f>
        <v>242</v>
      </c>
      <c r="T21" s="1930"/>
    </row>
    <row r="22" spans="2:20" ht="22.5" customHeight="1" x14ac:dyDescent="0.15">
      <c r="B22" s="28"/>
      <c r="C22" s="2484"/>
      <c r="D22" s="2610" t="s">
        <v>471</v>
      </c>
      <c r="E22" s="2611"/>
      <c r="F22" s="2612"/>
      <c r="G22" s="1512">
        <v>1</v>
      </c>
      <c r="H22" s="1513">
        <v>1</v>
      </c>
      <c r="I22" s="1513">
        <v>1</v>
      </c>
      <c r="J22" s="1513">
        <v>4</v>
      </c>
      <c r="K22" s="1513">
        <v>2</v>
      </c>
      <c r="L22" s="1513">
        <v>2</v>
      </c>
      <c r="M22" s="1513">
        <v>8</v>
      </c>
      <c r="N22" s="1513">
        <v>3</v>
      </c>
      <c r="O22" s="1513">
        <v>3</v>
      </c>
      <c r="P22" s="1513">
        <v>0</v>
      </c>
      <c r="Q22" s="1513">
        <v>3</v>
      </c>
      <c r="R22" s="1514">
        <v>3</v>
      </c>
      <c r="S22" s="1196">
        <f t="shared" ref="S22:S26" si="8">SUM(G22:R22)</f>
        <v>31</v>
      </c>
    </row>
    <row r="23" spans="2:20" ht="22.5" customHeight="1" thickBot="1" x14ac:dyDescent="0.2">
      <c r="B23" s="28"/>
      <c r="C23" s="2484"/>
      <c r="D23" s="2613" t="s">
        <v>472</v>
      </c>
      <c r="E23" s="2614"/>
      <c r="F23" s="2615"/>
      <c r="G23" s="1515">
        <v>9</v>
      </c>
      <c r="H23" s="1516">
        <v>2</v>
      </c>
      <c r="I23" s="1516">
        <v>10</v>
      </c>
      <c r="J23" s="1516">
        <v>8</v>
      </c>
      <c r="K23" s="1516">
        <v>5</v>
      </c>
      <c r="L23" s="1516">
        <v>8</v>
      </c>
      <c r="M23" s="1516">
        <v>4</v>
      </c>
      <c r="N23" s="1516">
        <v>1</v>
      </c>
      <c r="O23" s="1516">
        <v>2</v>
      </c>
      <c r="P23" s="1516">
        <v>4</v>
      </c>
      <c r="Q23" s="1516">
        <v>4</v>
      </c>
      <c r="R23" s="1517">
        <v>4</v>
      </c>
      <c r="S23" s="1199">
        <f t="shared" si="8"/>
        <v>61</v>
      </c>
    </row>
    <row r="24" spans="2:20" ht="22.5" customHeight="1" thickTop="1" thickBot="1" x14ac:dyDescent="0.2">
      <c r="B24" s="28"/>
      <c r="C24" s="2484"/>
      <c r="D24" s="2616" t="s">
        <v>473</v>
      </c>
      <c r="E24" s="2617"/>
      <c r="F24" s="2618"/>
      <c r="G24" s="1202">
        <f t="shared" ref="G24:R24" si="9">SUM(G20:G23)</f>
        <v>536</v>
      </c>
      <c r="H24" s="1190">
        <f t="shared" si="9"/>
        <v>642</v>
      </c>
      <c r="I24" s="1190">
        <f t="shared" si="9"/>
        <v>678</v>
      </c>
      <c r="J24" s="1190">
        <f t="shared" si="9"/>
        <v>790</v>
      </c>
      <c r="K24" s="1190">
        <f t="shared" si="9"/>
        <v>1073</v>
      </c>
      <c r="L24" s="1190">
        <f t="shared" si="9"/>
        <v>575</v>
      </c>
      <c r="M24" s="1190">
        <f t="shared" si="9"/>
        <v>502</v>
      </c>
      <c r="N24" s="1190">
        <f t="shared" si="9"/>
        <v>366</v>
      </c>
      <c r="O24" s="1190">
        <f t="shared" si="9"/>
        <v>512</v>
      </c>
      <c r="P24" s="1190">
        <f t="shared" si="9"/>
        <v>662</v>
      </c>
      <c r="Q24" s="1190">
        <f t="shared" si="9"/>
        <v>500</v>
      </c>
      <c r="R24" s="1200">
        <f t="shared" si="9"/>
        <v>603</v>
      </c>
      <c r="S24" s="1188">
        <f t="shared" si="8"/>
        <v>7439</v>
      </c>
    </row>
    <row r="25" spans="2:20" ht="22.5" customHeight="1" thickBot="1" x14ac:dyDescent="0.2">
      <c r="B25" s="28"/>
      <c r="C25" s="2484"/>
      <c r="D25" s="2619" t="s">
        <v>474</v>
      </c>
      <c r="E25" s="2620"/>
      <c r="F25" s="2621"/>
      <c r="G25" s="1518">
        <v>576</v>
      </c>
      <c r="H25" s="1519">
        <v>540</v>
      </c>
      <c r="I25" s="1519">
        <v>698</v>
      </c>
      <c r="J25" s="1519">
        <v>680</v>
      </c>
      <c r="K25" s="1519">
        <v>1094</v>
      </c>
      <c r="L25" s="1519">
        <v>681</v>
      </c>
      <c r="M25" s="1519">
        <v>587</v>
      </c>
      <c r="N25" s="1519">
        <v>365</v>
      </c>
      <c r="O25" s="1519">
        <v>467</v>
      </c>
      <c r="P25" s="1519">
        <v>586</v>
      </c>
      <c r="Q25" s="1519">
        <v>561</v>
      </c>
      <c r="R25" s="1520">
        <v>563</v>
      </c>
      <c r="S25" s="1201">
        <f t="shared" si="8"/>
        <v>7398</v>
      </c>
    </row>
    <row r="26" spans="2:20" ht="22.5" customHeight="1" thickBot="1" x14ac:dyDescent="0.2">
      <c r="B26" s="28"/>
      <c r="C26" s="2485"/>
      <c r="D26" s="2576" t="s">
        <v>475</v>
      </c>
      <c r="E26" s="2577"/>
      <c r="F26" s="2578"/>
      <c r="G26" s="1185">
        <f t="shared" ref="G26:R26" si="10">SUM(G24:G25)</f>
        <v>1112</v>
      </c>
      <c r="H26" s="1186">
        <f t="shared" si="10"/>
        <v>1182</v>
      </c>
      <c r="I26" s="1186">
        <f t="shared" si="10"/>
        <v>1376</v>
      </c>
      <c r="J26" s="1186">
        <f t="shared" si="10"/>
        <v>1470</v>
      </c>
      <c r="K26" s="1186">
        <f t="shared" si="10"/>
        <v>2167</v>
      </c>
      <c r="L26" s="1186">
        <f t="shared" si="10"/>
        <v>1256</v>
      </c>
      <c r="M26" s="1186">
        <f t="shared" si="10"/>
        <v>1089</v>
      </c>
      <c r="N26" s="1186">
        <f t="shared" si="10"/>
        <v>731</v>
      </c>
      <c r="O26" s="1186">
        <f t="shared" si="10"/>
        <v>979</v>
      </c>
      <c r="P26" s="1186">
        <f t="shared" si="10"/>
        <v>1248</v>
      </c>
      <c r="Q26" s="1186">
        <f t="shared" si="10"/>
        <v>1061</v>
      </c>
      <c r="R26" s="1187">
        <f t="shared" si="10"/>
        <v>1166</v>
      </c>
      <c r="S26" s="1201">
        <f t="shared" si="8"/>
        <v>14837</v>
      </c>
    </row>
    <row r="27" spans="2:20" s="185" customFormat="1" ht="23.25" customHeight="1" x14ac:dyDescent="0.15">
      <c r="B27" s="6"/>
      <c r="C27" s="176"/>
      <c r="D27" s="1845"/>
      <c r="E27" s="1845"/>
      <c r="F27" s="1845"/>
      <c r="G27" s="1189"/>
      <c r="H27" s="1189"/>
      <c r="I27" s="1189"/>
      <c r="J27" s="1189"/>
      <c r="K27" s="1189"/>
      <c r="L27" s="1189"/>
      <c r="M27" s="1189"/>
      <c r="N27" s="1189"/>
      <c r="O27" s="1189"/>
      <c r="P27" s="1189"/>
      <c r="Q27" s="1189"/>
      <c r="R27" s="1189"/>
      <c r="S27" s="1189"/>
    </row>
    <row r="28" spans="2:20" s="185" customFormat="1" ht="23.25" customHeight="1" x14ac:dyDescent="0.15">
      <c r="B28" s="6"/>
      <c r="C28" s="176"/>
      <c r="D28" s="1845"/>
      <c r="E28" s="1845"/>
      <c r="F28" s="1845"/>
      <c r="G28" s="1189"/>
      <c r="H28" s="1189"/>
      <c r="I28" s="1189"/>
      <c r="J28" s="1189"/>
      <c r="K28" s="1189"/>
      <c r="L28" s="1189"/>
      <c r="M28" s="1189"/>
      <c r="N28" s="1189"/>
      <c r="O28" s="1189"/>
      <c r="P28" s="1189"/>
      <c r="Q28" s="1189"/>
      <c r="R28" s="1189"/>
      <c r="S28" s="1189"/>
    </row>
    <row r="29" spans="2:20" s="185" customFormat="1" ht="8.25" customHeight="1" x14ac:dyDescent="0.15">
      <c r="B29" s="6"/>
      <c r="C29" s="176"/>
      <c r="D29" s="1845"/>
      <c r="E29" s="1845"/>
      <c r="F29" s="1845"/>
      <c r="G29" s="1189"/>
      <c r="H29" s="1189"/>
      <c r="I29" s="1189"/>
      <c r="J29" s="1189"/>
      <c r="K29" s="1189"/>
      <c r="L29" s="1189"/>
      <c r="M29" s="1189"/>
      <c r="N29" s="1189"/>
      <c r="O29" s="1189"/>
      <c r="P29" s="1189"/>
      <c r="Q29" s="1189"/>
      <c r="R29" s="1189"/>
      <c r="S29" s="1189"/>
    </row>
    <row r="30" spans="2:20" s="185" customFormat="1" ht="22.5" customHeight="1" x14ac:dyDescent="0.15">
      <c r="B30" s="32" t="s">
        <v>469</v>
      </c>
      <c r="C30" s="176"/>
      <c r="D30" s="1845"/>
      <c r="E30" s="1845"/>
      <c r="F30" s="1845"/>
      <c r="G30" s="1189"/>
      <c r="H30" s="1189"/>
      <c r="I30" s="1189"/>
      <c r="J30" s="1189"/>
      <c r="K30" s="1189"/>
      <c r="L30" s="1189"/>
      <c r="M30" s="1189"/>
      <c r="N30" s="1189"/>
      <c r="O30" s="1189"/>
      <c r="P30" s="1189"/>
      <c r="Q30" s="1189"/>
      <c r="R30" s="1189"/>
      <c r="S30" s="1189"/>
    </row>
    <row r="31" spans="2:20" s="185" customFormat="1" ht="22.5" customHeight="1" x14ac:dyDescent="0.15">
      <c r="C31" s="32" t="s">
        <v>183</v>
      </c>
      <c r="D31" s="1845"/>
      <c r="E31" s="1845"/>
      <c r="F31" s="1845"/>
      <c r="G31" s="1184"/>
      <c r="H31" s="1184"/>
      <c r="I31" s="1184"/>
      <c r="J31" s="1184"/>
      <c r="K31" s="1184"/>
      <c r="L31" s="1184"/>
      <c r="M31" s="1184"/>
      <c r="N31" s="1184"/>
      <c r="O31" s="1184"/>
      <c r="P31" s="1184"/>
      <c r="Q31" s="2147">
        <f>'当該年度入力、注意事項'!$E$10</f>
        <v>26</v>
      </c>
      <c r="R31" s="2147"/>
      <c r="S31" s="2147"/>
    </row>
    <row r="32" spans="2:20" s="185" customFormat="1" ht="3.75" customHeight="1" thickBot="1" x14ac:dyDescent="0.2">
      <c r="B32" s="6"/>
      <c r="C32" s="176"/>
      <c r="D32" s="1845"/>
      <c r="E32" s="1845"/>
      <c r="F32" s="1845"/>
      <c r="G32" s="1183"/>
      <c r="H32" s="1154"/>
      <c r="I32" s="1154"/>
      <c r="J32" s="1154"/>
      <c r="K32" s="1154"/>
      <c r="L32" s="1154"/>
      <c r="M32" s="1154"/>
      <c r="N32" s="1154"/>
      <c r="O32" s="1154"/>
      <c r="P32" s="1154"/>
      <c r="Q32" s="1154"/>
      <c r="R32" s="1154"/>
      <c r="S32" s="1154"/>
    </row>
    <row r="33" spans="2:21" s="185" customFormat="1" ht="18.75" customHeight="1" x14ac:dyDescent="0.15">
      <c r="B33" s="33"/>
      <c r="C33" s="2599"/>
      <c r="D33" s="2600"/>
      <c r="E33" s="2601" t="s">
        <v>258</v>
      </c>
      <c r="F33" s="2602"/>
      <c r="G33" s="1140"/>
      <c r="H33" s="1141"/>
      <c r="I33" s="1141"/>
      <c r="J33" s="2431">
        <f>'当該年度入力、注意事項'!$E$10</f>
        <v>26</v>
      </c>
      <c r="K33" s="2431"/>
      <c r="L33" s="2431"/>
      <c r="M33" s="1141"/>
      <c r="N33" s="1141"/>
      <c r="O33" s="1142"/>
      <c r="P33" s="2432">
        <f>'当該年度入力、注意事項'!$E$10+1</f>
        <v>27</v>
      </c>
      <c r="Q33" s="2431"/>
      <c r="R33" s="2433"/>
      <c r="S33" s="2549" t="s">
        <v>15</v>
      </c>
    </row>
    <row r="34" spans="2:21" s="185" customFormat="1" ht="18.75" customHeight="1" thickBot="1" x14ac:dyDescent="0.2">
      <c r="B34" s="33"/>
      <c r="C34" s="2603" t="s">
        <v>264</v>
      </c>
      <c r="D34" s="2604"/>
      <c r="E34" s="2605"/>
      <c r="F34" s="2606"/>
      <c r="G34" s="1143" t="s">
        <v>448</v>
      </c>
      <c r="H34" s="1144" t="s">
        <v>449</v>
      </c>
      <c r="I34" s="1144" t="s">
        <v>450</v>
      </c>
      <c r="J34" s="1144" t="s">
        <v>451</v>
      </c>
      <c r="K34" s="1144" t="s">
        <v>605</v>
      </c>
      <c r="L34" s="1144" t="s">
        <v>604</v>
      </c>
      <c r="M34" s="1144" t="s">
        <v>452</v>
      </c>
      <c r="N34" s="1144" t="s">
        <v>453</v>
      </c>
      <c r="O34" s="1144" t="s">
        <v>454</v>
      </c>
      <c r="P34" s="1144" t="s">
        <v>455</v>
      </c>
      <c r="Q34" s="1144" t="s">
        <v>456</v>
      </c>
      <c r="R34" s="1144" t="s">
        <v>457</v>
      </c>
      <c r="S34" s="2550"/>
    </row>
    <row r="35" spans="2:21" ht="22.5" customHeight="1" x14ac:dyDescent="0.15">
      <c r="B35" s="28"/>
      <c r="C35" s="2483" t="s">
        <v>234</v>
      </c>
      <c r="D35" s="2622" t="s">
        <v>470</v>
      </c>
      <c r="E35" s="2623"/>
      <c r="F35" s="2624"/>
      <c r="G35" s="1691">
        <v>428</v>
      </c>
      <c r="H35" s="1692">
        <v>382</v>
      </c>
      <c r="I35" s="1692">
        <v>456</v>
      </c>
      <c r="J35" s="1692">
        <v>619</v>
      </c>
      <c r="K35" s="1692">
        <v>669</v>
      </c>
      <c r="L35" s="1692">
        <v>383</v>
      </c>
      <c r="M35" s="1692">
        <v>310</v>
      </c>
      <c r="N35" s="1692">
        <v>279</v>
      </c>
      <c r="O35" s="1692">
        <v>364</v>
      </c>
      <c r="P35" s="1692">
        <v>499</v>
      </c>
      <c r="Q35" s="1692">
        <v>391</v>
      </c>
      <c r="R35" s="1693">
        <v>412</v>
      </c>
      <c r="S35" s="1203">
        <f>SUM(G35:R35)</f>
        <v>5192</v>
      </c>
    </row>
    <row r="36" spans="2:21" ht="22.5" customHeight="1" x14ac:dyDescent="0.15">
      <c r="B36" s="28"/>
      <c r="C36" s="2484"/>
      <c r="D36" s="2607" t="s">
        <v>601</v>
      </c>
      <c r="E36" s="2608"/>
      <c r="F36" s="2609"/>
      <c r="G36" s="1933">
        <v>18</v>
      </c>
      <c r="H36" s="1934">
        <v>18</v>
      </c>
      <c r="I36" s="1934">
        <v>16</v>
      </c>
      <c r="J36" s="1934">
        <v>14</v>
      </c>
      <c r="K36" s="1934">
        <v>14</v>
      </c>
      <c r="L36" s="1934">
        <v>25</v>
      </c>
      <c r="M36" s="1934">
        <v>11</v>
      </c>
      <c r="N36" s="1934">
        <v>10</v>
      </c>
      <c r="O36" s="1934">
        <v>11</v>
      </c>
      <c r="P36" s="1934">
        <v>9</v>
      </c>
      <c r="Q36" s="1934">
        <v>11</v>
      </c>
      <c r="R36" s="1931">
        <v>10</v>
      </c>
      <c r="S36" s="1932">
        <f>SUM(G36:R36)</f>
        <v>167</v>
      </c>
    </row>
    <row r="37" spans="2:21" ht="22.5" customHeight="1" x14ac:dyDescent="0.15">
      <c r="B37" s="28"/>
      <c r="C37" s="2484"/>
      <c r="D37" s="2610" t="s">
        <v>471</v>
      </c>
      <c r="E37" s="2611"/>
      <c r="F37" s="2612"/>
      <c r="G37" s="1694">
        <v>0</v>
      </c>
      <c r="H37" s="1695">
        <v>1</v>
      </c>
      <c r="I37" s="1695">
        <v>2</v>
      </c>
      <c r="J37" s="1695">
        <v>3</v>
      </c>
      <c r="K37" s="1695">
        <v>1</v>
      </c>
      <c r="L37" s="1695">
        <v>2</v>
      </c>
      <c r="M37" s="1695">
        <v>3</v>
      </c>
      <c r="N37" s="1695">
        <v>4</v>
      </c>
      <c r="O37" s="1695">
        <v>3</v>
      </c>
      <c r="P37" s="1695">
        <v>3</v>
      </c>
      <c r="Q37" s="1695">
        <v>2</v>
      </c>
      <c r="R37" s="1696">
        <v>2</v>
      </c>
      <c r="S37" s="1204">
        <f t="shared" ref="S37:S41" si="11">SUM(G37:R37)</f>
        <v>26</v>
      </c>
    </row>
    <row r="38" spans="2:21" ht="22.5" customHeight="1" thickBot="1" x14ac:dyDescent="0.2">
      <c r="B38" s="28"/>
      <c r="C38" s="2484"/>
      <c r="D38" s="2613" t="s">
        <v>472</v>
      </c>
      <c r="E38" s="2614"/>
      <c r="F38" s="2615"/>
      <c r="G38" s="1697">
        <v>3</v>
      </c>
      <c r="H38" s="1698">
        <v>3</v>
      </c>
      <c r="I38" s="1698">
        <v>4</v>
      </c>
      <c r="J38" s="1698">
        <v>5</v>
      </c>
      <c r="K38" s="1698">
        <v>6</v>
      </c>
      <c r="L38" s="1698">
        <v>1</v>
      </c>
      <c r="M38" s="1698">
        <v>0</v>
      </c>
      <c r="N38" s="1698">
        <v>4</v>
      </c>
      <c r="O38" s="1698">
        <v>4</v>
      </c>
      <c r="P38" s="1698">
        <v>5</v>
      </c>
      <c r="Q38" s="1698">
        <v>2</v>
      </c>
      <c r="R38" s="1699">
        <v>4</v>
      </c>
      <c r="S38" s="1205">
        <f t="shared" si="11"/>
        <v>41</v>
      </c>
    </row>
    <row r="39" spans="2:21" ht="22.5" customHeight="1" thickTop="1" thickBot="1" x14ac:dyDescent="0.2">
      <c r="B39" s="28"/>
      <c r="C39" s="2484"/>
      <c r="D39" s="2616" t="s">
        <v>473</v>
      </c>
      <c r="E39" s="2617"/>
      <c r="F39" s="2618"/>
      <c r="G39" s="1206">
        <f t="shared" ref="G39:R39" si="12">SUM(G35:G38)</f>
        <v>449</v>
      </c>
      <c r="H39" s="1206">
        <f t="shared" si="12"/>
        <v>404</v>
      </c>
      <c r="I39" s="1206">
        <f t="shared" si="12"/>
        <v>478</v>
      </c>
      <c r="J39" s="1206">
        <f t="shared" si="12"/>
        <v>641</v>
      </c>
      <c r="K39" s="1206">
        <f t="shared" si="12"/>
        <v>690</v>
      </c>
      <c r="L39" s="1206">
        <f t="shared" si="12"/>
        <v>411</v>
      </c>
      <c r="M39" s="1206">
        <f t="shared" si="12"/>
        <v>324</v>
      </c>
      <c r="N39" s="1206">
        <f t="shared" si="12"/>
        <v>297</v>
      </c>
      <c r="O39" s="1206">
        <f t="shared" si="12"/>
        <v>382</v>
      </c>
      <c r="P39" s="1206">
        <f t="shared" si="12"/>
        <v>516</v>
      </c>
      <c r="Q39" s="1206">
        <f t="shared" si="12"/>
        <v>406</v>
      </c>
      <c r="R39" s="1207">
        <f t="shared" si="12"/>
        <v>428</v>
      </c>
      <c r="S39" s="1208">
        <f t="shared" si="11"/>
        <v>5426</v>
      </c>
    </row>
    <row r="40" spans="2:21" ht="22.5" customHeight="1" thickBot="1" x14ac:dyDescent="0.2">
      <c r="B40" s="28"/>
      <c r="C40" s="2484"/>
      <c r="D40" s="2619" t="s">
        <v>474</v>
      </c>
      <c r="E40" s="2620"/>
      <c r="F40" s="2621"/>
      <c r="G40" s="1700">
        <v>434</v>
      </c>
      <c r="H40" s="1700">
        <v>402</v>
      </c>
      <c r="I40" s="1700">
        <v>436</v>
      </c>
      <c r="J40" s="1700">
        <v>574</v>
      </c>
      <c r="K40" s="1700">
        <v>745</v>
      </c>
      <c r="L40" s="1700">
        <v>430</v>
      </c>
      <c r="M40" s="1700">
        <v>409</v>
      </c>
      <c r="N40" s="1700">
        <v>248</v>
      </c>
      <c r="O40" s="1700">
        <v>400</v>
      </c>
      <c r="P40" s="1700">
        <v>439</v>
      </c>
      <c r="Q40" s="1700">
        <v>444</v>
      </c>
      <c r="R40" s="1701">
        <v>452</v>
      </c>
      <c r="S40" s="1211">
        <f>SUM(G40:R40)</f>
        <v>5413</v>
      </c>
    </row>
    <row r="41" spans="2:21" ht="22.5" customHeight="1" thickBot="1" x14ac:dyDescent="0.2">
      <c r="B41" s="28"/>
      <c r="C41" s="2485"/>
      <c r="D41" s="2576" t="s">
        <v>475</v>
      </c>
      <c r="E41" s="2577"/>
      <c r="F41" s="2578"/>
      <c r="G41" s="1209">
        <f t="shared" ref="G41:R41" si="13">SUM(G39:G40)</f>
        <v>883</v>
      </c>
      <c r="H41" s="1209">
        <f t="shared" si="13"/>
        <v>806</v>
      </c>
      <c r="I41" s="1209">
        <f t="shared" si="13"/>
        <v>914</v>
      </c>
      <c r="J41" s="1209">
        <f t="shared" si="13"/>
        <v>1215</v>
      </c>
      <c r="K41" s="1209">
        <f t="shared" si="13"/>
        <v>1435</v>
      </c>
      <c r="L41" s="1209">
        <f t="shared" si="13"/>
        <v>841</v>
      </c>
      <c r="M41" s="1209">
        <f t="shared" si="13"/>
        <v>733</v>
      </c>
      <c r="N41" s="1209">
        <f t="shared" si="13"/>
        <v>545</v>
      </c>
      <c r="O41" s="1209">
        <f t="shared" si="13"/>
        <v>782</v>
      </c>
      <c r="P41" s="1209">
        <f t="shared" si="13"/>
        <v>955</v>
      </c>
      <c r="Q41" s="1209">
        <f t="shared" si="13"/>
        <v>850</v>
      </c>
      <c r="R41" s="1210">
        <f t="shared" si="13"/>
        <v>880</v>
      </c>
      <c r="S41" s="1211">
        <f t="shared" si="11"/>
        <v>10839</v>
      </c>
    </row>
    <row r="42" spans="2:21" s="185" customFormat="1" ht="22.5" customHeight="1" x14ac:dyDescent="0.15">
      <c r="B42" s="6"/>
      <c r="C42" s="176"/>
      <c r="D42" s="1845"/>
      <c r="E42" s="1845"/>
      <c r="F42" s="1845"/>
      <c r="G42" s="1189"/>
      <c r="H42" s="1189"/>
      <c r="I42" s="1189"/>
      <c r="J42" s="1189"/>
      <c r="K42" s="1189"/>
      <c r="L42" s="1189"/>
      <c r="M42" s="1189"/>
      <c r="N42" s="1189"/>
      <c r="O42" s="1189"/>
      <c r="P42" s="1189"/>
      <c r="Q42" s="1189"/>
      <c r="R42" s="1189"/>
      <c r="S42" s="1189"/>
    </row>
    <row r="43" spans="2:21" s="185" customFormat="1" ht="22.5" customHeight="1" x14ac:dyDescent="0.15">
      <c r="C43" s="32" t="s">
        <v>184</v>
      </c>
      <c r="D43" s="1845"/>
      <c r="E43" s="1845"/>
      <c r="F43" s="1845"/>
      <c r="G43" s="1184"/>
      <c r="H43" s="1184"/>
      <c r="I43" s="1184"/>
      <c r="J43" s="1184"/>
      <c r="K43" s="1184"/>
      <c r="L43" s="1184"/>
      <c r="M43" s="1184"/>
      <c r="N43" s="1184"/>
      <c r="O43" s="1184"/>
      <c r="P43" s="1184"/>
      <c r="Q43" s="2147">
        <f>'当該年度入力、注意事項'!$E$10</f>
        <v>26</v>
      </c>
      <c r="R43" s="2147"/>
      <c r="S43" s="2147"/>
    </row>
    <row r="44" spans="2:21" s="185" customFormat="1" ht="3.75" customHeight="1" thickBot="1" x14ac:dyDescent="0.2">
      <c r="B44" s="33"/>
      <c r="C44" s="176"/>
      <c r="D44" s="1845"/>
      <c r="E44" s="1845"/>
      <c r="F44" s="1845"/>
      <c r="G44" s="1183"/>
      <c r="H44" s="1154"/>
      <c r="I44" s="1154"/>
      <c r="J44" s="1154"/>
      <c r="K44" s="1154"/>
      <c r="L44" s="1154"/>
      <c r="M44" s="1154"/>
      <c r="N44" s="1154"/>
      <c r="O44" s="1154"/>
      <c r="P44" s="1154"/>
      <c r="Q44" s="1154"/>
      <c r="R44" s="1154"/>
      <c r="S44" s="1154"/>
    </row>
    <row r="45" spans="2:21" s="185" customFormat="1" ht="18.75" customHeight="1" x14ac:dyDescent="0.15">
      <c r="B45" s="33"/>
      <c r="C45" s="2599"/>
      <c r="D45" s="2600"/>
      <c r="E45" s="2601" t="s">
        <v>258</v>
      </c>
      <c r="F45" s="2602"/>
      <c r="G45" s="1140"/>
      <c r="H45" s="1141"/>
      <c r="I45" s="1141"/>
      <c r="J45" s="2431">
        <f>'当該年度入力、注意事項'!$E$10</f>
        <v>26</v>
      </c>
      <c r="K45" s="2431"/>
      <c r="L45" s="2431"/>
      <c r="M45" s="1141"/>
      <c r="N45" s="1141"/>
      <c r="O45" s="1142"/>
      <c r="P45" s="2432">
        <f>'当該年度入力、注意事項'!$E$10+1</f>
        <v>27</v>
      </c>
      <c r="Q45" s="2431"/>
      <c r="R45" s="2433"/>
      <c r="S45" s="2549" t="s">
        <v>15</v>
      </c>
    </row>
    <row r="46" spans="2:21" s="185" customFormat="1" ht="18.75" customHeight="1" thickBot="1" x14ac:dyDescent="0.2">
      <c r="B46" s="33"/>
      <c r="C46" s="2603" t="s">
        <v>264</v>
      </c>
      <c r="D46" s="2604"/>
      <c r="E46" s="2605"/>
      <c r="F46" s="2606"/>
      <c r="G46" s="1143" t="s">
        <v>448</v>
      </c>
      <c r="H46" s="1144" t="s">
        <v>449</v>
      </c>
      <c r="I46" s="1144" t="s">
        <v>450</v>
      </c>
      <c r="J46" s="1144" t="s">
        <v>451</v>
      </c>
      <c r="K46" s="1144" t="s">
        <v>603</v>
      </c>
      <c r="L46" s="1144" t="s">
        <v>602</v>
      </c>
      <c r="M46" s="1144" t="s">
        <v>452</v>
      </c>
      <c r="N46" s="1144" t="s">
        <v>453</v>
      </c>
      <c r="O46" s="1144" t="s">
        <v>454</v>
      </c>
      <c r="P46" s="1144" t="s">
        <v>455</v>
      </c>
      <c r="Q46" s="1144" t="s">
        <v>456</v>
      </c>
      <c r="R46" s="1144" t="s">
        <v>457</v>
      </c>
      <c r="S46" s="2550"/>
    </row>
    <row r="47" spans="2:21" ht="22.5" customHeight="1" x14ac:dyDescent="0.15">
      <c r="B47" s="28"/>
      <c r="C47" s="2483" t="s">
        <v>184</v>
      </c>
      <c r="D47" s="2622" t="s">
        <v>470</v>
      </c>
      <c r="E47" s="2623"/>
      <c r="F47" s="2624"/>
      <c r="G47" s="1758">
        <v>385</v>
      </c>
      <c r="H47" s="1759">
        <v>359</v>
      </c>
      <c r="I47" s="1759">
        <v>415</v>
      </c>
      <c r="J47" s="1759">
        <v>580</v>
      </c>
      <c r="K47" s="1759">
        <v>1070</v>
      </c>
      <c r="L47" s="1759">
        <v>378</v>
      </c>
      <c r="M47" s="1759">
        <v>288</v>
      </c>
      <c r="N47" s="1759">
        <v>279</v>
      </c>
      <c r="O47" s="1759">
        <v>368</v>
      </c>
      <c r="P47" s="1759">
        <v>407</v>
      </c>
      <c r="Q47" s="1759">
        <v>345</v>
      </c>
      <c r="R47" s="1760">
        <v>386</v>
      </c>
      <c r="S47" s="1194">
        <f t="shared" ref="S47:S53" si="14">SUM(G47:R47)</f>
        <v>5260</v>
      </c>
      <c r="T47" s="185"/>
      <c r="U47" s="185"/>
    </row>
    <row r="48" spans="2:21" ht="22.5" customHeight="1" x14ac:dyDescent="0.15">
      <c r="B48" s="28"/>
      <c r="C48" s="2484"/>
      <c r="D48" s="2607" t="s">
        <v>601</v>
      </c>
      <c r="E48" s="2608"/>
      <c r="F48" s="2609"/>
      <c r="G48" s="1935">
        <v>18</v>
      </c>
      <c r="H48" s="1936">
        <v>14</v>
      </c>
      <c r="I48" s="1936">
        <v>7</v>
      </c>
      <c r="J48" s="1936">
        <v>9</v>
      </c>
      <c r="K48" s="1936">
        <v>17</v>
      </c>
      <c r="L48" s="1936">
        <v>9</v>
      </c>
      <c r="M48" s="1936">
        <v>12</v>
      </c>
      <c r="N48" s="1936">
        <v>13</v>
      </c>
      <c r="O48" s="1936">
        <v>6</v>
      </c>
      <c r="P48" s="1936">
        <v>13</v>
      </c>
      <c r="Q48" s="1936">
        <v>12</v>
      </c>
      <c r="R48" s="1937">
        <v>9</v>
      </c>
      <c r="S48" s="1929">
        <f t="shared" si="14"/>
        <v>139</v>
      </c>
      <c r="T48" s="1938"/>
      <c r="U48" s="185"/>
    </row>
    <row r="49" spans="2:29" ht="22.5" customHeight="1" x14ac:dyDescent="0.15">
      <c r="B49" s="28"/>
      <c r="C49" s="2484"/>
      <c r="D49" s="2610" t="s">
        <v>471</v>
      </c>
      <c r="E49" s="2611"/>
      <c r="F49" s="2612"/>
      <c r="G49" s="1761">
        <v>0</v>
      </c>
      <c r="H49" s="1762">
        <v>3</v>
      </c>
      <c r="I49" s="1762">
        <v>0</v>
      </c>
      <c r="J49" s="1762">
        <v>0</v>
      </c>
      <c r="K49" s="1762">
        <v>1</v>
      </c>
      <c r="L49" s="1762">
        <v>3</v>
      </c>
      <c r="M49" s="1762">
        <v>1</v>
      </c>
      <c r="N49" s="1762">
        <v>0</v>
      </c>
      <c r="O49" s="1762">
        <v>0</v>
      </c>
      <c r="P49" s="1762">
        <v>1</v>
      </c>
      <c r="Q49" s="1762">
        <v>2</v>
      </c>
      <c r="R49" s="1763">
        <v>2</v>
      </c>
      <c r="S49" s="1196">
        <f t="shared" si="14"/>
        <v>13</v>
      </c>
      <c r="T49" s="185"/>
      <c r="U49" s="185"/>
    </row>
    <row r="50" spans="2:29" ht="22.5" customHeight="1" thickBot="1" x14ac:dyDescent="0.2">
      <c r="B50" s="28"/>
      <c r="C50" s="2484"/>
      <c r="D50" s="2613" t="s">
        <v>472</v>
      </c>
      <c r="E50" s="2614"/>
      <c r="F50" s="2615"/>
      <c r="G50" s="1764">
        <v>4</v>
      </c>
      <c r="H50" s="1765">
        <v>6</v>
      </c>
      <c r="I50" s="1765">
        <v>2</v>
      </c>
      <c r="J50" s="1765">
        <v>2</v>
      </c>
      <c r="K50" s="1765">
        <v>3</v>
      </c>
      <c r="L50" s="1765">
        <v>3</v>
      </c>
      <c r="M50" s="1765">
        <v>3</v>
      </c>
      <c r="N50" s="1765">
        <v>4</v>
      </c>
      <c r="O50" s="1765">
        <v>2</v>
      </c>
      <c r="P50" s="1765">
        <v>2</v>
      </c>
      <c r="Q50" s="1765">
        <v>1</v>
      </c>
      <c r="R50" s="1766">
        <v>2</v>
      </c>
      <c r="S50" s="1199">
        <f t="shared" si="14"/>
        <v>34</v>
      </c>
      <c r="T50" s="185"/>
      <c r="U50" s="185"/>
    </row>
    <row r="51" spans="2:29" ht="22.5" customHeight="1" thickTop="1" thickBot="1" x14ac:dyDescent="0.2">
      <c r="B51" s="28"/>
      <c r="C51" s="2484"/>
      <c r="D51" s="2616" t="s">
        <v>473</v>
      </c>
      <c r="E51" s="2617"/>
      <c r="F51" s="2618"/>
      <c r="G51" s="1190">
        <f t="shared" ref="G51:R51" si="15">SUM(G47:G50)</f>
        <v>407</v>
      </c>
      <c r="H51" s="1190">
        <f t="shared" si="15"/>
        <v>382</v>
      </c>
      <c r="I51" s="1190">
        <f t="shared" si="15"/>
        <v>424</v>
      </c>
      <c r="J51" s="1190">
        <f t="shared" si="15"/>
        <v>591</v>
      </c>
      <c r="K51" s="1190">
        <f t="shared" si="15"/>
        <v>1091</v>
      </c>
      <c r="L51" s="1190">
        <f t="shared" si="15"/>
        <v>393</v>
      </c>
      <c r="M51" s="1190">
        <f t="shared" si="15"/>
        <v>304</v>
      </c>
      <c r="N51" s="1190">
        <f t="shared" si="15"/>
        <v>296</v>
      </c>
      <c r="O51" s="1190">
        <f t="shared" si="15"/>
        <v>376</v>
      </c>
      <c r="P51" s="1190">
        <f t="shared" si="15"/>
        <v>423</v>
      </c>
      <c r="Q51" s="1190">
        <f t="shared" si="15"/>
        <v>360</v>
      </c>
      <c r="R51" s="1200">
        <f t="shared" si="15"/>
        <v>399</v>
      </c>
      <c r="S51" s="1188">
        <f t="shared" si="14"/>
        <v>5446</v>
      </c>
      <c r="T51" s="185"/>
      <c r="U51" s="185"/>
    </row>
    <row r="52" spans="2:29" ht="22.5" customHeight="1" thickBot="1" x14ac:dyDescent="0.2">
      <c r="B52" s="28"/>
      <c r="C52" s="2484"/>
      <c r="D52" s="2619" t="s">
        <v>474</v>
      </c>
      <c r="E52" s="2620"/>
      <c r="F52" s="2621"/>
      <c r="G52" s="1767">
        <v>389</v>
      </c>
      <c r="H52" s="1768">
        <v>398</v>
      </c>
      <c r="I52" s="1768">
        <v>394</v>
      </c>
      <c r="J52" s="1768">
        <v>457</v>
      </c>
      <c r="K52" s="1768">
        <v>1139</v>
      </c>
      <c r="L52" s="1768">
        <v>500</v>
      </c>
      <c r="M52" s="1768">
        <v>362</v>
      </c>
      <c r="N52" s="1768">
        <v>255</v>
      </c>
      <c r="O52" s="1768">
        <v>352</v>
      </c>
      <c r="P52" s="1768">
        <v>418</v>
      </c>
      <c r="Q52" s="1768">
        <v>356</v>
      </c>
      <c r="R52" s="1769">
        <v>408</v>
      </c>
      <c r="S52" s="1201">
        <f t="shared" si="14"/>
        <v>5428</v>
      </c>
      <c r="T52" s="185"/>
      <c r="U52" s="185"/>
    </row>
    <row r="53" spans="2:29" ht="22.5" customHeight="1" thickBot="1" x14ac:dyDescent="0.2">
      <c r="B53" s="28"/>
      <c r="C53" s="2485"/>
      <c r="D53" s="2576" t="s">
        <v>475</v>
      </c>
      <c r="E53" s="2577"/>
      <c r="F53" s="2578"/>
      <c r="G53" s="1185">
        <f t="shared" ref="G53:R53" si="16">G51+G52</f>
        <v>796</v>
      </c>
      <c r="H53" s="1185">
        <f t="shared" si="16"/>
        <v>780</v>
      </c>
      <c r="I53" s="1185">
        <f t="shared" si="16"/>
        <v>818</v>
      </c>
      <c r="J53" s="1185">
        <f t="shared" si="16"/>
        <v>1048</v>
      </c>
      <c r="K53" s="1185">
        <f t="shared" si="16"/>
        <v>2230</v>
      </c>
      <c r="L53" s="1185">
        <f t="shared" si="16"/>
        <v>893</v>
      </c>
      <c r="M53" s="1185">
        <f t="shared" si="16"/>
        <v>666</v>
      </c>
      <c r="N53" s="1185">
        <f t="shared" si="16"/>
        <v>551</v>
      </c>
      <c r="O53" s="1185">
        <f t="shared" si="16"/>
        <v>728</v>
      </c>
      <c r="P53" s="1185">
        <f t="shared" si="16"/>
        <v>841</v>
      </c>
      <c r="Q53" s="1185">
        <f t="shared" si="16"/>
        <v>716</v>
      </c>
      <c r="R53" s="1185">
        <f t="shared" si="16"/>
        <v>807</v>
      </c>
      <c r="S53" s="1201">
        <f t="shared" si="14"/>
        <v>10874</v>
      </c>
      <c r="T53" s="185"/>
      <c r="U53" s="185"/>
    </row>
    <row r="54" spans="2:29" ht="22.5" customHeight="1" x14ac:dyDescent="0.15">
      <c r="B54" s="28"/>
      <c r="C54" s="28"/>
      <c r="D54" s="1845"/>
      <c r="E54" s="1845"/>
      <c r="F54" s="1845"/>
      <c r="G54" s="1189"/>
      <c r="H54" s="1189"/>
      <c r="I54" s="1189"/>
      <c r="J54" s="1189"/>
      <c r="K54" s="1189"/>
      <c r="L54" s="1189"/>
      <c r="M54" s="1189"/>
      <c r="N54" s="1189"/>
      <c r="O54" s="1189"/>
      <c r="P54" s="1189"/>
      <c r="Q54" s="1189"/>
      <c r="R54" s="1189"/>
      <c r="S54" s="1189"/>
      <c r="T54" s="28"/>
    </row>
    <row r="55" spans="2:29" ht="22.5" customHeight="1" x14ac:dyDescent="0.15">
      <c r="B55" s="28"/>
      <c r="C55" s="148"/>
      <c r="D55" s="28"/>
      <c r="E55" s="28"/>
      <c r="F55" s="6"/>
      <c r="G55" s="6"/>
      <c r="H55" s="28"/>
      <c r="I55" s="28"/>
      <c r="J55" s="28"/>
      <c r="K55" s="28"/>
      <c r="L55" s="28"/>
      <c r="M55" s="28"/>
      <c r="N55" s="28"/>
      <c r="O55" s="28"/>
      <c r="P55" s="28"/>
      <c r="Q55" s="28"/>
      <c r="R55" s="28"/>
      <c r="S55" s="28"/>
      <c r="T55" s="28"/>
      <c r="AA55" s="8"/>
      <c r="AB55" s="6"/>
      <c r="AC55" s="95"/>
    </row>
    <row r="56" spans="2:29" ht="22.5" customHeight="1" x14ac:dyDescent="0.15">
      <c r="B56" s="28"/>
      <c r="C56" s="148"/>
      <c r="D56" s="28"/>
      <c r="E56" s="28"/>
      <c r="F56" s="6"/>
      <c r="G56" s="6"/>
      <c r="H56" s="28"/>
      <c r="I56" s="28"/>
      <c r="J56" s="28"/>
      <c r="K56" s="28"/>
      <c r="L56" s="28"/>
      <c r="M56" s="28"/>
      <c r="N56" s="28"/>
      <c r="O56" s="28"/>
      <c r="P56" s="28"/>
      <c r="Q56" s="28"/>
      <c r="R56" s="28"/>
      <c r="S56" s="28"/>
      <c r="T56" s="28"/>
      <c r="AA56" s="8"/>
      <c r="AB56" s="6"/>
      <c r="AC56" s="95"/>
    </row>
    <row r="57" spans="2:29" ht="22.5" customHeight="1" x14ac:dyDescent="0.15">
      <c r="B57" s="28"/>
      <c r="C57" s="148"/>
      <c r="D57" s="28"/>
      <c r="E57" s="28"/>
      <c r="F57" s="6"/>
      <c r="G57" s="6"/>
      <c r="H57" s="28"/>
      <c r="I57" s="28"/>
      <c r="J57" s="28"/>
      <c r="K57" s="28"/>
      <c r="L57" s="28"/>
      <c r="M57" s="28"/>
      <c r="N57" s="28"/>
      <c r="O57" s="28"/>
      <c r="P57" s="28"/>
      <c r="Q57" s="28"/>
      <c r="R57" s="28"/>
      <c r="S57" s="28"/>
      <c r="T57" s="28"/>
      <c r="AA57" s="8"/>
      <c r="AB57" s="6"/>
      <c r="AC57" s="95"/>
    </row>
    <row r="58" spans="2:29" ht="22.5" customHeight="1" x14ac:dyDescent="0.15">
      <c r="B58" s="28"/>
      <c r="C58" s="148"/>
      <c r="D58" s="28"/>
      <c r="E58" s="28"/>
      <c r="F58" s="6"/>
      <c r="G58" s="6"/>
      <c r="H58" s="28"/>
      <c r="I58" s="28"/>
      <c r="J58" s="28"/>
      <c r="K58" s="28"/>
      <c r="L58" s="28"/>
      <c r="M58" s="28"/>
      <c r="N58" s="28"/>
      <c r="O58" s="28"/>
      <c r="P58" s="28"/>
      <c r="Q58" s="28"/>
      <c r="R58" s="28"/>
      <c r="S58" s="28"/>
      <c r="T58" s="28"/>
      <c r="AA58" s="8"/>
      <c r="AB58" s="6"/>
      <c r="AC58" s="95"/>
    </row>
    <row r="59" spans="2:29" ht="22.5" customHeight="1" x14ac:dyDescent="0.15">
      <c r="B59" s="28"/>
      <c r="C59" s="148"/>
      <c r="D59" s="28"/>
      <c r="E59" s="28"/>
      <c r="F59" s="6"/>
      <c r="G59" s="6"/>
      <c r="H59" s="28"/>
      <c r="I59" s="28"/>
      <c r="J59" s="28"/>
      <c r="K59" s="28"/>
      <c r="L59" s="28"/>
      <c r="M59" s="28"/>
      <c r="N59" s="28"/>
      <c r="O59" s="28"/>
      <c r="P59" s="28"/>
      <c r="Q59" s="28"/>
      <c r="R59" s="28"/>
      <c r="S59" s="28"/>
      <c r="T59" s="28"/>
      <c r="AA59" s="8"/>
      <c r="AB59" s="6"/>
      <c r="AC59" s="95"/>
    </row>
    <row r="60" spans="2:29" ht="22.5" customHeight="1" x14ac:dyDescent="0.15">
      <c r="B60" s="28"/>
      <c r="C60" s="148"/>
      <c r="D60" s="28"/>
      <c r="E60" s="28"/>
      <c r="F60" s="6"/>
      <c r="G60" s="6"/>
      <c r="H60" s="28"/>
      <c r="I60" s="28"/>
      <c r="J60" s="28"/>
      <c r="K60" s="28"/>
      <c r="L60" s="28"/>
      <c r="M60" s="28"/>
      <c r="N60" s="28"/>
      <c r="O60" s="28"/>
      <c r="P60" s="28"/>
      <c r="Q60" s="28"/>
      <c r="R60" s="28"/>
      <c r="S60" s="28"/>
      <c r="T60" s="28"/>
      <c r="AA60" s="8"/>
      <c r="AB60" s="6"/>
      <c r="AC60" s="95"/>
    </row>
    <row r="61" spans="2:29" ht="22.5" customHeight="1" x14ac:dyDescent="0.15">
      <c r="B61" s="28"/>
      <c r="C61" s="148"/>
      <c r="D61" s="28"/>
      <c r="E61" s="28"/>
      <c r="F61" s="6"/>
      <c r="G61" s="6"/>
      <c r="H61" s="28"/>
      <c r="I61" s="28"/>
      <c r="J61" s="28"/>
      <c r="K61" s="28"/>
      <c r="L61" s="28"/>
      <c r="M61" s="28"/>
      <c r="N61" s="28"/>
      <c r="O61" s="28"/>
      <c r="P61" s="28"/>
      <c r="Q61" s="28"/>
      <c r="R61" s="28"/>
      <c r="S61" s="28"/>
      <c r="T61" s="28"/>
      <c r="AA61" s="8"/>
      <c r="AB61" s="6"/>
      <c r="AC61" s="95"/>
    </row>
    <row r="62" spans="2:29" x14ac:dyDescent="0.15">
      <c r="B62" s="28"/>
      <c r="C62" s="28"/>
      <c r="D62" s="28"/>
      <c r="E62" s="28"/>
      <c r="F62" s="28"/>
      <c r="G62" s="28"/>
      <c r="H62" s="28"/>
      <c r="I62" s="28"/>
      <c r="J62" s="28"/>
      <c r="K62" s="28"/>
      <c r="L62" s="28"/>
      <c r="M62" s="28"/>
      <c r="N62" s="28"/>
      <c r="O62" s="28"/>
      <c r="P62" s="28"/>
      <c r="Q62" s="28"/>
      <c r="R62" s="28"/>
      <c r="S62" s="28"/>
      <c r="T62" s="28"/>
    </row>
    <row r="63" spans="2:29" x14ac:dyDescent="0.15">
      <c r="B63" s="28"/>
      <c r="C63" s="28"/>
      <c r="D63" s="28"/>
      <c r="E63" s="28"/>
      <c r="F63" s="28"/>
      <c r="G63" s="28"/>
      <c r="H63" s="28"/>
      <c r="I63" s="28"/>
      <c r="J63" s="28"/>
      <c r="K63" s="28"/>
      <c r="L63" s="28"/>
      <c r="M63" s="28"/>
      <c r="N63" s="28"/>
      <c r="O63" s="28"/>
      <c r="P63" s="28"/>
      <c r="Q63" s="28"/>
      <c r="R63" s="28"/>
      <c r="S63" s="28"/>
      <c r="T63" s="28"/>
    </row>
    <row r="64" spans="2:29" x14ac:dyDescent="0.15">
      <c r="B64" s="28"/>
      <c r="C64" s="28"/>
      <c r="D64" s="28"/>
      <c r="E64" s="28"/>
      <c r="F64" s="28"/>
      <c r="G64" s="28"/>
      <c r="H64" s="28"/>
      <c r="I64" s="28"/>
      <c r="J64" s="28"/>
      <c r="K64" s="28"/>
      <c r="L64" s="28"/>
      <c r="M64" s="28"/>
      <c r="N64" s="28"/>
      <c r="O64" s="28"/>
      <c r="P64" s="28"/>
      <c r="Q64" s="28"/>
      <c r="R64" s="28"/>
      <c r="S64" s="28"/>
      <c r="T64" s="28"/>
    </row>
    <row r="65" spans="2:20" x14ac:dyDescent="0.15">
      <c r="B65" s="28"/>
      <c r="C65" s="28"/>
      <c r="D65" s="28"/>
      <c r="E65" s="28"/>
      <c r="F65" s="28"/>
      <c r="G65" s="28"/>
      <c r="H65" s="28"/>
      <c r="I65" s="28"/>
      <c r="J65" s="28"/>
      <c r="K65" s="28"/>
      <c r="L65" s="28"/>
      <c r="M65" s="28"/>
      <c r="N65" s="28"/>
      <c r="O65" s="28"/>
      <c r="P65" s="28"/>
      <c r="Q65" s="28"/>
      <c r="R65" s="28"/>
      <c r="S65" s="28"/>
      <c r="T65" s="28"/>
    </row>
    <row r="66" spans="2:20" x14ac:dyDescent="0.15">
      <c r="B66" s="28"/>
      <c r="C66" s="28"/>
      <c r="D66" s="28"/>
      <c r="E66" s="28"/>
      <c r="F66" s="28"/>
      <c r="G66" s="28"/>
      <c r="H66" s="28"/>
      <c r="I66" s="28"/>
      <c r="J66" s="28"/>
      <c r="K66" s="28"/>
      <c r="L66" s="28"/>
      <c r="M66" s="28"/>
      <c r="N66" s="28"/>
      <c r="O66" s="28"/>
      <c r="P66" s="28"/>
      <c r="Q66" s="28"/>
      <c r="R66" s="28"/>
      <c r="S66" s="28"/>
      <c r="T66" s="28"/>
    </row>
    <row r="67" spans="2:20" x14ac:dyDescent="0.15">
      <c r="B67" s="28"/>
      <c r="C67" s="28"/>
      <c r="D67" s="28"/>
      <c r="E67" s="28"/>
      <c r="F67" s="28"/>
      <c r="G67" s="28"/>
      <c r="H67" s="28"/>
      <c r="I67" s="28"/>
      <c r="J67" s="28"/>
      <c r="K67" s="28"/>
      <c r="L67" s="28"/>
      <c r="M67" s="28"/>
      <c r="N67" s="28"/>
      <c r="O67" s="28"/>
      <c r="P67" s="28"/>
      <c r="Q67" s="28"/>
      <c r="R67" s="28"/>
      <c r="S67" s="28"/>
      <c r="T67" s="28"/>
    </row>
  </sheetData>
  <mergeCells count="64">
    <mergeCell ref="C46:D46"/>
    <mergeCell ref="C45:D45"/>
    <mergeCell ref="C34:D34"/>
    <mergeCell ref="C33:D33"/>
    <mergeCell ref="C19:D19"/>
    <mergeCell ref="D35:F35"/>
    <mergeCell ref="D37:F37"/>
    <mergeCell ref="D38:F38"/>
    <mergeCell ref="D39:F39"/>
    <mergeCell ref="D40:F40"/>
    <mergeCell ref="D41:F41"/>
    <mergeCell ref="D36:F36"/>
    <mergeCell ref="C20:C26"/>
    <mergeCell ref="D26:F26"/>
    <mergeCell ref="C35:C41"/>
    <mergeCell ref="C47:C53"/>
    <mergeCell ref="D47:F47"/>
    <mergeCell ref="D49:F49"/>
    <mergeCell ref="D50:F50"/>
    <mergeCell ref="D51:F51"/>
    <mergeCell ref="D52:F52"/>
    <mergeCell ref="D53:F53"/>
    <mergeCell ref="D48:F48"/>
    <mergeCell ref="Q43:S43"/>
    <mergeCell ref="E45:F45"/>
    <mergeCell ref="J45:L45"/>
    <mergeCell ref="P45:R45"/>
    <mergeCell ref="S45:S46"/>
    <mergeCell ref="E46:F46"/>
    <mergeCell ref="Q31:S31"/>
    <mergeCell ref="E33:F33"/>
    <mergeCell ref="J33:L33"/>
    <mergeCell ref="P33:R33"/>
    <mergeCell ref="S33:S34"/>
    <mergeCell ref="E34:F34"/>
    <mergeCell ref="Q16:S16"/>
    <mergeCell ref="E18:F18"/>
    <mergeCell ref="J18:L18"/>
    <mergeCell ref="P18:R18"/>
    <mergeCell ref="S18:S19"/>
    <mergeCell ref="E19:F19"/>
    <mergeCell ref="D9:F9"/>
    <mergeCell ref="D22:F22"/>
    <mergeCell ref="D23:F23"/>
    <mergeCell ref="D24:F24"/>
    <mergeCell ref="D25:F25"/>
    <mergeCell ref="C18:D18"/>
    <mergeCell ref="D21:F21"/>
    <mergeCell ref="D20:F20"/>
    <mergeCell ref="C8:C14"/>
    <mergeCell ref="D8:F8"/>
    <mergeCell ref="D10:F10"/>
    <mergeCell ref="D11:F11"/>
    <mergeCell ref="D12:F12"/>
    <mergeCell ref="D13:F13"/>
    <mergeCell ref="D14:F14"/>
    <mergeCell ref="Q4:S4"/>
    <mergeCell ref="C6:D6"/>
    <mergeCell ref="E6:F6"/>
    <mergeCell ref="J6:L6"/>
    <mergeCell ref="P6:R6"/>
    <mergeCell ref="S6:S7"/>
    <mergeCell ref="C7:D7"/>
    <mergeCell ref="E7:F7"/>
  </mergeCells>
  <phoneticPr fontId="3"/>
  <pageMargins left="0.78740157480314965" right="0.19685039370078741" top="0.78740157480314965" bottom="0.78740157480314965" header="0.59055118110236227" footer="0.59055118110236227"/>
  <pageSetup paperSize="9" scale="91" orientation="landscape" r:id="rId1"/>
  <headerFooter scaleWithDoc="0">
    <oddHeader>&amp;R&amp;"ＭＳ ゴシック,標準"【３　届出等取扱件数】－【(６)パスポート（旅券）関係】</oddHeader>
    <oddFooter>&amp;R&amp;"ＭＳ ゴシック,標準"【３　届出等取扱件数】－【(６)パスポート（旅券）関係】</oddFooter>
  </headerFooter>
  <rowBreaks count="1" manualBreakCount="1">
    <brk id="27" max="2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FF"/>
  </sheetPr>
  <dimension ref="A1:U328"/>
  <sheetViews>
    <sheetView view="pageBreakPreview" topLeftCell="A19" zoomScale="85" zoomScaleNormal="75" zoomScaleSheetLayoutView="85" workbookViewId="0">
      <selection activeCell="T27" sqref="T27:T37"/>
    </sheetView>
  </sheetViews>
  <sheetFormatPr defaultRowHeight="13.5" x14ac:dyDescent="0.15"/>
  <cols>
    <col min="1" max="1" width="2.5" style="2" customWidth="1"/>
    <col min="2" max="3" width="4.375" style="2" customWidth="1"/>
    <col min="4" max="4" width="3.75" style="2" customWidth="1"/>
    <col min="5" max="5" width="5.125" style="2" customWidth="1"/>
    <col min="6" max="7" width="8" style="2" customWidth="1"/>
    <col min="8" max="19" width="7.5" style="2" customWidth="1"/>
    <col min="20" max="20" width="9.5" style="2" customWidth="1"/>
    <col min="21" max="21" width="2.25" style="2" customWidth="1"/>
    <col min="22" max="16384" width="9" style="2"/>
  </cols>
  <sheetData>
    <row r="1" spans="1:21" ht="7.5" customHeight="1" thickBot="1" x14ac:dyDescent="0.2"/>
    <row r="2" spans="1:21" s="3" customFormat="1" ht="22.5" customHeight="1" thickBot="1" x14ac:dyDescent="0.2">
      <c r="A2" s="2693" t="s">
        <v>270</v>
      </c>
      <c r="B2" s="2694"/>
      <c r="C2" s="2694"/>
      <c r="D2" s="2694"/>
      <c r="E2" s="2694"/>
      <c r="F2" s="2694"/>
      <c r="G2" s="2694"/>
      <c r="H2" s="2694"/>
      <c r="I2" s="2695"/>
      <c r="J2" s="4"/>
    </row>
    <row r="3" spans="1:21" s="3" customFormat="1" ht="7.5" customHeight="1" x14ac:dyDescent="0.15">
      <c r="B3" s="27"/>
      <c r="C3" s="27"/>
      <c r="D3" s="27"/>
      <c r="E3" s="27"/>
      <c r="F3" s="27"/>
      <c r="G3" s="27"/>
      <c r="H3" s="27"/>
      <c r="I3" s="27"/>
      <c r="J3" s="27"/>
      <c r="K3" s="27"/>
      <c r="L3" s="27"/>
      <c r="M3" s="27"/>
      <c r="N3" s="27"/>
      <c r="O3" s="27"/>
      <c r="P3" s="27"/>
      <c r="Q3" s="27"/>
      <c r="R3" s="27"/>
      <c r="S3" s="27"/>
      <c r="T3" s="27"/>
      <c r="U3" s="27"/>
    </row>
    <row r="4" spans="1:21" s="3" customFormat="1" ht="22.5" customHeight="1" x14ac:dyDescent="0.15">
      <c r="A4" s="32" t="s">
        <v>463</v>
      </c>
      <c r="C4" s="27"/>
      <c r="D4" s="27"/>
      <c r="E4" s="27"/>
      <c r="F4" s="27"/>
      <c r="G4" s="27"/>
      <c r="H4" s="27"/>
      <c r="I4" s="27"/>
      <c r="J4" s="27"/>
      <c r="K4" s="27"/>
      <c r="L4" s="27"/>
      <c r="M4" s="27"/>
      <c r="N4" s="27"/>
      <c r="O4" s="27"/>
      <c r="P4" s="27"/>
      <c r="Q4" s="27"/>
      <c r="R4" s="27"/>
      <c r="S4" s="27"/>
      <c r="T4" s="27"/>
      <c r="U4" s="27"/>
    </row>
    <row r="5" spans="1:21" ht="7.5" customHeight="1" x14ac:dyDescent="0.15">
      <c r="B5" s="29"/>
      <c r="C5" s="28"/>
      <c r="D5" s="28"/>
      <c r="E5" s="28"/>
      <c r="F5" s="28"/>
      <c r="G5" s="28"/>
      <c r="H5" s="28"/>
      <c r="I5" s="28"/>
      <c r="J5" s="28"/>
      <c r="K5" s="28"/>
      <c r="L5" s="28"/>
      <c r="M5" s="28"/>
      <c r="N5" s="28"/>
      <c r="O5" s="28"/>
      <c r="P5" s="28"/>
      <c r="Q5" s="28"/>
      <c r="R5" s="28"/>
      <c r="S5" s="28"/>
      <c r="T5" s="28"/>
      <c r="U5" s="28"/>
    </row>
    <row r="6" spans="1:21" s="3" customFormat="1" ht="18.75" customHeight="1" x14ac:dyDescent="0.15">
      <c r="B6" s="32" t="s">
        <v>464</v>
      </c>
      <c r="D6" s="27"/>
      <c r="E6" s="27"/>
      <c r="F6" s="27"/>
      <c r="G6" s="27"/>
      <c r="H6" s="27"/>
      <c r="I6" s="27"/>
      <c r="J6" s="27"/>
      <c r="K6" s="27"/>
      <c r="L6" s="27"/>
      <c r="M6" s="27"/>
      <c r="N6" s="27"/>
      <c r="O6" s="27"/>
      <c r="P6" s="27"/>
      <c r="Q6" s="27"/>
      <c r="R6" s="27"/>
      <c r="S6" s="27"/>
      <c r="T6" s="27"/>
      <c r="U6" s="27"/>
    </row>
    <row r="7" spans="1:21" s="3" customFormat="1" ht="18.75" customHeight="1" x14ac:dyDescent="0.15">
      <c r="B7" s="32"/>
      <c r="C7" s="7" t="s">
        <v>386</v>
      </c>
      <c r="D7" s="27"/>
      <c r="E7" s="27"/>
      <c r="F7" s="27"/>
      <c r="G7" s="27"/>
      <c r="H7" s="1139"/>
      <c r="I7" s="1139"/>
      <c r="J7" s="1139"/>
      <c r="K7" s="1139"/>
      <c r="L7" s="1139"/>
      <c r="M7" s="1139"/>
      <c r="N7" s="1139"/>
      <c r="O7" s="1139"/>
      <c r="P7" s="1139"/>
      <c r="Q7" s="1139"/>
      <c r="R7" s="2462">
        <f>'当該年度入力、注意事項'!$E$10</f>
        <v>26</v>
      </c>
      <c r="S7" s="2462"/>
      <c r="T7" s="2462"/>
      <c r="U7" s="1139"/>
    </row>
    <row r="8" spans="1:21" ht="3.75" customHeight="1" thickBot="1" x14ac:dyDescent="0.2">
      <c r="B8" s="27"/>
      <c r="D8" s="28"/>
      <c r="E8" s="28"/>
      <c r="F8" s="28"/>
      <c r="G8" s="28"/>
      <c r="H8" s="1154"/>
      <c r="I8" s="1154"/>
      <c r="J8" s="1154"/>
      <c r="K8" s="1154"/>
      <c r="L8" s="1154"/>
      <c r="M8" s="1154"/>
      <c r="N8" s="1154"/>
      <c r="O8" s="1154"/>
      <c r="P8" s="1154"/>
      <c r="Q8" s="1154"/>
      <c r="R8" s="1154"/>
      <c r="S8" s="1154"/>
      <c r="T8" s="1154"/>
      <c r="U8" s="1154"/>
    </row>
    <row r="9" spans="1:21" ht="18" customHeight="1" x14ac:dyDescent="0.15">
      <c r="B9" s="2665"/>
      <c r="C9" s="2666"/>
      <c r="D9" s="2666"/>
      <c r="E9" s="2666"/>
      <c r="F9" s="2474" t="s">
        <v>266</v>
      </c>
      <c r="G9" s="2475"/>
      <c r="H9" s="1140"/>
      <c r="I9" s="1141"/>
      <c r="J9" s="1141"/>
      <c r="K9" s="2431">
        <f>'当該年度入力、注意事項'!$E$10</f>
        <v>26</v>
      </c>
      <c r="L9" s="2431"/>
      <c r="M9" s="2431"/>
      <c r="N9" s="1141"/>
      <c r="O9" s="1141"/>
      <c r="P9" s="1142"/>
      <c r="Q9" s="2432">
        <f>'当該年度入力、注意事項'!$E$10+1</f>
        <v>27</v>
      </c>
      <c r="R9" s="2431"/>
      <c r="S9" s="2433"/>
      <c r="T9" s="2566" t="s">
        <v>15</v>
      </c>
      <c r="U9" s="1154"/>
    </row>
    <row r="10" spans="1:21" ht="18" customHeight="1" thickBot="1" x14ac:dyDescent="0.2">
      <c r="B10" s="2490" t="s">
        <v>264</v>
      </c>
      <c r="C10" s="2491"/>
      <c r="D10" s="2491"/>
      <c r="E10" s="2491"/>
      <c r="F10" s="2681"/>
      <c r="G10" s="2682"/>
      <c r="H10" s="1143" t="s">
        <v>448</v>
      </c>
      <c r="I10" s="1144" t="s">
        <v>449</v>
      </c>
      <c r="J10" s="1144" t="s">
        <v>450</v>
      </c>
      <c r="K10" s="1144" t="s">
        <v>451</v>
      </c>
      <c r="L10" s="1144" t="s">
        <v>458</v>
      </c>
      <c r="M10" s="1144" t="s">
        <v>459</v>
      </c>
      <c r="N10" s="1144" t="s">
        <v>452</v>
      </c>
      <c r="O10" s="1144" t="s">
        <v>453</v>
      </c>
      <c r="P10" s="1144" t="s">
        <v>454</v>
      </c>
      <c r="Q10" s="1144" t="s">
        <v>455</v>
      </c>
      <c r="R10" s="1144" t="s">
        <v>456</v>
      </c>
      <c r="S10" s="1144" t="s">
        <v>457</v>
      </c>
      <c r="T10" s="2574"/>
      <c r="U10" s="1154"/>
    </row>
    <row r="11" spans="1:21" ht="22.5" customHeight="1" x14ac:dyDescent="0.15">
      <c r="B11" s="2398" t="s">
        <v>56</v>
      </c>
      <c r="C11" s="2379"/>
      <c r="D11" s="2379"/>
      <c r="E11" s="2379"/>
      <c r="F11" s="2379"/>
      <c r="G11" s="2399"/>
      <c r="H11" s="1212">
        <f t="shared" ref="H11:S11" si="0">H69+H154+H247</f>
        <v>10338</v>
      </c>
      <c r="I11" s="1212">
        <f t="shared" si="0"/>
        <v>9287</v>
      </c>
      <c r="J11" s="1212">
        <f t="shared" si="0"/>
        <v>9534</v>
      </c>
      <c r="K11" s="1212">
        <f t="shared" si="0"/>
        <v>9995</v>
      </c>
      <c r="L11" s="1212">
        <f t="shared" si="0"/>
        <v>10360</v>
      </c>
      <c r="M11" s="1212">
        <f t="shared" si="0"/>
        <v>9304</v>
      </c>
      <c r="N11" s="1212">
        <f t="shared" si="0"/>
        <v>10030</v>
      </c>
      <c r="O11" s="1212">
        <f t="shared" si="0"/>
        <v>8436</v>
      </c>
      <c r="P11" s="1212">
        <f t="shared" si="0"/>
        <v>8836</v>
      </c>
      <c r="Q11" s="1212">
        <f t="shared" si="0"/>
        <v>11249</v>
      </c>
      <c r="R11" s="1212">
        <f t="shared" si="0"/>
        <v>10996</v>
      </c>
      <c r="S11" s="1212">
        <f t="shared" si="0"/>
        <v>12307</v>
      </c>
      <c r="T11" s="1213">
        <f t="shared" ref="T11:T18" si="1">SUM(H11:S11)</f>
        <v>120672</v>
      </c>
      <c r="U11" s="1154"/>
    </row>
    <row r="12" spans="1:21" ht="22.5" customHeight="1" x14ac:dyDescent="0.15">
      <c r="B12" s="2350" t="s">
        <v>103</v>
      </c>
      <c r="C12" s="2351"/>
      <c r="D12" s="2351"/>
      <c r="E12" s="2351"/>
      <c r="F12" s="2351"/>
      <c r="G12" s="2352"/>
      <c r="H12" s="1212">
        <f t="shared" ref="H12:S12" si="2">H70+H155+H248</f>
        <v>5577</v>
      </c>
      <c r="I12" s="1212">
        <f t="shared" si="2"/>
        <v>5489</v>
      </c>
      <c r="J12" s="1212">
        <f t="shared" si="2"/>
        <v>5169</v>
      </c>
      <c r="K12" s="1212">
        <f t="shared" si="2"/>
        <v>5374</v>
      </c>
      <c r="L12" s="1212">
        <f t="shared" si="2"/>
        <v>5110</v>
      </c>
      <c r="M12" s="1212">
        <f t="shared" si="2"/>
        <v>5231</v>
      </c>
      <c r="N12" s="1212">
        <f t="shared" si="2"/>
        <v>5729</v>
      </c>
      <c r="O12" s="1212">
        <f t="shared" si="2"/>
        <v>4751</v>
      </c>
      <c r="P12" s="1212">
        <f t="shared" si="2"/>
        <v>5250</v>
      </c>
      <c r="Q12" s="1212">
        <f t="shared" si="2"/>
        <v>5905</v>
      </c>
      <c r="R12" s="1212">
        <f t="shared" si="2"/>
        <v>5733</v>
      </c>
      <c r="S12" s="1212">
        <f t="shared" si="2"/>
        <v>6147</v>
      </c>
      <c r="T12" s="1213">
        <f t="shared" si="1"/>
        <v>65465</v>
      </c>
      <c r="U12" s="1154"/>
    </row>
    <row r="13" spans="1:21" ht="22.5" customHeight="1" x14ac:dyDescent="0.15">
      <c r="B13" s="2350" t="s">
        <v>57</v>
      </c>
      <c r="C13" s="2351"/>
      <c r="D13" s="2351"/>
      <c r="E13" s="2351"/>
      <c r="F13" s="2351"/>
      <c r="G13" s="2352"/>
      <c r="H13" s="1212">
        <f t="shared" ref="H13:S13" si="3">H71+H156+H249</f>
        <v>1</v>
      </c>
      <c r="I13" s="1212">
        <f t="shared" si="3"/>
        <v>2</v>
      </c>
      <c r="J13" s="1212">
        <f t="shared" si="3"/>
        <v>1</v>
      </c>
      <c r="K13" s="1212">
        <f t="shared" si="3"/>
        <v>0</v>
      </c>
      <c r="L13" s="1212">
        <f t="shared" si="3"/>
        <v>3</v>
      </c>
      <c r="M13" s="1212">
        <f t="shared" si="3"/>
        <v>1</v>
      </c>
      <c r="N13" s="1212">
        <f t="shared" si="3"/>
        <v>4</v>
      </c>
      <c r="O13" s="1212">
        <f t="shared" si="3"/>
        <v>2</v>
      </c>
      <c r="P13" s="1212">
        <f t="shared" si="3"/>
        <v>2</v>
      </c>
      <c r="Q13" s="1212">
        <f t="shared" si="3"/>
        <v>2</v>
      </c>
      <c r="R13" s="1212">
        <f t="shared" si="3"/>
        <v>1</v>
      </c>
      <c r="S13" s="1212">
        <f t="shared" si="3"/>
        <v>2</v>
      </c>
      <c r="T13" s="1213">
        <f t="shared" si="1"/>
        <v>21</v>
      </c>
      <c r="U13" s="1154"/>
    </row>
    <row r="14" spans="1:21" ht="22.5" customHeight="1" x14ac:dyDescent="0.15">
      <c r="B14" s="2350" t="s">
        <v>104</v>
      </c>
      <c r="C14" s="2351"/>
      <c r="D14" s="2351"/>
      <c r="E14" s="2351"/>
      <c r="F14" s="2351"/>
      <c r="G14" s="2352"/>
      <c r="H14" s="1212">
        <f t="shared" ref="H14:S14" si="4">H72+H157+H250</f>
        <v>0</v>
      </c>
      <c r="I14" s="1212">
        <f t="shared" si="4"/>
        <v>0</v>
      </c>
      <c r="J14" s="1212">
        <f t="shared" si="4"/>
        <v>0</v>
      </c>
      <c r="K14" s="1212">
        <f t="shared" si="4"/>
        <v>0</v>
      </c>
      <c r="L14" s="1212">
        <f t="shared" si="4"/>
        <v>0</v>
      </c>
      <c r="M14" s="1212">
        <f t="shared" si="4"/>
        <v>0</v>
      </c>
      <c r="N14" s="1212">
        <f t="shared" si="4"/>
        <v>0</v>
      </c>
      <c r="O14" s="1212">
        <f t="shared" si="4"/>
        <v>0</v>
      </c>
      <c r="P14" s="1212">
        <f t="shared" si="4"/>
        <v>0</v>
      </c>
      <c r="Q14" s="1212">
        <f t="shared" si="4"/>
        <v>0</v>
      </c>
      <c r="R14" s="1212">
        <f t="shared" si="4"/>
        <v>0</v>
      </c>
      <c r="S14" s="1212">
        <f t="shared" si="4"/>
        <v>0</v>
      </c>
      <c r="T14" s="1213">
        <f t="shared" si="1"/>
        <v>0</v>
      </c>
      <c r="U14" s="1154"/>
    </row>
    <row r="15" spans="1:21" ht="22.5" customHeight="1" x14ac:dyDescent="0.15">
      <c r="B15" s="2350" t="s">
        <v>105</v>
      </c>
      <c r="C15" s="2351"/>
      <c r="D15" s="2351"/>
      <c r="E15" s="2351"/>
      <c r="F15" s="2351"/>
      <c r="G15" s="2352"/>
      <c r="H15" s="1212">
        <f t="shared" ref="H15:S15" si="5">H73+H158+H251</f>
        <v>140</v>
      </c>
      <c r="I15" s="1212">
        <f t="shared" si="5"/>
        <v>135</v>
      </c>
      <c r="J15" s="1212">
        <f t="shared" si="5"/>
        <v>138</v>
      </c>
      <c r="K15" s="1212">
        <f t="shared" si="5"/>
        <v>133</v>
      </c>
      <c r="L15" s="1212">
        <f t="shared" si="5"/>
        <v>102</v>
      </c>
      <c r="M15" s="1212">
        <f t="shared" si="5"/>
        <v>123</v>
      </c>
      <c r="N15" s="1212">
        <f t="shared" si="5"/>
        <v>161</v>
      </c>
      <c r="O15" s="1212">
        <f t="shared" si="5"/>
        <v>134</v>
      </c>
      <c r="P15" s="1212">
        <f t="shared" si="5"/>
        <v>143</v>
      </c>
      <c r="Q15" s="1212">
        <f t="shared" si="5"/>
        <v>150</v>
      </c>
      <c r="R15" s="1212">
        <f t="shared" si="5"/>
        <v>125</v>
      </c>
      <c r="S15" s="1212">
        <f t="shared" si="5"/>
        <v>175</v>
      </c>
      <c r="T15" s="1213">
        <f t="shared" si="1"/>
        <v>1659</v>
      </c>
      <c r="U15" s="1154"/>
    </row>
    <row r="16" spans="1:21" ht="22.5" customHeight="1" x14ac:dyDescent="0.15">
      <c r="B16" s="2350" t="s">
        <v>106</v>
      </c>
      <c r="C16" s="2351"/>
      <c r="D16" s="2351"/>
      <c r="E16" s="2351"/>
      <c r="F16" s="2351"/>
      <c r="G16" s="2352"/>
      <c r="H16" s="1212">
        <f t="shared" ref="H16:S16" si="6">H74+H159+H252</f>
        <v>5</v>
      </c>
      <c r="I16" s="1212">
        <f t="shared" si="6"/>
        <v>4</v>
      </c>
      <c r="J16" s="1212">
        <f t="shared" si="6"/>
        <v>3</v>
      </c>
      <c r="K16" s="1212">
        <f t="shared" si="6"/>
        <v>3</v>
      </c>
      <c r="L16" s="1212">
        <f t="shared" si="6"/>
        <v>4</v>
      </c>
      <c r="M16" s="1212">
        <f t="shared" si="6"/>
        <v>3</v>
      </c>
      <c r="N16" s="1212">
        <f t="shared" si="6"/>
        <v>3</v>
      </c>
      <c r="O16" s="1212">
        <f t="shared" si="6"/>
        <v>3</v>
      </c>
      <c r="P16" s="1212">
        <f t="shared" si="6"/>
        <v>3</v>
      </c>
      <c r="Q16" s="1212">
        <f t="shared" si="6"/>
        <v>0</v>
      </c>
      <c r="R16" s="1212">
        <f t="shared" si="6"/>
        <v>1</v>
      </c>
      <c r="S16" s="1212">
        <f t="shared" si="6"/>
        <v>4</v>
      </c>
      <c r="T16" s="1213">
        <f t="shared" si="1"/>
        <v>36</v>
      </c>
      <c r="U16" s="1154"/>
    </row>
    <row r="17" spans="2:21" ht="22.5" customHeight="1" thickBot="1" x14ac:dyDescent="0.2">
      <c r="B17" s="2506" t="s">
        <v>170</v>
      </c>
      <c r="C17" s="2423"/>
      <c r="D17" s="2423"/>
      <c r="E17" s="2423"/>
      <c r="F17" s="2423"/>
      <c r="G17" s="2424"/>
      <c r="H17" s="1212">
        <f t="shared" ref="H17:S17" si="7">H75+H160+H253</f>
        <v>581</v>
      </c>
      <c r="I17" s="1212">
        <f t="shared" si="7"/>
        <v>460</v>
      </c>
      <c r="J17" s="1212">
        <f t="shared" si="7"/>
        <v>582</v>
      </c>
      <c r="K17" s="1212">
        <f t="shared" si="7"/>
        <v>571</v>
      </c>
      <c r="L17" s="1212">
        <f t="shared" si="7"/>
        <v>448</v>
      </c>
      <c r="M17" s="1212">
        <f t="shared" si="7"/>
        <v>766</v>
      </c>
      <c r="N17" s="1212">
        <f t="shared" si="7"/>
        <v>855</v>
      </c>
      <c r="O17" s="1212">
        <f t="shared" si="7"/>
        <v>511</v>
      </c>
      <c r="P17" s="1212">
        <f t="shared" si="7"/>
        <v>567</v>
      </c>
      <c r="Q17" s="1212">
        <f t="shared" si="7"/>
        <v>631</v>
      </c>
      <c r="R17" s="1212">
        <f t="shared" si="7"/>
        <v>884</v>
      </c>
      <c r="S17" s="1212">
        <f t="shared" si="7"/>
        <v>958</v>
      </c>
      <c r="T17" s="1214">
        <f t="shared" si="1"/>
        <v>7814</v>
      </c>
      <c r="U17" s="1154"/>
    </row>
    <row r="18" spans="2:21" ht="22.5" customHeight="1" thickTop="1" thickBot="1" x14ac:dyDescent="0.2">
      <c r="B18" s="2502" t="s">
        <v>15</v>
      </c>
      <c r="C18" s="2492"/>
      <c r="D18" s="2492"/>
      <c r="E18" s="2492"/>
      <c r="F18" s="2492"/>
      <c r="G18" s="2493"/>
      <c r="H18" s="1215">
        <f t="shared" ref="H18:R18" si="8">SUM(H11:H17)</f>
        <v>16642</v>
      </c>
      <c r="I18" s="1216">
        <f t="shared" si="8"/>
        <v>15377</v>
      </c>
      <c r="J18" s="1216">
        <f t="shared" si="8"/>
        <v>15427</v>
      </c>
      <c r="K18" s="1216">
        <f t="shared" si="8"/>
        <v>16076</v>
      </c>
      <c r="L18" s="1216">
        <f t="shared" si="8"/>
        <v>16027</v>
      </c>
      <c r="M18" s="1216">
        <f t="shared" si="8"/>
        <v>15428</v>
      </c>
      <c r="N18" s="1216">
        <f t="shared" si="8"/>
        <v>16782</v>
      </c>
      <c r="O18" s="1216">
        <f t="shared" si="8"/>
        <v>13837</v>
      </c>
      <c r="P18" s="1216">
        <f t="shared" si="8"/>
        <v>14801</v>
      </c>
      <c r="Q18" s="1216">
        <f t="shared" si="8"/>
        <v>17937</v>
      </c>
      <c r="R18" s="1216">
        <f t="shared" si="8"/>
        <v>17740</v>
      </c>
      <c r="S18" s="1216">
        <f>SUM(S11:S17)</f>
        <v>19593</v>
      </c>
      <c r="T18" s="1213">
        <f t="shared" si="1"/>
        <v>195667</v>
      </c>
      <c r="U18" s="1154"/>
    </row>
    <row r="19" spans="2:21" ht="18.75" customHeight="1" x14ac:dyDescent="0.15">
      <c r="B19" s="28"/>
      <c r="C19" s="27" t="s">
        <v>157</v>
      </c>
      <c r="D19" s="68"/>
      <c r="E19" s="68"/>
      <c r="F19" s="68"/>
      <c r="H19" s="1217"/>
      <c r="I19" s="1217"/>
      <c r="J19" s="1217"/>
      <c r="K19" s="1217"/>
      <c r="L19" s="1217"/>
      <c r="M19" s="1217"/>
      <c r="N19" s="1217"/>
      <c r="O19" s="1217"/>
      <c r="P19" s="1217"/>
      <c r="Q19" s="1217"/>
      <c r="R19" s="1217"/>
      <c r="S19" s="1217"/>
      <c r="T19" s="1217"/>
      <c r="U19" s="1154"/>
    </row>
    <row r="20" spans="2:21" ht="11.25" customHeight="1" x14ac:dyDescent="0.15">
      <c r="B20" s="28"/>
      <c r="C20" s="28"/>
      <c r="D20" s="68"/>
      <c r="E20" s="68"/>
      <c r="F20" s="68"/>
      <c r="H20" s="1218"/>
      <c r="I20" s="1218"/>
      <c r="J20" s="1218"/>
      <c r="K20" s="1218"/>
      <c r="L20" s="1218"/>
      <c r="M20" s="1218"/>
      <c r="N20" s="1218"/>
      <c r="O20" s="1218"/>
      <c r="P20" s="1218"/>
      <c r="Q20" s="1218"/>
      <c r="R20" s="1218"/>
      <c r="S20" s="1218"/>
      <c r="T20" s="1218"/>
      <c r="U20" s="1154"/>
    </row>
    <row r="21" spans="2:21" ht="11.25" customHeight="1" x14ac:dyDescent="0.15">
      <c r="B21" s="28"/>
      <c r="C21" s="28"/>
      <c r="D21" s="772"/>
      <c r="E21" s="772"/>
      <c r="F21" s="772"/>
      <c r="H21" s="1218"/>
      <c r="I21" s="1218"/>
      <c r="J21" s="1218"/>
      <c r="K21" s="1218"/>
      <c r="L21" s="1218"/>
      <c r="M21" s="1218"/>
      <c r="N21" s="1218"/>
      <c r="O21" s="1218"/>
      <c r="P21" s="1218"/>
      <c r="Q21" s="1218"/>
      <c r="R21" s="1218"/>
      <c r="S21" s="1218"/>
      <c r="T21" s="1218"/>
      <c r="U21" s="1154"/>
    </row>
    <row r="22" spans="2:21" s="185" customFormat="1" ht="18.75" customHeight="1" x14ac:dyDescent="0.15">
      <c r="B22" s="32" t="s">
        <v>668</v>
      </c>
      <c r="D22" s="68"/>
      <c r="E22" s="68"/>
      <c r="F22" s="68"/>
      <c r="H22" s="1218"/>
      <c r="I22" s="1218"/>
      <c r="J22" s="1218"/>
      <c r="K22" s="1218"/>
      <c r="L22" s="1218"/>
      <c r="M22" s="1218"/>
      <c r="N22" s="1218"/>
      <c r="O22" s="1218"/>
      <c r="P22" s="1218"/>
      <c r="Q22" s="1218"/>
      <c r="R22" s="1218"/>
      <c r="S22" s="1218"/>
      <c r="T22" s="1218"/>
      <c r="U22" s="1183"/>
    </row>
    <row r="23" spans="2:21" s="185" customFormat="1" ht="18.75" customHeight="1" x14ac:dyDescent="0.15">
      <c r="B23" s="32"/>
      <c r="C23" s="7" t="s">
        <v>386</v>
      </c>
      <c r="D23" s="68"/>
      <c r="E23" s="68"/>
      <c r="F23" s="68"/>
      <c r="H23" s="1139"/>
      <c r="I23" s="1139"/>
      <c r="J23" s="1139"/>
      <c r="K23" s="1139"/>
      <c r="L23" s="1139"/>
      <c r="M23" s="1139"/>
      <c r="N23" s="1139"/>
      <c r="O23" s="1139"/>
      <c r="P23" s="1139"/>
      <c r="Q23" s="1139"/>
      <c r="R23" s="2462">
        <f>'当該年度入力、注意事項'!$E$10</f>
        <v>26</v>
      </c>
      <c r="S23" s="2462"/>
      <c r="T23" s="2462"/>
      <c r="U23" s="1183"/>
    </row>
    <row r="24" spans="2:21" ht="3.75" customHeight="1" thickBot="1" x14ac:dyDescent="0.2">
      <c r="B24" s="184"/>
      <c r="D24" s="68"/>
      <c r="E24" s="68"/>
      <c r="F24" s="68"/>
      <c r="H24" s="1154"/>
      <c r="I24" s="1154"/>
      <c r="J24" s="1154"/>
      <c r="K24" s="1154"/>
      <c r="L24" s="1154"/>
      <c r="M24" s="1154"/>
      <c r="N24" s="1154"/>
      <c r="O24" s="1154"/>
      <c r="P24" s="1154"/>
      <c r="Q24" s="1154"/>
      <c r="R24" s="1154"/>
      <c r="S24" s="1154"/>
      <c r="T24" s="1154"/>
      <c r="U24" s="1154"/>
    </row>
    <row r="25" spans="2:21" ht="18" customHeight="1" x14ac:dyDescent="0.15">
      <c r="B25" s="2683"/>
      <c r="C25" s="2684"/>
      <c r="D25" s="2684"/>
      <c r="E25" s="2684"/>
      <c r="F25" s="2474" t="s">
        <v>266</v>
      </c>
      <c r="G25" s="2475"/>
      <c r="H25" s="1140"/>
      <c r="I25" s="1141"/>
      <c r="J25" s="1141"/>
      <c r="K25" s="2431">
        <f>'当該年度入力、注意事項'!$E$10</f>
        <v>26</v>
      </c>
      <c r="L25" s="2431"/>
      <c r="M25" s="2431"/>
      <c r="N25" s="1141"/>
      <c r="O25" s="1141"/>
      <c r="P25" s="1142"/>
      <c r="Q25" s="2432">
        <f>'当該年度入力、注意事項'!$E$10+1</f>
        <v>27</v>
      </c>
      <c r="R25" s="2431"/>
      <c r="S25" s="2433"/>
      <c r="T25" s="2566" t="s">
        <v>15</v>
      </c>
      <c r="U25" s="1154"/>
    </row>
    <row r="26" spans="2:21" ht="18" customHeight="1" thickBot="1" x14ac:dyDescent="0.2">
      <c r="B26" s="2710" t="s">
        <v>651</v>
      </c>
      <c r="C26" s="2711"/>
      <c r="D26" s="2711"/>
      <c r="E26" s="2711"/>
      <c r="F26" s="2660"/>
      <c r="G26" s="2661"/>
      <c r="H26" s="1143" t="s">
        <v>448</v>
      </c>
      <c r="I26" s="1144" t="s">
        <v>449</v>
      </c>
      <c r="J26" s="1144" t="s">
        <v>450</v>
      </c>
      <c r="K26" s="1144" t="s">
        <v>451</v>
      </c>
      <c r="L26" s="1144" t="s">
        <v>458</v>
      </c>
      <c r="M26" s="1144" t="s">
        <v>459</v>
      </c>
      <c r="N26" s="1144" t="s">
        <v>452</v>
      </c>
      <c r="O26" s="1144" t="s">
        <v>453</v>
      </c>
      <c r="P26" s="1144" t="s">
        <v>454</v>
      </c>
      <c r="Q26" s="1144" t="s">
        <v>455</v>
      </c>
      <c r="R26" s="1144" t="s">
        <v>456</v>
      </c>
      <c r="S26" s="1144" t="s">
        <v>457</v>
      </c>
      <c r="T26" s="2574"/>
      <c r="U26" s="1154"/>
    </row>
    <row r="27" spans="2:21" ht="22.5" customHeight="1" x14ac:dyDescent="0.15">
      <c r="B27" s="2634" t="s">
        <v>659</v>
      </c>
      <c r="C27" s="2703" t="s">
        <v>56</v>
      </c>
      <c r="D27" s="2704"/>
      <c r="E27" s="2704"/>
      <c r="F27" s="2704"/>
      <c r="G27" s="2705"/>
      <c r="H27" s="1212">
        <f t="shared" ref="H27:S27" si="9">H111+H196+H295</f>
        <v>1189</v>
      </c>
      <c r="I27" s="1212">
        <f t="shared" si="9"/>
        <v>1261</v>
      </c>
      <c r="J27" s="1212">
        <f t="shared" si="9"/>
        <v>1459</v>
      </c>
      <c r="K27" s="1212">
        <f t="shared" si="9"/>
        <v>1524</v>
      </c>
      <c r="L27" s="1212">
        <f t="shared" si="9"/>
        <v>1506</v>
      </c>
      <c r="M27" s="1212">
        <f t="shared" si="9"/>
        <v>1315</v>
      </c>
      <c r="N27" s="1212">
        <f t="shared" si="9"/>
        <v>1546</v>
      </c>
      <c r="O27" s="1212">
        <f t="shared" si="9"/>
        <v>1087</v>
      </c>
      <c r="P27" s="1212">
        <f t="shared" si="9"/>
        <v>1306</v>
      </c>
      <c r="Q27" s="1212">
        <f t="shared" si="9"/>
        <v>1286</v>
      </c>
      <c r="R27" s="1212">
        <f t="shared" si="9"/>
        <v>1239</v>
      </c>
      <c r="S27" s="1212">
        <f t="shared" si="9"/>
        <v>1402</v>
      </c>
      <c r="T27" s="1213">
        <f t="shared" ref="T27:T36" si="10">SUM(H27:S27)</f>
        <v>16120</v>
      </c>
      <c r="U27" s="1154"/>
    </row>
    <row r="28" spans="2:21" ht="22.5" customHeight="1" x14ac:dyDescent="0.15">
      <c r="B28" s="2635"/>
      <c r="C28" s="2700" t="s">
        <v>103</v>
      </c>
      <c r="D28" s="2701"/>
      <c r="E28" s="2701"/>
      <c r="F28" s="2701"/>
      <c r="G28" s="2702"/>
      <c r="H28" s="1212">
        <f t="shared" ref="H28:S28" si="11">H112+H197+H296</f>
        <v>1831</v>
      </c>
      <c r="I28" s="1092">
        <f t="shared" si="11"/>
        <v>2127</v>
      </c>
      <c r="J28" s="1092">
        <f t="shared" si="11"/>
        <v>2055</v>
      </c>
      <c r="K28" s="1092">
        <f t="shared" si="11"/>
        <v>2086</v>
      </c>
      <c r="L28" s="1092">
        <f t="shared" si="11"/>
        <v>2053</v>
      </c>
      <c r="M28" s="1092">
        <f t="shared" si="11"/>
        <v>1895</v>
      </c>
      <c r="N28" s="1092">
        <f t="shared" si="11"/>
        <v>2481</v>
      </c>
      <c r="O28" s="1092">
        <f t="shared" si="11"/>
        <v>1854</v>
      </c>
      <c r="P28" s="1092">
        <f t="shared" si="11"/>
        <v>1882</v>
      </c>
      <c r="Q28" s="1092">
        <f t="shared" si="11"/>
        <v>2081</v>
      </c>
      <c r="R28" s="1092">
        <f t="shared" si="11"/>
        <v>2360</v>
      </c>
      <c r="S28" s="1092">
        <f t="shared" si="11"/>
        <v>1930</v>
      </c>
      <c r="T28" s="1219">
        <f t="shared" si="10"/>
        <v>24635</v>
      </c>
      <c r="U28" s="1154"/>
    </row>
    <row r="29" spans="2:21" ht="22.5" customHeight="1" x14ac:dyDescent="0.15">
      <c r="B29" s="2635"/>
      <c r="C29" s="2700" t="s">
        <v>60</v>
      </c>
      <c r="D29" s="2701"/>
      <c r="E29" s="2701"/>
      <c r="F29" s="2701"/>
      <c r="G29" s="2702"/>
      <c r="H29" s="1212">
        <f t="shared" ref="H29:S29" si="12">H113+H198+H297</f>
        <v>0</v>
      </c>
      <c r="I29" s="1092">
        <f t="shared" si="12"/>
        <v>2</v>
      </c>
      <c r="J29" s="1092">
        <f t="shared" si="12"/>
        <v>2</v>
      </c>
      <c r="K29" s="1092">
        <f t="shared" si="12"/>
        <v>2</v>
      </c>
      <c r="L29" s="1092">
        <f t="shared" si="12"/>
        <v>27</v>
      </c>
      <c r="M29" s="1092">
        <f t="shared" si="12"/>
        <v>5</v>
      </c>
      <c r="N29" s="1092">
        <f t="shared" si="12"/>
        <v>3</v>
      </c>
      <c r="O29" s="1092">
        <f t="shared" si="12"/>
        <v>4</v>
      </c>
      <c r="P29" s="1092">
        <f t="shared" si="12"/>
        <v>2</v>
      </c>
      <c r="Q29" s="1092">
        <f t="shared" si="12"/>
        <v>4</v>
      </c>
      <c r="R29" s="1092">
        <f t="shared" si="12"/>
        <v>7</v>
      </c>
      <c r="S29" s="1092">
        <f t="shared" si="12"/>
        <v>1</v>
      </c>
      <c r="T29" s="1219">
        <f t="shared" si="10"/>
        <v>59</v>
      </c>
      <c r="U29" s="1154"/>
    </row>
    <row r="30" spans="2:21" ht="22.5" customHeight="1" x14ac:dyDescent="0.15">
      <c r="B30" s="2635"/>
      <c r="C30" s="2700" t="s">
        <v>61</v>
      </c>
      <c r="D30" s="2701"/>
      <c r="E30" s="2701"/>
      <c r="F30" s="2701"/>
      <c r="G30" s="2702"/>
      <c r="H30" s="1212">
        <f t="shared" ref="H30:S30" si="13">H114+H199+H298</f>
        <v>35</v>
      </c>
      <c r="I30" s="1220">
        <f t="shared" si="13"/>
        <v>45</v>
      </c>
      <c r="J30" s="1220">
        <f t="shared" si="13"/>
        <v>46</v>
      </c>
      <c r="K30" s="1220">
        <f t="shared" si="13"/>
        <v>56</v>
      </c>
      <c r="L30" s="1220">
        <f t="shared" si="13"/>
        <v>34</v>
      </c>
      <c r="M30" s="1220">
        <f t="shared" si="13"/>
        <v>35</v>
      </c>
      <c r="N30" s="1220">
        <f t="shared" si="13"/>
        <v>40</v>
      </c>
      <c r="O30" s="1220">
        <f t="shared" si="13"/>
        <v>29</v>
      </c>
      <c r="P30" s="1220">
        <f t="shared" si="13"/>
        <v>274</v>
      </c>
      <c r="Q30" s="1220">
        <f t="shared" si="13"/>
        <v>36</v>
      </c>
      <c r="R30" s="1220">
        <f t="shared" si="13"/>
        <v>34</v>
      </c>
      <c r="S30" s="1220">
        <f t="shared" si="13"/>
        <v>24</v>
      </c>
      <c r="T30" s="1219">
        <f t="shared" si="10"/>
        <v>688</v>
      </c>
      <c r="U30" s="1154"/>
    </row>
    <row r="31" spans="2:21" ht="22.5" customHeight="1" thickBot="1" x14ac:dyDescent="0.2">
      <c r="B31" s="2635"/>
      <c r="C31" s="2700" t="s">
        <v>170</v>
      </c>
      <c r="D31" s="2701"/>
      <c r="E31" s="2701"/>
      <c r="F31" s="2701"/>
      <c r="G31" s="2702"/>
      <c r="H31" s="1212">
        <f t="shared" ref="H31:S31" si="14">H115+H200+H299</f>
        <v>1</v>
      </c>
      <c r="I31" s="1221">
        <f t="shared" si="14"/>
        <v>0</v>
      </c>
      <c r="J31" s="1221">
        <f t="shared" si="14"/>
        <v>0</v>
      </c>
      <c r="K31" s="1221">
        <f t="shared" si="14"/>
        <v>0</v>
      </c>
      <c r="L31" s="1221">
        <f t="shared" si="14"/>
        <v>0</v>
      </c>
      <c r="M31" s="1221">
        <f t="shared" si="14"/>
        <v>0</v>
      </c>
      <c r="N31" s="1221">
        <f t="shared" si="14"/>
        <v>0</v>
      </c>
      <c r="O31" s="1221">
        <f t="shared" si="14"/>
        <v>3</v>
      </c>
      <c r="P31" s="1221">
        <f t="shared" si="14"/>
        <v>0</v>
      </c>
      <c r="Q31" s="1221">
        <f t="shared" si="14"/>
        <v>0</v>
      </c>
      <c r="R31" s="1221">
        <f t="shared" si="14"/>
        <v>0</v>
      </c>
      <c r="S31" s="1221">
        <f t="shared" si="14"/>
        <v>0</v>
      </c>
      <c r="T31" s="1214">
        <f t="shared" si="10"/>
        <v>4</v>
      </c>
      <c r="U31" s="1154"/>
    </row>
    <row r="32" spans="2:21" ht="22.5" customHeight="1" thickTop="1" thickBot="1" x14ac:dyDescent="0.2">
      <c r="B32" s="2635"/>
      <c r="C32" s="2628" t="s">
        <v>18</v>
      </c>
      <c r="D32" s="2629"/>
      <c r="E32" s="2629"/>
      <c r="F32" s="2629"/>
      <c r="G32" s="2630"/>
      <c r="H32" s="1221">
        <f t="shared" ref="H32:S32" si="15">SUM(H116,H201,H300)</f>
        <v>203</v>
      </c>
      <c r="I32" s="1221">
        <f t="shared" si="15"/>
        <v>195</v>
      </c>
      <c r="J32" s="1221">
        <f t="shared" si="15"/>
        <v>199</v>
      </c>
      <c r="K32" s="1221">
        <f t="shared" si="15"/>
        <v>244</v>
      </c>
      <c r="L32" s="1221">
        <f t="shared" si="15"/>
        <v>217</v>
      </c>
      <c r="M32" s="1221">
        <f t="shared" si="15"/>
        <v>209</v>
      </c>
      <c r="N32" s="1221">
        <f t="shared" si="15"/>
        <v>220</v>
      </c>
      <c r="O32" s="1221">
        <f t="shared" si="15"/>
        <v>194</v>
      </c>
      <c r="P32" s="1221">
        <f t="shared" si="15"/>
        <v>196</v>
      </c>
      <c r="Q32" s="1221">
        <f t="shared" si="15"/>
        <v>143</v>
      </c>
      <c r="R32" s="1221">
        <f t="shared" si="15"/>
        <v>133</v>
      </c>
      <c r="S32" s="1221">
        <f t="shared" si="15"/>
        <v>121</v>
      </c>
      <c r="T32" s="1223">
        <f>SUM(H32:S32)</f>
        <v>2274</v>
      </c>
      <c r="U32" s="1154"/>
    </row>
    <row r="33" spans="2:21" ht="22.5" customHeight="1" thickTop="1" x14ac:dyDescent="0.15">
      <c r="B33" s="2636"/>
      <c r="C33" s="2697" t="s">
        <v>15</v>
      </c>
      <c r="D33" s="2698"/>
      <c r="E33" s="2698"/>
      <c r="F33" s="2698"/>
      <c r="G33" s="2699"/>
      <c r="H33" s="1954">
        <f t="shared" ref="H33:S33" si="16">SUM(H27:H31)</f>
        <v>3056</v>
      </c>
      <c r="I33" s="1955">
        <f t="shared" si="16"/>
        <v>3435</v>
      </c>
      <c r="J33" s="1955">
        <f t="shared" si="16"/>
        <v>3562</v>
      </c>
      <c r="K33" s="1955">
        <f t="shared" si="16"/>
        <v>3668</v>
      </c>
      <c r="L33" s="1955">
        <f t="shared" si="16"/>
        <v>3620</v>
      </c>
      <c r="M33" s="1955">
        <f t="shared" si="16"/>
        <v>3250</v>
      </c>
      <c r="N33" s="1955">
        <f t="shared" si="16"/>
        <v>4070</v>
      </c>
      <c r="O33" s="1955">
        <f t="shared" si="16"/>
        <v>2977</v>
      </c>
      <c r="P33" s="1955">
        <f t="shared" si="16"/>
        <v>3464</v>
      </c>
      <c r="Q33" s="1955">
        <f t="shared" si="16"/>
        <v>3407</v>
      </c>
      <c r="R33" s="1955">
        <f t="shared" si="16"/>
        <v>3640</v>
      </c>
      <c r="S33" s="1955">
        <f t="shared" si="16"/>
        <v>3357</v>
      </c>
      <c r="T33" s="1254">
        <f t="shared" si="10"/>
        <v>41506</v>
      </c>
      <c r="U33" s="1154"/>
    </row>
    <row r="34" spans="2:21" ht="22.5" customHeight="1" x14ac:dyDescent="0.15">
      <c r="B34" s="2626" t="s">
        <v>669</v>
      </c>
      <c r="C34" s="2637" t="s">
        <v>63</v>
      </c>
      <c r="D34" s="2638"/>
      <c r="E34" s="2638"/>
      <c r="F34" s="2638"/>
      <c r="G34" s="2639"/>
      <c r="H34" s="1092">
        <f t="shared" ref="H34:S34" si="17">H118+H203+H302</f>
        <v>0</v>
      </c>
      <c r="I34" s="1092">
        <f t="shared" si="17"/>
        <v>0</v>
      </c>
      <c r="J34" s="1092">
        <f t="shared" si="17"/>
        <v>1</v>
      </c>
      <c r="K34" s="1092">
        <f t="shared" si="17"/>
        <v>0</v>
      </c>
      <c r="L34" s="1092">
        <f t="shared" si="17"/>
        <v>0</v>
      </c>
      <c r="M34" s="1092">
        <f t="shared" si="17"/>
        <v>1</v>
      </c>
      <c r="N34" s="1092">
        <f t="shared" si="17"/>
        <v>0</v>
      </c>
      <c r="O34" s="1092">
        <f t="shared" si="17"/>
        <v>0</v>
      </c>
      <c r="P34" s="1092">
        <f t="shared" si="17"/>
        <v>0</v>
      </c>
      <c r="Q34" s="1092">
        <f t="shared" si="17"/>
        <v>0</v>
      </c>
      <c r="R34" s="1092">
        <f t="shared" si="17"/>
        <v>0</v>
      </c>
      <c r="S34" s="1092">
        <f t="shared" si="17"/>
        <v>0</v>
      </c>
      <c r="T34" s="1219">
        <f t="shared" si="10"/>
        <v>2</v>
      </c>
      <c r="U34" s="1154"/>
    </row>
    <row r="35" spans="2:21" ht="22.5" customHeight="1" thickBot="1" x14ac:dyDescent="0.2">
      <c r="B35" s="2626"/>
      <c r="C35" s="2628" t="s">
        <v>18</v>
      </c>
      <c r="D35" s="2629"/>
      <c r="E35" s="2629"/>
      <c r="F35" s="2629"/>
      <c r="G35" s="2630"/>
      <c r="H35" s="1221">
        <f t="shared" ref="H35:S35" si="18">H119+H204+H303</f>
        <v>0</v>
      </c>
      <c r="I35" s="1221">
        <f t="shared" si="18"/>
        <v>0</v>
      </c>
      <c r="J35" s="1221">
        <f t="shared" si="18"/>
        <v>0</v>
      </c>
      <c r="K35" s="1221">
        <f t="shared" si="18"/>
        <v>0</v>
      </c>
      <c r="L35" s="1221">
        <f t="shared" si="18"/>
        <v>0</v>
      </c>
      <c r="M35" s="1221">
        <f t="shared" si="18"/>
        <v>0</v>
      </c>
      <c r="N35" s="1221">
        <f t="shared" si="18"/>
        <v>0</v>
      </c>
      <c r="O35" s="1221">
        <f t="shared" si="18"/>
        <v>0</v>
      </c>
      <c r="P35" s="1221">
        <f t="shared" si="18"/>
        <v>0</v>
      </c>
      <c r="Q35" s="1221">
        <f t="shared" si="18"/>
        <v>0</v>
      </c>
      <c r="R35" s="1221">
        <f t="shared" si="18"/>
        <v>0</v>
      </c>
      <c r="S35" s="1221">
        <f t="shared" si="18"/>
        <v>0</v>
      </c>
      <c r="T35" s="1223">
        <f t="shared" si="10"/>
        <v>0</v>
      </c>
      <c r="U35" s="1154"/>
    </row>
    <row r="36" spans="2:21" ht="22.5" customHeight="1" thickTop="1" thickBot="1" x14ac:dyDescent="0.2">
      <c r="B36" s="2627"/>
      <c r="C36" s="2706" t="s">
        <v>15</v>
      </c>
      <c r="D36" s="2707"/>
      <c r="E36" s="2707"/>
      <c r="F36" s="2707"/>
      <c r="G36" s="2708"/>
      <c r="H36" s="1252">
        <f t="shared" ref="H36:S36" si="19">SUM(H34:H35)</f>
        <v>0</v>
      </c>
      <c r="I36" s="1253">
        <f t="shared" si="19"/>
        <v>0</v>
      </c>
      <c r="J36" s="1253">
        <f t="shared" si="19"/>
        <v>1</v>
      </c>
      <c r="K36" s="1253">
        <f t="shared" si="19"/>
        <v>0</v>
      </c>
      <c r="L36" s="1253">
        <f t="shared" si="19"/>
        <v>0</v>
      </c>
      <c r="M36" s="1253">
        <f t="shared" si="19"/>
        <v>1</v>
      </c>
      <c r="N36" s="1253">
        <f t="shared" si="19"/>
        <v>0</v>
      </c>
      <c r="O36" s="1253">
        <f t="shared" si="19"/>
        <v>0</v>
      </c>
      <c r="P36" s="1253">
        <f t="shared" si="19"/>
        <v>0</v>
      </c>
      <c r="Q36" s="1253">
        <f t="shared" si="19"/>
        <v>0</v>
      </c>
      <c r="R36" s="1253">
        <f t="shared" si="19"/>
        <v>0</v>
      </c>
      <c r="S36" s="1253">
        <f t="shared" si="19"/>
        <v>0</v>
      </c>
      <c r="T36" s="1254">
        <f t="shared" si="10"/>
        <v>2</v>
      </c>
      <c r="U36" s="1154"/>
    </row>
    <row r="37" spans="2:21" ht="22.5" customHeight="1" thickTop="1" thickBot="1" x14ac:dyDescent="0.2">
      <c r="B37" s="2616" t="s">
        <v>72</v>
      </c>
      <c r="C37" s="2617"/>
      <c r="D37" s="2617"/>
      <c r="E37" s="2617"/>
      <c r="F37" s="2617"/>
      <c r="G37" s="2618"/>
      <c r="H37" s="1215">
        <f t="shared" ref="H37:S37" si="20">H33+H36+H32</f>
        <v>3259</v>
      </c>
      <c r="I37" s="1215">
        <f t="shared" si="20"/>
        <v>3630</v>
      </c>
      <c r="J37" s="1215">
        <f t="shared" si="20"/>
        <v>3762</v>
      </c>
      <c r="K37" s="1215">
        <f t="shared" si="20"/>
        <v>3912</v>
      </c>
      <c r="L37" s="1215">
        <f t="shared" si="20"/>
        <v>3837</v>
      </c>
      <c r="M37" s="1215">
        <f t="shared" si="20"/>
        <v>3460</v>
      </c>
      <c r="N37" s="1215">
        <f t="shared" si="20"/>
        <v>4290</v>
      </c>
      <c r="O37" s="1215">
        <f t="shared" si="20"/>
        <v>3171</v>
      </c>
      <c r="P37" s="1215">
        <f t="shared" si="20"/>
        <v>3660</v>
      </c>
      <c r="Q37" s="1215">
        <f t="shared" si="20"/>
        <v>3550</v>
      </c>
      <c r="R37" s="1215">
        <f t="shared" si="20"/>
        <v>3773</v>
      </c>
      <c r="S37" s="1215">
        <f t="shared" si="20"/>
        <v>3478</v>
      </c>
      <c r="T37" s="1222">
        <f>SUM(H37:S37)</f>
        <v>43782</v>
      </c>
      <c r="U37" s="1154"/>
    </row>
    <row r="38" spans="2:21" ht="11.25" customHeight="1" x14ac:dyDescent="0.15">
      <c r="B38" s="28"/>
      <c r="C38" s="96"/>
      <c r="D38" s="96"/>
      <c r="E38" s="96"/>
      <c r="F38" s="96"/>
      <c r="H38" s="1218"/>
      <c r="I38" s="1218"/>
      <c r="J38" s="1218"/>
      <c r="K38" s="1218"/>
      <c r="L38" s="1218"/>
      <c r="M38" s="1218"/>
      <c r="N38" s="1218"/>
      <c r="O38" s="1218"/>
      <c r="P38" s="1218"/>
      <c r="Q38" s="1218"/>
      <c r="R38" s="1218"/>
      <c r="S38" s="1218"/>
      <c r="T38" s="1218"/>
      <c r="U38" s="1154"/>
    </row>
    <row r="39" spans="2:21" ht="11.25" customHeight="1" x14ac:dyDescent="0.15">
      <c r="B39" s="28"/>
      <c r="C39" s="96"/>
      <c r="D39" s="96"/>
      <c r="E39" s="96"/>
      <c r="F39" s="96"/>
      <c r="H39" s="1218"/>
      <c r="I39" s="1218"/>
      <c r="J39" s="1218"/>
      <c r="K39" s="1218"/>
      <c r="L39" s="1218"/>
      <c r="M39" s="1218"/>
      <c r="N39" s="1218"/>
      <c r="O39" s="1218"/>
      <c r="P39" s="1218"/>
      <c r="Q39" s="1218"/>
      <c r="R39" s="1218"/>
      <c r="S39" s="1218"/>
      <c r="T39" s="1218"/>
      <c r="U39" s="1154"/>
    </row>
    <row r="40" spans="2:21" ht="18.75" customHeight="1" x14ac:dyDescent="0.15">
      <c r="B40" s="32" t="s">
        <v>464</v>
      </c>
      <c r="D40" s="28"/>
      <c r="E40" s="28"/>
      <c r="F40" s="28"/>
      <c r="G40" s="28"/>
      <c r="H40" s="1154"/>
      <c r="I40" s="1154"/>
      <c r="J40" s="1154"/>
      <c r="K40" s="1154"/>
      <c r="L40" s="1154"/>
      <c r="M40" s="1154"/>
      <c r="N40" s="1154"/>
      <c r="O40" s="1154"/>
      <c r="P40" s="1154"/>
      <c r="Q40" s="1154"/>
      <c r="R40" s="1154"/>
      <c r="S40" s="1154"/>
      <c r="T40" s="1154"/>
      <c r="U40" s="1154"/>
    </row>
    <row r="41" spans="2:21" ht="18.75" customHeight="1" x14ac:dyDescent="0.15">
      <c r="B41" s="32"/>
      <c r="C41" s="32" t="s">
        <v>182</v>
      </c>
      <c r="D41" s="28"/>
      <c r="E41" s="28"/>
      <c r="F41" s="28"/>
      <c r="G41" s="28"/>
      <c r="H41" s="1139"/>
      <c r="I41" s="1139"/>
      <c r="J41" s="1139"/>
      <c r="K41" s="1139"/>
      <c r="L41" s="1139"/>
      <c r="M41" s="1139"/>
      <c r="N41" s="1139"/>
      <c r="O41" s="1139"/>
      <c r="P41" s="1139"/>
      <c r="Q41" s="1139"/>
      <c r="R41" s="2462">
        <f>'当該年度入力、注意事項'!$E$10</f>
        <v>26</v>
      </c>
      <c r="S41" s="2462"/>
      <c r="T41" s="2462"/>
      <c r="U41" s="1154"/>
    </row>
    <row r="42" spans="2:21" ht="3.75" customHeight="1" thickBot="1" x14ac:dyDescent="0.2">
      <c r="B42" s="28"/>
      <c r="D42" s="28"/>
      <c r="E42" s="28"/>
      <c r="F42" s="28"/>
      <c r="G42" s="28"/>
      <c r="H42" s="1154"/>
      <c r="I42" s="1154"/>
      <c r="J42" s="1154"/>
      <c r="K42" s="1154"/>
      <c r="L42" s="1154"/>
      <c r="M42" s="1154"/>
      <c r="N42" s="1154"/>
      <c r="O42" s="1154"/>
      <c r="P42" s="1154"/>
      <c r="Q42" s="1154"/>
      <c r="R42" s="1154"/>
      <c r="S42" s="1154"/>
      <c r="T42" s="1154"/>
      <c r="U42" s="1154"/>
    </row>
    <row r="43" spans="2:21" ht="18" customHeight="1" x14ac:dyDescent="0.15">
      <c r="B43" s="2665"/>
      <c r="C43" s="2666"/>
      <c r="D43" s="2666"/>
      <c r="E43" s="2666"/>
      <c r="F43" s="2474" t="s">
        <v>266</v>
      </c>
      <c r="G43" s="2475"/>
      <c r="H43" s="1140"/>
      <c r="I43" s="1141"/>
      <c r="J43" s="1141"/>
      <c r="K43" s="2431">
        <f>'当該年度入力、注意事項'!$E$10</f>
        <v>26</v>
      </c>
      <c r="L43" s="2431"/>
      <c r="M43" s="2431"/>
      <c r="N43" s="1141"/>
      <c r="O43" s="1141"/>
      <c r="P43" s="1142"/>
      <c r="Q43" s="2432">
        <f>'当該年度入力、注意事項'!$E$10+1</f>
        <v>27</v>
      </c>
      <c r="R43" s="2431"/>
      <c r="S43" s="2433"/>
      <c r="T43" s="2566" t="s">
        <v>15</v>
      </c>
      <c r="U43" s="1154"/>
    </row>
    <row r="44" spans="2:21" s="185" customFormat="1" ht="18" customHeight="1" thickBot="1" x14ac:dyDescent="0.2">
      <c r="B44" s="2490" t="s">
        <v>264</v>
      </c>
      <c r="C44" s="2491"/>
      <c r="D44" s="2491"/>
      <c r="E44" s="2491"/>
      <c r="F44" s="2640"/>
      <c r="G44" s="2641"/>
      <c r="H44" s="1143" t="s">
        <v>448</v>
      </c>
      <c r="I44" s="1144" t="s">
        <v>449</v>
      </c>
      <c r="J44" s="1144" t="s">
        <v>450</v>
      </c>
      <c r="K44" s="1144" t="s">
        <v>451</v>
      </c>
      <c r="L44" s="1144" t="s">
        <v>458</v>
      </c>
      <c r="M44" s="1144" t="s">
        <v>459</v>
      </c>
      <c r="N44" s="1144" t="s">
        <v>452</v>
      </c>
      <c r="O44" s="1144" t="s">
        <v>453</v>
      </c>
      <c r="P44" s="1144" t="s">
        <v>454</v>
      </c>
      <c r="Q44" s="1144" t="s">
        <v>455</v>
      </c>
      <c r="R44" s="1144" t="s">
        <v>456</v>
      </c>
      <c r="S44" s="1144" t="s">
        <v>457</v>
      </c>
      <c r="T44" s="2574"/>
      <c r="U44" s="1183"/>
    </row>
    <row r="45" spans="2:21" ht="22.5" customHeight="1" x14ac:dyDescent="0.15">
      <c r="B45" s="2642" t="s">
        <v>675</v>
      </c>
      <c r="C45" s="2643"/>
      <c r="D45" s="2351" t="s">
        <v>56</v>
      </c>
      <c r="E45" s="2351"/>
      <c r="F45" s="2351"/>
      <c r="G45" s="2352"/>
      <c r="H45" s="1521">
        <v>4787</v>
      </c>
      <c r="I45" s="1522">
        <v>4469</v>
      </c>
      <c r="J45" s="1522">
        <v>4416</v>
      </c>
      <c r="K45" s="1522">
        <v>4731</v>
      </c>
      <c r="L45" s="1522">
        <v>4812</v>
      </c>
      <c r="M45" s="1522">
        <v>4433</v>
      </c>
      <c r="N45" s="1522">
        <v>4736</v>
      </c>
      <c r="O45" s="1522">
        <v>3905</v>
      </c>
      <c r="P45" s="1523">
        <v>4266</v>
      </c>
      <c r="Q45" s="1523">
        <v>5250</v>
      </c>
      <c r="R45" s="1523">
        <v>5172</v>
      </c>
      <c r="S45" s="1524">
        <v>5765</v>
      </c>
      <c r="T45" s="1213">
        <f>SUM(H45:S45)</f>
        <v>56742</v>
      </c>
      <c r="U45" s="1154"/>
    </row>
    <row r="46" spans="2:21" ht="22.5" customHeight="1" x14ac:dyDescent="0.15">
      <c r="B46" s="2644"/>
      <c r="C46" s="2645"/>
      <c r="D46" s="2575" t="s">
        <v>103</v>
      </c>
      <c r="E46" s="2664"/>
      <c r="F46" s="2664"/>
      <c r="G46" s="2455"/>
      <c r="H46" s="1525">
        <v>3158</v>
      </c>
      <c r="I46" s="1526">
        <v>3055</v>
      </c>
      <c r="J46" s="1526">
        <v>2745</v>
      </c>
      <c r="K46" s="1526">
        <v>3061</v>
      </c>
      <c r="L46" s="1526">
        <v>2821</v>
      </c>
      <c r="M46" s="1526">
        <v>3036</v>
      </c>
      <c r="N46" s="1526">
        <v>2912</v>
      </c>
      <c r="O46" s="1526">
        <v>2579</v>
      </c>
      <c r="P46" s="1527">
        <v>3033</v>
      </c>
      <c r="Q46" s="1527">
        <v>3126</v>
      </c>
      <c r="R46" s="1527">
        <v>3015</v>
      </c>
      <c r="S46" s="1528">
        <v>3349</v>
      </c>
      <c r="T46" s="1219">
        <f t="shared" ref="T46:T60" si="21">SUM(H46:S46)</f>
        <v>35890</v>
      </c>
      <c r="U46" s="1154"/>
    </row>
    <row r="47" spans="2:21" ht="22.5" customHeight="1" x14ac:dyDescent="0.15">
      <c r="B47" s="2644"/>
      <c r="C47" s="2645"/>
      <c r="D47" s="2575" t="s">
        <v>57</v>
      </c>
      <c r="E47" s="2664"/>
      <c r="F47" s="2664"/>
      <c r="G47" s="2455"/>
      <c r="H47" s="1525">
        <v>1</v>
      </c>
      <c r="I47" s="1526">
        <v>2</v>
      </c>
      <c r="J47" s="1526">
        <v>0</v>
      </c>
      <c r="K47" s="1526">
        <v>0</v>
      </c>
      <c r="L47" s="1526">
        <v>3</v>
      </c>
      <c r="M47" s="1526">
        <v>0</v>
      </c>
      <c r="N47" s="1526">
        <v>2</v>
      </c>
      <c r="O47" s="1526">
        <v>0</v>
      </c>
      <c r="P47" s="1527">
        <v>2</v>
      </c>
      <c r="Q47" s="1527">
        <v>1</v>
      </c>
      <c r="R47" s="1527">
        <v>0</v>
      </c>
      <c r="S47" s="1528">
        <v>0</v>
      </c>
      <c r="T47" s="1219">
        <f t="shared" si="21"/>
        <v>11</v>
      </c>
      <c r="U47" s="1154"/>
    </row>
    <row r="48" spans="2:21" ht="22.5" customHeight="1" x14ac:dyDescent="0.15">
      <c r="B48" s="2644"/>
      <c r="C48" s="2645"/>
      <c r="D48" s="2575" t="s">
        <v>104</v>
      </c>
      <c r="E48" s="2664"/>
      <c r="F48" s="2664"/>
      <c r="G48" s="2455"/>
      <c r="H48" s="1525">
        <v>0</v>
      </c>
      <c r="I48" s="1526">
        <v>0</v>
      </c>
      <c r="J48" s="1526">
        <v>0</v>
      </c>
      <c r="K48" s="1526">
        <v>0</v>
      </c>
      <c r="L48" s="1526">
        <v>0</v>
      </c>
      <c r="M48" s="1526">
        <v>0</v>
      </c>
      <c r="N48" s="1526">
        <v>0</v>
      </c>
      <c r="O48" s="1527">
        <v>0</v>
      </c>
      <c r="P48" s="1527">
        <v>0</v>
      </c>
      <c r="Q48" s="1527">
        <v>0</v>
      </c>
      <c r="R48" s="1527">
        <v>0</v>
      </c>
      <c r="S48" s="1528">
        <v>0</v>
      </c>
      <c r="T48" s="1219">
        <f t="shared" si="21"/>
        <v>0</v>
      </c>
      <c r="U48" s="1154"/>
    </row>
    <row r="49" spans="2:21" ht="22.5" customHeight="1" x14ac:dyDescent="0.15">
      <c r="B49" s="2644"/>
      <c r="C49" s="2645"/>
      <c r="D49" s="2575" t="s">
        <v>105</v>
      </c>
      <c r="E49" s="2664"/>
      <c r="F49" s="2664"/>
      <c r="G49" s="2455"/>
      <c r="H49" s="1525">
        <v>75</v>
      </c>
      <c r="I49" s="1526">
        <v>70</v>
      </c>
      <c r="J49" s="1526">
        <v>63</v>
      </c>
      <c r="K49" s="1526">
        <v>69</v>
      </c>
      <c r="L49" s="1526">
        <v>59</v>
      </c>
      <c r="M49" s="1526">
        <v>55</v>
      </c>
      <c r="N49" s="1526">
        <v>73</v>
      </c>
      <c r="O49" s="1526">
        <v>78</v>
      </c>
      <c r="P49" s="1527">
        <v>55</v>
      </c>
      <c r="Q49" s="1527">
        <v>75</v>
      </c>
      <c r="R49" s="1527">
        <v>60</v>
      </c>
      <c r="S49" s="1528">
        <v>84</v>
      </c>
      <c r="T49" s="1219">
        <f t="shared" si="21"/>
        <v>816</v>
      </c>
      <c r="U49" s="1154"/>
    </row>
    <row r="50" spans="2:21" ht="22.5" customHeight="1" x14ac:dyDescent="0.15">
      <c r="B50" s="2644"/>
      <c r="C50" s="2645"/>
      <c r="D50" s="2381" t="s">
        <v>106</v>
      </c>
      <c r="E50" s="2696"/>
      <c r="F50" s="2696"/>
      <c r="G50" s="2370"/>
      <c r="H50" s="1529">
        <v>3</v>
      </c>
      <c r="I50" s="1530">
        <v>2</v>
      </c>
      <c r="J50" s="1530">
        <v>1</v>
      </c>
      <c r="K50" s="1530">
        <v>1</v>
      </c>
      <c r="L50" s="1530">
        <v>2</v>
      </c>
      <c r="M50" s="1530">
        <v>1</v>
      </c>
      <c r="N50" s="1530">
        <v>1</v>
      </c>
      <c r="O50" s="1531">
        <v>0</v>
      </c>
      <c r="P50" s="1531">
        <v>1</v>
      </c>
      <c r="Q50" s="1531">
        <v>0</v>
      </c>
      <c r="R50" s="1531">
        <v>0</v>
      </c>
      <c r="S50" s="1532">
        <v>2</v>
      </c>
      <c r="T50" s="1223">
        <f t="shared" si="21"/>
        <v>14</v>
      </c>
      <c r="U50" s="1154"/>
    </row>
    <row r="51" spans="2:21" ht="22.5" customHeight="1" thickBot="1" x14ac:dyDescent="0.2">
      <c r="B51" s="2644"/>
      <c r="C51" s="2645"/>
      <c r="D51" s="2423" t="s">
        <v>170</v>
      </c>
      <c r="E51" s="2423"/>
      <c r="F51" s="2423"/>
      <c r="G51" s="2424"/>
      <c r="H51" s="1533">
        <v>301</v>
      </c>
      <c r="I51" s="1534">
        <v>260</v>
      </c>
      <c r="J51" s="1534">
        <v>301</v>
      </c>
      <c r="K51" s="1534">
        <v>311</v>
      </c>
      <c r="L51" s="1534">
        <v>249</v>
      </c>
      <c r="M51" s="1534">
        <v>448</v>
      </c>
      <c r="N51" s="1534">
        <v>458</v>
      </c>
      <c r="O51" s="1534">
        <v>271</v>
      </c>
      <c r="P51" s="1534">
        <v>303</v>
      </c>
      <c r="Q51" s="1534">
        <v>319</v>
      </c>
      <c r="R51" s="1534">
        <v>501</v>
      </c>
      <c r="S51" s="1534">
        <v>534</v>
      </c>
      <c r="T51" s="1214">
        <f>SUM(H51:S51)</f>
        <v>4256</v>
      </c>
      <c r="U51" s="1154"/>
    </row>
    <row r="52" spans="2:21" ht="22.5" customHeight="1" thickTop="1" thickBot="1" x14ac:dyDescent="0.2">
      <c r="B52" s="2646"/>
      <c r="C52" s="2647"/>
      <c r="D52" s="2492" t="s">
        <v>15</v>
      </c>
      <c r="E52" s="2492"/>
      <c r="F52" s="2492"/>
      <c r="G52" s="2493"/>
      <c r="H52" s="1215">
        <f>SUM(H45:H51)</f>
        <v>8325</v>
      </c>
      <c r="I52" s="1216">
        <f t="shared" ref="I52:S52" si="22">SUM(I45:I51)</f>
        <v>7858</v>
      </c>
      <c r="J52" s="1216">
        <f t="shared" si="22"/>
        <v>7526</v>
      </c>
      <c r="K52" s="1216">
        <f t="shared" si="22"/>
        <v>8173</v>
      </c>
      <c r="L52" s="1216">
        <f t="shared" si="22"/>
        <v>7946</v>
      </c>
      <c r="M52" s="1216">
        <f t="shared" si="22"/>
        <v>7973</v>
      </c>
      <c r="N52" s="1216">
        <f t="shared" si="22"/>
        <v>8182</v>
      </c>
      <c r="O52" s="1216">
        <f t="shared" si="22"/>
        <v>6833</v>
      </c>
      <c r="P52" s="1216">
        <f t="shared" si="22"/>
        <v>7660</v>
      </c>
      <c r="Q52" s="1216">
        <f t="shared" si="22"/>
        <v>8771</v>
      </c>
      <c r="R52" s="1216">
        <f t="shared" si="22"/>
        <v>8748</v>
      </c>
      <c r="S52" s="1216">
        <f t="shared" si="22"/>
        <v>9734</v>
      </c>
      <c r="T52" s="1222">
        <f t="shared" si="21"/>
        <v>97729</v>
      </c>
      <c r="U52" s="1218"/>
    </row>
    <row r="53" spans="2:21" ht="22.5" customHeight="1" x14ac:dyDescent="0.15">
      <c r="B53" s="2650" t="s">
        <v>195</v>
      </c>
      <c r="C53" s="2651"/>
      <c r="D53" s="2351" t="s">
        <v>56</v>
      </c>
      <c r="E53" s="2351"/>
      <c r="F53" s="2351"/>
      <c r="G53" s="2352"/>
      <c r="H53" s="1525">
        <v>9</v>
      </c>
      <c r="I53" s="1526">
        <v>7</v>
      </c>
      <c r="J53" s="1526">
        <v>2</v>
      </c>
      <c r="K53" s="1526">
        <v>5</v>
      </c>
      <c r="L53" s="1526">
        <v>6</v>
      </c>
      <c r="M53" s="1526">
        <v>3</v>
      </c>
      <c r="N53" s="1526">
        <v>9</v>
      </c>
      <c r="O53" s="1526">
        <v>7</v>
      </c>
      <c r="P53" s="1527">
        <v>7</v>
      </c>
      <c r="Q53" s="1527">
        <v>3</v>
      </c>
      <c r="R53" s="1527">
        <v>5</v>
      </c>
      <c r="S53" s="1528">
        <v>7</v>
      </c>
      <c r="T53" s="1219">
        <f t="shared" si="21"/>
        <v>70</v>
      </c>
      <c r="U53" s="1218"/>
    </row>
    <row r="54" spans="2:21" ht="22.5" customHeight="1" x14ac:dyDescent="0.15">
      <c r="B54" s="2650"/>
      <c r="C54" s="2651"/>
      <c r="D54" s="2351" t="s">
        <v>103</v>
      </c>
      <c r="E54" s="2351"/>
      <c r="F54" s="2351"/>
      <c r="G54" s="2352"/>
      <c r="H54" s="1525">
        <v>10</v>
      </c>
      <c r="I54" s="1526">
        <v>7</v>
      </c>
      <c r="J54" s="1526">
        <v>3</v>
      </c>
      <c r="K54" s="1526">
        <v>4</v>
      </c>
      <c r="L54" s="1526">
        <v>6</v>
      </c>
      <c r="M54" s="1526">
        <v>1</v>
      </c>
      <c r="N54" s="1526">
        <v>9</v>
      </c>
      <c r="O54" s="1526">
        <v>1</v>
      </c>
      <c r="P54" s="1527">
        <v>7</v>
      </c>
      <c r="Q54" s="1527">
        <v>5</v>
      </c>
      <c r="R54" s="1527">
        <v>4</v>
      </c>
      <c r="S54" s="1528">
        <v>10</v>
      </c>
      <c r="T54" s="1219">
        <f t="shared" si="21"/>
        <v>67</v>
      </c>
      <c r="U54" s="1218"/>
    </row>
    <row r="55" spans="2:21" ht="22.5" customHeight="1" x14ac:dyDescent="0.15">
      <c r="B55" s="2650"/>
      <c r="C55" s="2651"/>
      <c r="D55" s="2351" t="s">
        <v>57</v>
      </c>
      <c r="E55" s="2351"/>
      <c r="F55" s="2351"/>
      <c r="G55" s="2352"/>
      <c r="H55" s="1525">
        <v>0</v>
      </c>
      <c r="I55" s="1526">
        <v>0</v>
      </c>
      <c r="J55" s="1526">
        <v>0</v>
      </c>
      <c r="K55" s="1526">
        <v>0</v>
      </c>
      <c r="L55" s="1526">
        <v>0</v>
      </c>
      <c r="M55" s="1526">
        <v>0</v>
      </c>
      <c r="N55" s="1526">
        <v>0</v>
      </c>
      <c r="O55" s="1526">
        <v>0</v>
      </c>
      <c r="P55" s="1527">
        <v>0</v>
      </c>
      <c r="Q55" s="1527">
        <v>0</v>
      </c>
      <c r="R55" s="1527">
        <v>0</v>
      </c>
      <c r="S55" s="1528">
        <v>0</v>
      </c>
      <c r="T55" s="1219">
        <f t="shared" si="21"/>
        <v>0</v>
      </c>
      <c r="U55" s="1218"/>
    </row>
    <row r="56" spans="2:21" ht="22.5" customHeight="1" x14ac:dyDescent="0.15">
      <c r="B56" s="2650"/>
      <c r="C56" s="2651"/>
      <c r="D56" s="2351" t="s">
        <v>104</v>
      </c>
      <c r="E56" s="2351"/>
      <c r="F56" s="2351"/>
      <c r="G56" s="2352"/>
      <c r="H56" s="1525">
        <v>0</v>
      </c>
      <c r="I56" s="1526">
        <v>0</v>
      </c>
      <c r="J56" s="1526">
        <v>0</v>
      </c>
      <c r="K56" s="1526">
        <v>0</v>
      </c>
      <c r="L56" s="1526">
        <v>0</v>
      </c>
      <c r="M56" s="1526">
        <v>0</v>
      </c>
      <c r="N56" s="1526">
        <v>0</v>
      </c>
      <c r="O56" s="1527">
        <v>0</v>
      </c>
      <c r="P56" s="1527">
        <v>0</v>
      </c>
      <c r="Q56" s="1527">
        <v>0</v>
      </c>
      <c r="R56" s="1527">
        <v>0</v>
      </c>
      <c r="S56" s="1528">
        <v>0</v>
      </c>
      <c r="T56" s="1219">
        <f t="shared" si="21"/>
        <v>0</v>
      </c>
      <c r="U56" s="1218"/>
    </row>
    <row r="57" spans="2:21" ht="22.5" customHeight="1" x14ac:dyDescent="0.15">
      <c r="B57" s="2650"/>
      <c r="C57" s="2651"/>
      <c r="D57" s="2351" t="s">
        <v>105</v>
      </c>
      <c r="E57" s="2351"/>
      <c r="F57" s="2351"/>
      <c r="G57" s="2352"/>
      <c r="H57" s="1525">
        <v>0</v>
      </c>
      <c r="I57" s="1526">
        <v>0</v>
      </c>
      <c r="J57" s="1526">
        <v>0</v>
      </c>
      <c r="K57" s="1526">
        <v>0</v>
      </c>
      <c r="L57" s="1526">
        <v>0</v>
      </c>
      <c r="M57" s="1526">
        <v>0</v>
      </c>
      <c r="N57" s="1526">
        <v>0</v>
      </c>
      <c r="O57" s="1526">
        <v>0</v>
      </c>
      <c r="P57" s="1527">
        <v>0</v>
      </c>
      <c r="Q57" s="1527">
        <v>0</v>
      </c>
      <c r="R57" s="1527">
        <v>0</v>
      </c>
      <c r="S57" s="1528">
        <v>0</v>
      </c>
      <c r="T57" s="1219">
        <f t="shared" si="21"/>
        <v>0</v>
      </c>
      <c r="U57" s="1218"/>
    </row>
    <row r="58" spans="2:21" ht="22.5" customHeight="1" x14ac:dyDescent="0.15">
      <c r="B58" s="2650"/>
      <c r="C58" s="2651"/>
      <c r="D58" s="2351" t="s">
        <v>106</v>
      </c>
      <c r="E58" s="2351"/>
      <c r="F58" s="2351"/>
      <c r="G58" s="2352"/>
      <c r="H58" s="1529">
        <v>0</v>
      </c>
      <c r="I58" s="1530">
        <v>0</v>
      </c>
      <c r="J58" s="1530">
        <v>0</v>
      </c>
      <c r="K58" s="1530">
        <v>0</v>
      </c>
      <c r="L58" s="1530">
        <v>0</v>
      </c>
      <c r="M58" s="1530">
        <v>0</v>
      </c>
      <c r="N58" s="1530">
        <v>0</v>
      </c>
      <c r="O58" s="1531">
        <v>0</v>
      </c>
      <c r="P58" s="1531">
        <v>0</v>
      </c>
      <c r="Q58" s="1531">
        <v>0</v>
      </c>
      <c r="R58" s="1531">
        <v>0</v>
      </c>
      <c r="S58" s="1532">
        <v>0</v>
      </c>
      <c r="T58" s="1223">
        <f t="shared" si="21"/>
        <v>0</v>
      </c>
      <c r="U58" s="1218"/>
    </row>
    <row r="59" spans="2:21" ht="22.5" customHeight="1" thickBot="1" x14ac:dyDescent="0.2">
      <c r="B59" s="2650"/>
      <c r="C59" s="2651"/>
      <c r="D59" s="2423" t="s">
        <v>170</v>
      </c>
      <c r="E59" s="2423"/>
      <c r="F59" s="2423"/>
      <c r="G59" s="2424"/>
      <c r="H59" s="1533">
        <v>1</v>
      </c>
      <c r="I59" s="1534">
        <v>0</v>
      </c>
      <c r="J59" s="1534">
        <v>0</v>
      </c>
      <c r="K59" s="1534">
        <v>2</v>
      </c>
      <c r="L59" s="1534">
        <v>1</v>
      </c>
      <c r="M59" s="1534">
        <v>0</v>
      </c>
      <c r="N59" s="1534">
        <v>1</v>
      </c>
      <c r="O59" s="1534">
        <v>1</v>
      </c>
      <c r="P59" s="1534">
        <v>0</v>
      </c>
      <c r="Q59" s="1534">
        <v>0</v>
      </c>
      <c r="R59" s="1534">
        <v>0</v>
      </c>
      <c r="S59" s="1534">
        <v>3</v>
      </c>
      <c r="T59" s="1214">
        <f t="shared" si="21"/>
        <v>9</v>
      </c>
      <c r="U59" s="1218"/>
    </row>
    <row r="60" spans="2:21" ht="22.5" customHeight="1" thickTop="1" thickBot="1" x14ac:dyDescent="0.2">
      <c r="B60" s="2652"/>
      <c r="C60" s="2653"/>
      <c r="D60" s="2492" t="s">
        <v>15</v>
      </c>
      <c r="E60" s="2492"/>
      <c r="F60" s="2492"/>
      <c r="G60" s="2493"/>
      <c r="H60" s="1215">
        <f t="shared" ref="H60:S60" si="23">SUM(H53:H59)</f>
        <v>20</v>
      </c>
      <c r="I60" s="1216">
        <f t="shared" si="23"/>
        <v>14</v>
      </c>
      <c r="J60" s="1216">
        <f t="shared" si="23"/>
        <v>5</v>
      </c>
      <c r="K60" s="1216">
        <f t="shared" si="23"/>
        <v>11</v>
      </c>
      <c r="L60" s="1216">
        <f t="shared" si="23"/>
        <v>13</v>
      </c>
      <c r="M60" s="1216">
        <f t="shared" si="23"/>
        <v>4</v>
      </c>
      <c r="N60" s="1216">
        <f t="shared" si="23"/>
        <v>19</v>
      </c>
      <c r="O60" s="1216">
        <f t="shared" si="23"/>
        <v>9</v>
      </c>
      <c r="P60" s="1216">
        <f t="shared" si="23"/>
        <v>14</v>
      </c>
      <c r="Q60" s="1216">
        <f t="shared" si="23"/>
        <v>8</v>
      </c>
      <c r="R60" s="1216">
        <f t="shared" si="23"/>
        <v>9</v>
      </c>
      <c r="S60" s="1216">
        <f t="shared" si="23"/>
        <v>20</v>
      </c>
      <c r="T60" s="1222">
        <f t="shared" si="21"/>
        <v>146</v>
      </c>
      <c r="U60" s="1154"/>
    </row>
    <row r="61" spans="2:21" ht="18" customHeight="1" x14ac:dyDescent="0.15">
      <c r="B61" s="28"/>
      <c r="C61" s="284" t="s">
        <v>157</v>
      </c>
      <c r="H61" s="1154"/>
      <c r="I61" s="1154"/>
      <c r="J61" s="1154"/>
      <c r="K61" s="1154"/>
      <c r="L61" s="1154"/>
      <c r="M61" s="1154"/>
      <c r="N61" s="1154"/>
      <c r="O61" s="1154"/>
      <c r="P61" s="1154"/>
      <c r="Q61" s="1154"/>
      <c r="R61" s="1154"/>
      <c r="S61" s="1154"/>
      <c r="T61" s="1154"/>
      <c r="U61" s="1154"/>
    </row>
    <row r="62" spans="2:21" ht="11.25" customHeight="1" x14ac:dyDescent="0.15">
      <c r="B62" s="28"/>
      <c r="C62" s="284"/>
      <c r="D62" s="772"/>
      <c r="E62" s="772"/>
      <c r="F62" s="772"/>
      <c r="G62" s="772"/>
      <c r="H62" s="1218"/>
      <c r="I62" s="1218"/>
      <c r="J62" s="1218"/>
      <c r="K62" s="1218"/>
      <c r="L62" s="1218"/>
      <c r="M62" s="1218"/>
      <c r="N62" s="1218"/>
      <c r="O62" s="1218"/>
      <c r="P62" s="1218"/>
      <c r="Q62" s="1218"/>
      <c r="R62" s="1218"/>
      <c r="S62" s="1218"/>
      <c r="T62" s="1218"/>
      <c r="U62" s="1154"/>
    </row>
    <row r="63" spans="2:21" ht="11.25" customHeight="1" x14ac:dyDescent="0.15">
      <c r="B63" s="28"/>
      <c r="C63" s="284"/>
      <c r="D63" s="772"/>
      <c r="E63" s="772"/>
      <c r="F63" s="772"/>
      <c r="G63" s="772"/>
      <c r="H63" s="1218"/>
      <c r="I63" s="1218"/>
      <c r="J63" s="1218"/>
      <c r="K63" s="1218"/>
      <c r="L63" s="1218"/>
      <c r="M63" s="1218"/>
      <c r="N63" s="1218"/>
      <c r="O63" s="1218"/>
      <c r="P63" s="1218"/>
      <c r="Q63" s="1218"/>
      <c r="R63" s="1218"/>
      <c r="S63" s="1218"/>
      <c r="T63" s="1218"/>
      <c r="U63" s="1154"/>
    </row>
    <row r="64" spans="2:21" ht="18.75" customHeight="1" x14ac:dyDescent="0.15">
      <c r="B64" s="32" t="s">
        <v>464</v>
      </c>
      <c r="D64" s="28"/>
      <c r="E64" s="28"/>
      <c r="F64" s="28"/>
      <c r="G64" s="28"/>
      <c r="H64" s="1154"/>
      <c r="I64" s="1154"/>
      <c r="J64" s="1154"/>
      <c r="K64" s="1154"/>
      <c r="L64" s="1154"/>
      <c r="M64" s="1154"/>
      <c r="N64" s="1154"/>
      <c r="O64" s="1154"/>
      <c r="P64" s="1154"/>
      <c r="Q64" s="1154"/>
      <c r="R64" s="1154"/>
      <c r="S64" s="1154"/>
      <c r="T64" s="1154"/>
      <c r="U64" s="1154"/>
    </row>
    <row r="65" spans="2:21" ht="18.75" customHeight="1" x14ac:dyDescent="0.15">
      <c r="B65" s="32"/>
      <c r="C65" s="32" t="s">
        <v>182</v>
      </c>
      <c r="D65" s="28"/>
      <c r="E65" s="28"/>
      <c r="F65" s="28"/>
      <c r="G65" s="28"/>
      <c r="H65" s="1139"/>
      <c r="I65" s="1139"/>
      <c r="J65" s="1139"/>
      <c r="K65" s="1139"/>
      <c r="L65" s="1139"/>
      <c r="M65" s="1139"/>
      <c r="N65" s="1139"/>
      <c r="O65" s="1139"/>
      <c r="P65" s="1139"/>
      <c r="Q65" s="1139"/>
      <c r="R65" s="2462">
        <f>'当該年度入力、注意事項'!$E$10</f>
        <v>26</v>
      </c>
      <c r="S65" s="2462"/>
      <c r="T65" s="2462"/>
      <c r="U65" s="1154"/>
    </row>
    <row r="66" spans="2:21" ht="3.75" customHeight="1" thickBot="1" x14ac:dyDescent="0.2">
      <c r="B66" s="28"/>
      <c r="D66" s="28"/>
      <c r="E66" s="28"/>
      <c r="F66" s="28"/>
      <c r="G66" s="28"/>
      <c r="H66" s="1154"/>
      <c r="I66" s="1154"/>
      <c r="J66" s="1154"/>
      <c r="K66" s="1154"/>
      <c r="L66" s="1154"/>
      <c r="M66" s="1154"/>
      <c r="N66" s="1154"/>
      <c r="O66" s="1154"/>
      <c r="P66" s="1154"/>
      <c r="Q66" s="1154"/>
      <c r="R66" s="1154"/>
      <c r="S66" s="1154"/>
      <c r="T66" s="1154"/>
      <c r="U66" s="1154"/>
    </row>
    <row r="67" spans="2:21" ht="18" customHeight="1" x14ac:dyDescent="0.15">
      <c r="B67" s="2665"/>
      <c r="C67" s="2666"/>
      <c r="D67" s="2666"/>
      <c r="E67" s="2666"/>
      <c r="F67" s="2474" t="s">
        <v>266</v>
      </c>
      <c r="G67" s="2475"/>
      <c r="H67" s="1140"/>
      <c r="I67" s="1141"/>
      <c r="J67" s="1141"/>
      <c r="K67" s="2431">
        <f>'当該年度入力、注意事項'!$E$10</f>
        <v>26</v>
      </c>
      <c r="L67" s="2431"/>
      <c r="M67" s="2431"/>
      <c r="N67" s="1141"/>
      <c r="O67" s="1141"/>
      <c r="P67" s="1142"/>
      <c r="Q67" s="2432">
        <f>'当該年度入力、注意事項'!$E$10+1</f>
        <v>27</v>
      </c>
      <c r="R67" s="2431"/>
      <c r="S67" s="2433"/>
      <c r="T67" s="2566" t="s">
        <v>15</v>
      </c>
      <c r="U67" s="1154"/>
    </row>
    <row r="68" spans="2:21" s="185" customFormat="1" ht="18" customHeight="1" thickBot="1" x14ac:dyDescent="0.2">
      <c r="B68" s="2490" t="s">
        <v>264</v>
      </c>
      <c r="C68" s="2491"/>
      <c r="D68" s="2491"/>
      <c r="E68" s="2491"/>
      <c r="F68" s="2640"/>
      <c r="G68" s="2641"/>
      <c r="H68" s="1143" t="s">
        <v>448</v>
      </c>
      <c r="I68" s="1144" t="s">
        <v>449</v>
      </c>
      <c r="J68" s="1144" t="s">
        <v>450</v>
      </c>
      <c r="K68" s="1144" t="s">
        <v>451</v>
      </c>
      <c r="L68" s="1144" t="s">
        <v>458</v>
      </c>
      <c r="M68" s="1144" t="s">
        <v>459</v>
      </c>
      <c r="N68" s="1144" t="s">
        <v>452</v>
      </c>
      <c r="O68" s="1144" t="s">
        <v>453</v>
      </c>
      <c r="P68" s="1144" t="s">
        <v>454</v>
      </c>
      <c r="Q68" s="1144" t="s">
        <v>455</v>
      </c>
      <c r="R68" s="1144" t="s">
        <v>456</v>
      </c>
      <c r="S68" s="1144" t="s">
        <v>457</v>
      </c>
      <c r="T68" s="2574"/>
      <c r="U68" s="1183"/>
    </row>
    <row r="69" spans="2:21" ht="22.5" customHeight="1" x14ac:dyDescent="0.15">
      <c r="B69" s="2648" t="s">
        <v>72</v>
      </c>
      <c r="C69" s="2649"/>
      <c r="D69" s="2366" t="s">
        <v>56</v>
      </c>
      <c r="E69" s="2366"/>
      <c r="F69" s="2366"/>
      <c r="G69" s="2367"/>
      <c r="H69" s="1092">
        <f t="shared" ref="H69:S75" si="24">H45+H53</f>
        <v>4796</v>
      </c>
      <c r="I69" s="1092">
        <f t="shared" si="24"/>
        <v>4476</v>
      </c>
      <c r="J69" s="1092">
        <f t="shared" si="24"/>
        <v>4418</v>
      </c>
      <c r="K69" s="1092">
        <f t="shared" si="24"/>
        <v>4736</v>
      </c>
      <c r="L69" s="1092">
        <f t="shared" si="24"/>
        <v>4818</v>
      </c>
      <c r="M69" s="1092">
        <f t="shared" si="24"/>
        <v>4436</v>
      </c>
      <c r="N69" s="1092">
        <f t="shared" si="24"/>
        <v>4745</v>
      </c>
      <c r="O69" s="1092">
        <f t="shared" si="24"/>
        <v>3912</v>
      </c>
      <c r="P69" s="1092">
        <f t="shared" si="24"/>
        <v>4273</v>
      </c>
      <c r="Q69" s="1092">
        <f t="shared" si="24"/>
        <v>5253</v>
      </c>
      <c r="R69" s="1092">
        <f t="shared" si="24"/>
        <v>5177</v>
      </c>
      <c r="S69" s="1092">
        <f t="shared" si="24"/>
        <v>5772</v>
      </c>
      <c r="T69" s="1219">
        <f t="shared" ref="T69:T76" si="25">SUM(H69:S69)</f>
        <v>56812</v>
      </c>
      <c r="U69" s="1154"/>
    </row>
    <row r="70" spans="2:21" ht="22.5" customHeight="1" x14ac:dyDescent="0.15">
      <c r="B70" s="2650"/>
      <c r="C70" s="2651"/>
      <c r="D70" s="2351" t="s">
        <v>103</v>
      </c>
      <c r="E70" s="2351"/>
      <c r="F70" s="2351"/>
      <c r="G70" s="2352"/>
      <c r="H70" s="1092">
        <f t="shared" si="24"/>
        <v>3168</v>
      </c>
      <c r="I70" s="1092">
        <f t="shared" si="24"/>
        <v>3062</v>
      </c>
      <c r="J70" s="1092">
        <f t="shared" si="24"/>
        <v>2748</v>
      </c>
      <c r="K70" s="1092">
        <f t="shared" si="24"/>
        <v>3065</v>
      </c>
      <c r="L70" s="1092">
        <f t="shared" si="24"/>
        <v>2827</v>
      </c>
      <c r="M70" s="1092">
        <f t="shared" si="24"/>
        <v>3037</v>
      </c>
      <c r="N70" s="1092">
        <f t="shared" si="24"/>
        <v>2921</v>
      </c>
      <c r="O70" s="1092">
        <f t="shared" si="24"/>
        <v>2580</v>
      </c>
      <c r="P70" s="1092">
        <f t="shared" si="24"/>
        <v>3040</v>
      </c>
      <c r="Q70" s="1092">
        <f t="shared" si="24"/>
        <v>3131</v>
      </c>
      <c r="R70" s="1092">
        <f t="shared" si="24"/>
        <v>3019</v>
      </c>
      <c r="S70" s="1092">
        <f t="shared" si="24"/>
        <v>3359</v>
      </c>
      <c r="T70" s="1219">
        <f t="shared" si="25"/>
        <v>35957</v>
      </c>
      <c r="U70" s="1154"/>
    </row>
    <row r="71" spans="2:21" ht="22.5" customHeight="1" x14ac:dyDescent="0.15">
      <c r="B71" s="2650"/>
      <c r="C71" s="2651"/>
      <c r="D71" s="2351" t="s">
        <v>57</v>
      </c>
      <c r="E71" s="2351"/>
      <c r="F71" s="2351"/>
      <c r="G71" s="2352"/>
      <c r="H71" s="1092">
        <f t="shared" si="24"/>
        <v>1</v>
      </c>
      <c r="I71" s="1092">
        <f t="shared" si="24"/>
        <v>2</v>
      </c>
      <c r="J71" s="1092">
        <f t="shared" si="24"/>
        <v>0</v>
      </c>
      <c r="K71" s="1092">
        <f t="shared" si="24"/>
        <v>0</v>
      </c>
      <c r="L71" s="1092">
        <f t="shared" si="24"/>
        <v>3</v>
      </c>
      <c r="M71" s="1092">
        <f t="shared" si="24"/>
        <v>0</v>
      </c>
      <c r="N71" s="1092">
        <f t="shared" si="24"/>
        <v>2</v>
      </c>
      <c r="O71" s="1092">
        <f t="shared" si="24"/>
        <v>0</v>
      </c>
      <c r="P71" s="1092">
        <f t="shared" si="24"/>
        <v>2</v>
      </c>
      <c r="Q71" s="1092">
        <f t="shared" si="24"/>
        <v>1</v>
      </c>
      <c r="R71" s="1092">
        <f t="shared" si="24"/>
        <v>0</v>
      </c>
      <c r="S71" s="1092">
        <f t="shared" si="24"/>
        <v>0</v>
      </c>
      <c r="T71" s="1219">
        <f t="shared" si="25"/>
        <v>11</v>
      </c>
      <c r="U71" s="1154"/>
    </row>
    <row r="72" spans="2:21" ht="22.5" customHeight="1" x14ac:dyDescent="0.15">
      <c r="B72" s="2650"/>
      <c r="C72" s="2651"/>
      <c r="D72" s="2351" t="s">
        <v>104</v>
      </c>
      <c r="E72" s="2351"/>
      <c r="F72" s="2351"/>
      <c r="G72" s="2352"/>
      <c r="H72" s="1092">
        <f t="shared" si="24"/>
        <v>0</v>
      </c>
      <c r="I72" s="1092">
        <f t="shared" si="24"/>
        <v>0</v>
      </c>
      <c r="J72" s="1092">
        <f t="shared" si="24"/>
        <v>0</v>
      </c>
      <c r="K72" s="1092">
        <f t="shared" si="24"/>
        <v>0</v>
      </c>
      <c r="L72" s="1092">
        <f t="shared" si="24"/>
        <v>0</v>
      </c>
      <c r="M72" s="1092">
        <f t="shared" si="24"/>
        <v>0</v>
      </c>
      <c r="N72" s="1092">
        <f t="shared" si="24"/>
        <v>0</v>
      </c>
      <c r="O72" s="1092">
        <f t="shared" si="24"/>
        <v>0</v>
      </c>
      <c r="P72" s="1092">
        <f t="shared" si="24"/>
        <v>0</v>
      </c>
      <c r="Q72" s="1092">
        <f t="shared" si="24"/>
        <v>0</v>
      </c>
      <c r="R72" s="1092">
        <f t="shared" si="24"/>
        <v>0</v>
      </c>
      <c r="S72" s="1092">
        <f t="shared" si="24"/>
        <v>0</v>
      </c>
      <c r="T72" s="1219">
        <f t="shared" si="25"/>
        <v>0</v>
      </c>
      <c r="U72" s="1154"/>
    </row>
    <row r="73" spans="2:21" ht="22.5" customHeight="1" x14ac:dyDescent="0.15">
      <c r="B73" s="2650"/>
      <c r="C73" s="2651"/>
      <c r="D73" s="2351" t="s">
        <v>105</v>
      </c>
      <c r="E73" s="2351"/>
      <c r="F73" s="2351"/>
      <c r="G73" s="2352"/>
      <c r="H73" s="1092">
        <f t="shared" si="24"/>
        <v>75</v>
      </c>
      <c r="I73" s="1092">
        <f t="shared" si="24"/>
        <v>70</v>
      </c>
      <c r="J73" s="1092">
        <f t="shared" si="24"/>
        <v>63</v>
      </c>
      <c r="K73" s="1092">
        <f t="shared" si="24"/>
        <v>69</v>
      </c>
      <c r="L73" s="1092">
        <f t="shared" si="24"/>
        <v>59</v>
      </c>
      <c r="M73" s="1092">
        <f t="shared" si="24"/>
        <v>55</v>
      </c>
      <c r="N73" s="1092">
        <f t="shared" si="24"/>
        <v>73</v>
      </c>
      <c r="O73" s="1092">
        <f t="shared" si="24"/>
        <v>78</v>
      </c>
      <c r="P73" s="1092">
        <f t="shared" si="24"/>
        <v>55</v>
      </c>
      <c r="Q73" s="1092">
        <f t="shared" si="24"/>
        <v>75</v>
      </c>
      <c r="R73" s="1092">
        <f t="shared" si="24"/>
        <v>60</v>
      </c>
      <c r="S73" s="1092">
        <f t="shared" si="24"/>
        <v>84</v>
      </c>
      <c r="T73" s="1219">
        <f t="shared" si="25"/>
        <v>816</v>
      </c>
      <c r="U73" s="1154"/>
    </row>
    <row r="74" spans="2:21" ht="22.5" customHeight="1" x14ac:dyDescent="0.15">
      <c r="B74" s="2650"/>
      <c r="C74" s="2651"/>
      <c r="D74" s="2351" t="s">
        <v>106</v>
      </c>
      <c r="E74" s="2351"/>
      <c r="F74" s="2351"/>
      <c r="G74" s="2352"/>
      <c r="H74" s="1221">
        <f t="shared" si="24"/>
        <v>3</v>
      </c>
      <c r="I74" s="1221">
        <f t="shared" si="24"/>
        <v>2</v>
      </c>
      <c r="J74" s="1221">
        <f t="shared" si="24"/>
        <v>1</v>
      </c>
      <c r="K74" s="1221">
        <f t="shared" si="24"/>
        <v>1</v>
      </c>
      <c r="L74" s="1221">
        <f t="shared" si="24"/>
        <v>2</v>
      </c>
      <c r="M74" s="1221">
        <f t="shared" si="24"/>
        <v>1</v>
      </c>
      <c r="N74" s="1221">
        <f t="shared" si="24"/>
        <v>1</v>
      </c>
      <c r="O74" s="1221">
        <f t="shared" si="24"/>
        <v>0</v>
      </c>
      <c r="P74" s="1221">
        <f t="shared" si="24"/>
        <v>1</v>
      </c>
      <c r="Q74" s="1221">
        <f t="shared" si="24"/>
        <v>0</v>
      </c>
      <c r="R74" s="1221">
        <f t="shared" si="24"/>
        <v>0</v>
      </c>
      <c r="S74" s="1221">
        <f t="shared" si="24"/>
        <v>2</v>
      </c>
      <c r="T74" s="1223">
        <f t="shared" si="25"/>
        <v>14</v>
      </c>
      <c r="U74" s="1154"/>
    </row>
    <row r="75" spans="2:21" ht="22.5" customHeight="1" thickBot="1" x14ac:dyDescent="0.2">
      <c r="B75" s="2650"/>
      <c r="C75" s="2651"/>
      <c r="D75" s="2423" t="s">
        <v>170</v>
      </c>
      <c r="E75" s="2423"/>
      <c r="F75" s="2423"/>
      <c r="G75" s="2424"/>
      <c r="H75" s="1227">
        <f t="shared" si="24"/>
        <v>302</v>
      </c>
      <c r="I75" s="1227">
        <f t="shared" si="24"/>
        <v>260</v>
      </c>
      <c r="J75" s="1227">
        <f t="shared" si="24"/>
        <v>301</v>
      </c>
      <c r="K75" s="1227">
        <f t="shared" si="24"/>
        <v>313</v>
      </c>
      <c r="L75" s="1227">
        <f t="shared" si="24"/>
        <v>250</v>
      </c>
      <c r="M75" s="1227">
        <f t="shared" si="24"/>
        <v>448</v>
      </c>
      <c r="N75" s="1227">
        <f t="shared" si="24"/>
        <v>459</v>
      </c>
      <c r="O75" s="1227">
        <f t="shared" si="24"/>
        <v>272</v>
      </c>
      <c r="P75" s="1227">
        <f t="shared" si="24"/>
        <v>303</v>
      </c>
      <c r="Q75" s="1227">
        <f t="shared" si="24"/>
        <v>319</v>
      </c>
      <c r="R75" s="1227">
        <f t="shared" si="24"/>
        <v>501</v>
      </c>
      <c r="S75" s="1227">
        <f t="shared" si="24"/>
        <v>537</v>
      </c>
      <c r="T75" s="1214">
        <f t="shared" si="25"/>
        <v>4265</v>
      </c>
      <c r="U75" s="1154"/>
    </row>
    <row r="76" spans="2:21" ht="22.5" customHeight="1" thickTop="1" thickBot="1" x14ac:dyDescent="0.2">
      <c r="B76" s="2652"/>
      <c r="C76" s="2653"/>
      <c r="D76" s="2492" t="s">
        <v>198</v>
      </c>
      <c r="E76" s="2492"/>
      <c r="F76" s="2492"/>
      <c r="G76" s="2493"/>
      <c r="H76" s="1215">
        <f t="shared" ref="H76:S76" si="26">SUM(H69:H75)</f>
        <v>8345</v>
      </c>
      <c r="I76" s="1216">
        <f t="shared" si="26"/>
        <v>7872</v>
      </c>
      <c r="J76" s="1216">
        <f t="shared" si="26"/>
        <v>7531</v>
      </c>
      <c r="K76" s="1216">
        <f t="shared" si="26"/>
        <v>8184</v>
      </c>
      <c r="L76" s="1216">
        <f t="shared" si="26"/>
        <v>7959</v>
      </c>
      <c r="M76" s="1216">
        <f t="shared" si="26"/>
        <v>7977</v>
      </c>
      <c r="N76" s="1216">
        <f t="shared" si="26"/>
        <v>8201</v>
      </c>
      <c r="O76" s="1216">
        <f t="shared" si="26"/>
        <v>6842</v>
      </c>
      <c r="P76" s="1216">
        <f t="shared" si="26"/>
        <v>7674</v>
      </c>
      <c r="Q76" s="1216">
        <f t="shared" si="26"/>
        <v>8779</v>
      </c>
      <c r="R76" s="1216">
        <f t="shared" si="26"/>
        <v>8757</v>
      </c>
      <c r="S76" s="1216">
        <f t="shared" si="26"/>
        <v>9754</v>
      </c>
      <c r="T76" s="1222">
        <f t="shared" si="25"/>
        <v>97875</v>
      </c>
      <c r="U76" s="1154"/>
    </row>
    <row r="77" spans="2:21" ht="18" customHeight="1" x14ac:dyDescent="0.15">
      <c r="B77" s="28"/>
      <c r="C77" s="284" t="s">
        <v>466</v>
      </c>
      <c r="D77" s="772"/>
      <c r="E77" s="772"/>
      <c r="F77" s="772"/>
      <c r="G77" s="772"/>
      <c r="H77" s="1218"/>
      <c r="I77" s="1218"/>
      <c r="J77" s="1218"/>
      <c r="K77" s="1218"/>
      <c r="L77" s="1218"/>
      <c r="M77" s="1218"/>
      <c r="N77" s="1218"/>
      <c r="O77" s="1218"/>
      <c r="P77" s="1218"/>
      <c r="Q77" s="1218"/>
      <c r="R77" s="1218"/>
      <c r="S77" s="1218"/>
      <c r="T77" s="1218"/>
      <c r="U77" s="1154"/>
    </row>
    <row r="78" spans="2:21" ht="11.25" customHeight="1" x14ac:dyDescent="0.15">
      <c r="B78" s="28"/>
      <c r="C78" s="284"/>
      <c r="D78" s="771"/>
      <c r="E78" s="771"/>
      <c r="F78" s="771"/>
      <c r="G78" s="771"/>
      <c r="H78" s="1218"/>
      <c r="I78" s="1218"/>
      <c r="J78" s="1218"/>
      <c r="K78" s="1218"/>
      <c r="L78" s="1218"/>
      <c r="M78" s="1218"/>
      <c r="N78" s="1218"/>
      <c r="O78" s="1218"/>
      <c r="P78" s="1218"/>
      <c r="Q78" s="1218"/>
      <c r="R78" s="1218"/>
      <c r="S78" s="1218"/>
      <c r="T78" s="1218"/>
      <c r="U78" s="1154"/>
    </row>
    <row r="79" spans="2:21" ht="11.25" customHeight="1" x14ac:dyDescent="0.15">
      <c r="B79" s="28"/>
      <c r="C79" s="284"/>
      <c r="D79" s="771"/>
      <c r="E79" s="771"/>
      <c r="F79" s="771"/>
      <c r="G79" s="771"/>
      <c r="H79" s="1218"/>
      <c r="I79" s="1218"/>
      <c r="J79" s="1218"/>
      <c r="K79" s="1218"/>
      <c r="L79" s="1218"/>
      <c r="M79" s="1218"/>
      <c r="N79" s="1218"/>
      <c r="O79" s="1218"/>
      <c r="P79" s="1218"/>
      <c r="Q79" s="1218"/>
      <c r="R79" s="1218"/>
      <c r="S79" s="1218"/>
      <c r="T79" s="1218"/>
      <c r="U79" s="1154"/>
    </row>
    <row r="80" spans="2:21" s="3" customFormat="1" ht="18.75" customHeight="1" x14ac:dyDescent="0.15">
      <c r="B80" s="32" t="str">
        <f>B22</f>
        <v>（イ）　戸籍証明件数－無料（公用等・閲覧）　</v>
      </c>
      <c r="C80" s="8"/>
      <c r="D80" s="68"/>
      <c r="E80" s="68"/>
      <c r="F80" s="68"/>
      <c r="G80" s="68"/>
      <c r="H80" s="1218"/>
      <c r="I80" s="1218"/>
      <c r="J80" s="1218"/>
      <c r="K80" s="1218"/>
      <c r="L80" s="1218"/>
      <c r="M80" s="1218"/>
      <c r="N80" s="1218"/>
      <c r="O80" s="1218"/>
      <c r="P80" s="1218"/>
      <c r="Q80" s="1218"/>
      <c r="R80" s="1218"/>
      <c r="S80" s="1218"/>
      <c r="T80" s="1218"/>
      <c r="U80" s="1139"/>
    </row>
    <row r="81" spans="2:21" s="3" customFormat="1" ht="18.75" customHeight="1" x14ac:dyDescent="0.15">
      <c r="B81" s="32"/>
      <c r="C81" s="32" t="s">
        <v>182</v>
      </c>
      <c r="D81" s="68"/>
      <c r="E81" s="68"/>
      <c r="F81" s="68"/>
      <c r="G81" s="68"/>
      <c r="H81" s="1139"/>
      <c r="I81" s="1139"/>
      <c r="J81" s="1139"/>
      <c r="K81" s="1139"/>
      <c r="L81" s="1139"/>
      <c r="M81" s="1139"/>
      <c r="N81" s="1139"/>
      <c r="O81" s="1139"/>
      <c r="P81" s="1139"/>
      <c r="Q81" s="1139"/>
      <c r="R81" s="2462">
        <f>'当該年度入力、注意事項'!$E$10</f>
        <v>26</v>
      </c>
      <c r="S81" s="2462"/>
      <c r="T81" s="2462"/>
      <c r="U81" s="1139"/>
    </row>
    <row r="82" spans="2:21" ht="3.75" customHeight="1" thickBot="1" x14ac:dyDescent="0.2">
      <c r="B82" s="28"/>
      <c r="C82" s="8"/>
      <c r="D82" s="68"/>
      <c r="E82" s="68"/>
      <c r="F82" s="68"/>
      <c r="G82" s="68"/>
      <c r="H82" s="1154"/>
      <c r="I82" s="1154"/>
      <c r="J82" s="1154"/>
      <c r="K82" s="1154"/>
      <c r="L82" s="1154"/>
      <c r="M82" s="1154"/>
      <c r="N82" s="1154"/>
      <c r="O82" s="1154"/>
      <c r="P82" s="1154"/>
      <c r="Q82" s="1154"/>
      <c r="R82" s="1154"/>
      <c r="S82" s="1154"/>
      <c r="T82" s="1154"/>
      <c r="U82" s="1154"/>
    </row>
    <row r="83" spans="2:21" ht="18" customHeight="1" x14ac:dyDescent="0.15">
      <c r="B83" s="2662"/>
      <c r="C83" s="2663"/>
      <c r="D83" s="2663"/>
      <c r="E83" s="2663"/>
      <c r="F83" s="2474" t="s">
        <v>266</v>
      </c>
      <c r="G83" s="2475"/>
      <c r="H83" s="1140"/>
      <c r="I83" s="1141"/>
      <c r="J83" s="1141"/>
      <c r="K83" s="2431">
        <f>'当該年度入力、注意事項'!$E$10</f>
        <v>26</v>
      </c>
      <c r="L83" s="2431"/>
      <c r="M83" s="2431"/>
      <c r="N83" s="1141"/>
      <c r="O83" s="1141"/>
      <c r="P83" s="1142"/>
      <c r="Q83" s="2432">
        <f>'当該年度入力、注意事項'!$E$10+1</f>
        <v>27</v>
      </c>
      <c r="R83" s="2431"/>
      <c r="S83" s="2433"/>
      <c r="T83" s="2566" t="s">
        <v>15</v>
      </c>
      <c r="U83" s="1154"/>
    </row>
    <row r="84" spans="2:21" s="185" customFormat="1" ht="18" customHeight="1" thickBot="1" x14ac:dyDescent="0.2">
      <c r="B84" s="2676" t="s">
        <v>264</v>
      </c>
      <c r="C84" s="2677"/>
      <c r="D84" s="2677"/>
      <c r="E84" s="2677"/>
      <c r="F84" s="2660"/>
      <c r="G84" s="2661"/>
      <c r="H84" s="1143" t="s">
        <v>448</v>
      </c>
      <c r="I84" s="1144" t="s">
        <v>449</v>
      </c>
      <c r="J84" s="1144" t="s">
        <v>450</v>
      </c>
      <c r="K84" s="1144" t="s">
        <v>451</v>
      </c>
      <c r="L84" s="1144" t="s">
        <v>458</v>
      </c>
      <c r="M84" s="1144" t="s">
        <v>459</v>
      </c>
      <c r="N84" s="1144" t="s">
        <v>452</v>
      </c>
      <c r="O84" s="1144" t="s">
        <v>453</v>
      </c>
      <c r="P84" s="1144" t="s">
        <v>454</v>
      </c>
      <c r="Q84" s="1144" t="s">
        <v>455</v>
      </c>
      <c r="R84" s="1144" t="s">
        <v>456</v>
      </c>
      <c r="S84" s="1144" t="s">
        <v>457</v>
      </c>
      <c r="T84" s="2574"/>
      <c r="U84" s="1183"/>
    </row>
    <row r="85" spans="2:21" ht="22.5" customHeight="1" x14ac:dyDescent="0.15">
      <c r="B85" s="2483" t="s">
        <v>673</v>
      </c>
      <c r="C85" s="2634" t="s">
        <v>659</v>
      </c>
      <c r="D85" s="2404" t="s">
        <v>56</v>
      </c>
      <c r="E85" s="2379"/>
      <c r="F85" s="2379"/>
      <c r="G85" s="2399"/>
      <c r="H85" s="1942">
        <v>400</v>
      </c>
      <c r="I85" s="1943">
        <v>502</v>
      </c>
      <c r="J85" s="1943">
        <v>586</v>
      </c>
      <c r="K85" s="1943">
        <v>620</v>
      </c>
      <c r="L85" s="1943">
        <v>582</v>
      </c>
      <c r="M85" s="1943">
        <v>528</v>
      </c>
      <c r="N85" s="1943">
        <v>639</v>
      </c>
      <c r="O85" s="1943">
        <v>421</v>
      </c>
      <c r="P85" s="1944">
        <v>517</v>
      </c>
      <c r="Q85" s="1944">
        <v>493</v>
      </c>
      <c r="R85" s="1944">
        <v>501</v>
      </c>
      <c r="S85" s="1945">
        <v>457</v>
      </c>
      <c r="T85" s="1245">
        <f t="shared" ref="T85:T93" si="27">SUM(H85:S85)</f>
        <v>6246</v>
      </c>
      <c r="U85" s="1154"/>
    </row>
    <row r="86" spans="2:21" ht="22.5" customHeight="1" x14ac:dyDescent="0.15">
      <c r="B86" s="2484"/>
      <c r="C86" s="2635"/>
      <c r="D86" s="2438" t="s">
        <v>103</v>
      </c>
      <c r="E86" s="2351"/>
      <c r="F86" s="2351"/>
      <c r="G86" s="2352"/>
      <c r="H86" s="1525">
        <v>699</v>
      </c>
      <c r="I86" s="1526">
        <v>932</v>
      </c>
      <c r="J86" s="1526">
        <v>884</v>
      </c>
      <c r="K86" s="1526">
        <v>913</v>
      </c>
      <c r="L86" s="1526">
        <v>876</v>
      </c>
      <c r="M86" s="1526">
        <v>807</v>
      </c>
      <c r="N86" s="1526">
        <v>1102</v>
      </c>
      <c r="O86" s="1526">
        <v>767</v>
      </c>
      <c r="P86" s="1527">
        <v>766</v>
      </c>
      <c r="Q86" s="1527">
        <v>829</v>
      </c>
      <c r="R86" s="1527">
        <v>1085</v>
      </c>
      <c r="S86" s="1528">
        <v>845</v>
      </c>
      <c r="T86" s="1219">
        <f t="shared" si="27"/>
        <v>10505</v>
      </c>
      <c r="U86" s="1154"/>
    </row>
    <row r="87" spans="2:21" ht="22.5" customHeight="1" x14ac:dyDescent="0.15">
      <c r="B87" s="2484"/>
      <c r="C87" s="2635"/>
      <c r="D87" s="2438" t="s">
        <v>60</v>
      </c>
      <c r="E87" s="2351"/>
      <c r="F87" s="2351"/>
      <c r="G87" s="2352"/>
      <c r="H87" s="1525">
        <v>0</v>
      </c>
      <c r="I87" s="1526">
        <v>0</v>
      </c>
      <c r="J87" s="1526">
        <v>0</v>
      </c>
      <c r="K87" s="1526">
        <v>0</v>
      </c>
      <c r="L87" s="1526">
        <v>0</v>
      </c>
      <c r="M87" s="1526">
        <v>0</v>
      </c>
      <c r="N87" s="1526">
        <v>0</v>
      </c>
      <c r="O87" s="1526">
        <v>0</v>
      </c>
      <c r="P87" s="1527">
        <v>0</v>
      </c>
      <c r="Q87" s="1527">
        <v>0</v>
      </c>
      <c r="R87" s="1527">
        <v>0</v>
      </c>
      <c r="S87" s="1528">
        <v>0</v>
      </c>
      <c r="T87" s="1219">
        <f t="shared" si="27"/>
        <v>0</v>
      </c>
      <c r="U87" s="1154"/>
    </row>
    <row r="88" spans="2:21" ht="22.5" customHeight="1" x14ac:dyDescent="0.15">
      <c r="B88" s="2484"/>
      <c r="C88" s="2635"/>
      <c r="D88" s="2438" t="s">
        <v>61</v>
      </c>
      <c r="E88" s="2351"/>
      <c r="F88" s="2351"/>
      <c r="G88" s="2352"/>
      <c r="H88" s="1535">
        <v>22</v>
      </c>
      <c r="I88" s="1527">
        <v>24</v>
      </c>
      <c r="J88" s="1527">
        <v>20</v>
      </c>
      <c r="K88" s="1527">
        <v>26</v>
      </c>
      <c r="L88" s="1527">
        <v>19</v>
      </c>
      <c r="M88" s="1527">
        <v>21</v>
      </c>
      <c r="N88" s="1527">
        <v>24</v>
      </c>
      <c r="O88" s="1527">
        <v>14</v>
      </c>
      <c r="P88" s="1527">
        <v>122</v>
      </c>
      <c r="Q88" s="1527">
        <v>12</v>
      </c>
      <c r="R88" s="1527">
        <v>17</v>
      </c>
      <c r="S88" s="1528">
        <v>12</v>
      </c>
      <c r="T88" s="1219">
        <f t="shared" si="27"/>
        <v>333</v>
      </c>
      <c r="U88" s="1154"/>
    </row>
    <row r="89" spans="2:21" ht="22.5" customHeight="1" x14ac:dyDescent="0.15">
      <c r="B89" s="2484"/>
      <c r="C89" s="2635"/>
      <c r="D89" s="2374" t="s">
        <v>170</v>
      </c>
      <c r="E89" s="2369"/>
      <c r="F89" s="2369"/>
      <c r="G89" s="2397"/>
      <c r="H89" s="1529">
        <v>1</v>
      </c>
      <c r="I89" s="1530">
        <v>0</v>
      </c>
      <c r="J89" s="1530">
        <v>0</v>
      </c>
      <c r="K89" s="1530">
        <v>0</v>
      </c>
      <c r="L89" s="1530">
        <v>0</v>
      </c>
      <c r="M89" s="1530">
        <v>0</v>
      </c>
      <c r="N89" s="1530">
        <v>0</v>
      </c>
      <c r="O89" s="1530">
        <v>1</v>
      </c>
      <c r="P89" s="1530">
        <v>0</v>
      </c>
      <c r="Q89" s="1530">
        <v>0</v>
      </c>
      <c r="R89" s="1530">
        <v>0</v>
      </c>
      <c r="S89" s="1530">
        <v>0</v>
      </c>
      <c r="T89" s="1223">
        <f t="shared" si="27"/>
        <v>2</v>
      </c>
      <c r="U89" s="1154"/>
    </row>
    <row r="90" spans="2:21" ht="22.5" customHeight="1" thickBot="1" x14ac:dyDescent="0.2">
      <c r="B90" s="2484"/>
      <c r="C90" s="2635"/>
      <c r="D90" s="2628" t="s">
        <v>18</v>
      </c>
      <c r="E90" s="2629"/>
      <c r="F90" s="2629"/>
      <c r="G90" s="2630"/>
      <c r="H90" s="1946">
        <v>174</v>
      </c>
      <c r="I90" s="1947">
        <v>170</v>
      </c>
      <c r="J90" s="1947">
        <v>147</v>
      </c>
      <c r="K90" s="1947">
        <v>223</v>
      </c>
      <c r="L90" s="1947">
        <v>176</v>
      </c>
      <c r="M90" s="1947">
        <v>187</v>
      </c>
      <c r="N90" s="1947">
        <v>205</v>
      </c>
      <c r="O90" s="1947">
        <v>165</v>
      </c>
      <c r="P90" s="1948">
        <v>149</v>
      </c>
      <c r="Q90" s="1948">
        <v>128</v>
      </c>
      <c r="R90" s="1948">
        <v>121</v>
      </c>
      <c r="S90" s="1949">
        <v>103</v>
      </c>
      <c r="T90" s="1214">
        <f>SUM(H90:S90)</f>
        <v>1948</v>
      </c>
      <c r="U90" s="1154"/>
    </row>
    <row r="91" spans="2:21" ht="22.5" customHeight="1" thickTop="1" thickBot="1" x14ac:dyDescent="0.2">
      <c r="B91" s="2484"/>
      <c r="C91" s="2635"/>
      <c r="D91" s="2667" t="s">
        <v>15</v>
      </c>
      <c r="E91" s="2492"/>
      <c r="F91" s="2492"/>
      <c r="G91" s="2493"/>
      <c r="H91" s="1215">
        <f>SUM(H85:H90)</f>
        <v>1296</v>
      </c>
      <c r="I91" s="1216">
        <f>SUM(I85:I90)</f>
        <v>1628</v>
      </c>
      <c r="J91" s="1216">
        <f t="shared" ref="J91:Q91" si="28">SUM(J85:J90)</f>
        <v>1637</v>
      </c>
      <c r="K91" s="1216">
        <f t="shared" si="28"/>
        <v>1782</v>
      </c>
      <c r="L91" s="1216">
        <f t="shared" si="28"/>
        <v>1653</v>
      </c>
      <c r="M91" s="1216">
        <f t="shared" si="28"/>
        <v>1543</v>
      </c>
      <c r="N91" s="1216">
        <f t="shared" si="28"/>
        <v>1970</v>
      </c>
      <c r="O91" s="1216">
        <f t="shared" si="28"/>
        <v>1368</v>
      </c>
      <c r="P91" s="1216">
        <f t="shared" si="28"/>
        <v>1554</v>
      </c>
      <c r="Q91" s="1216">
        <f t="shared" si="28"/>
        <v>1462</v>
      </c>
      <c r="R91" s="1216">
        <f>SUM(R85:R90)</f>
        <v>1724</v>
      </c>
      <c r="S91" s="1216">
        <f>SUM(S85:S90)</f>
        <v>1417</v>
      </c>
      <c r="T91" s="1222">
        <f>SUM(H91:S91)</f>
        <v>19034</v>
      </c>
      <c r="U91" s="1154"/>
    </row>
    <row r="92" spans="2:21" ht="22.5" customHeight="1" x14ac:dyDescent="0.15">
      <c r="B92" s="2484"/>
      <c r="C92" s="2634" t="s">
        <v>62</v>
      </c>
      <c r="D92" s="2456" t="s">
        <v>63</v>
      </c>
      <c r="E92" s="2355"/>
      <c r="F92" s="2355"/>
      <c r="G92" s="2376"/>
      <c r="H92" s="1525">
        <v>0</v>
      </c>
      <c r="I92" s="1526">
        <v>0</v>
      </c>
      <c r="J92" s="1526">
        <v>1</v>
      </c>
      <c r="K92" s="1526">
        <v>0</v>
      </c>
      <c r="L92" s="1526">
        <v>0</v>
      </c>
      <c r="M92" s="1526">
        <v>1</v>
      </c>
      <c r="N92" s="1526">
        <v>0</v>
      </c>
      <c r="O92" s="1526">
        <v>0</v>
      </c>
      <c r="P92" s="1527">
        <v>0</v>
      </c>
      <c r="Q92" s="1527">
        <v>0</v>
      </c>
      <c r="R92" s="1527">
        <v>0</v>
      </c>
      <c r="S92" s="1528">
        <v>0</v>
      </c>
      <c r="T92" s="1219">
        <f t="shared" si="27"/>
        <v>2</v>
      </c>
      <c r="U92" s="1154"/>
    </row>
    <row r="93" spans="2:21" ht="22.5" customHeight="1" thickBot="1" x14ac:dyDescent="0.2">
      <c r="B93" s="2484"/>
      <c r="C93" s="2635"/>
      <c r="D93" s="2374" t="s">
        <v>18</v>
      </c>
      <c r="E93" s="2369"/>
      <c r="F93" s="2369"/>
      <c r="G93" s="2397"/>
      <c r="H93" s="1529">
        <v>0</v>
      </c>
      <c r="I93" s="1530">
        <v>0</v>
      </c>
      <c r="J93" s="1530">
        <v>0</v>
      </c>
      <c r="K93" s="1530">
        <v>0</v>
      </c>
      <c r="L93" s="1530">
        <v>0</v>
      </c>
      <c r="M93" s="1530">
        <v>0</v>
      </c>
      <c r="N93" s="1530">
        <v>0</v>
      </c>
      <c r="O93" s="1530">
        <v>0</v>
      </c>
      <c r="P93" s="1531">
        <v>0</v>
      </c>
      <c r="Q93" s="1531">
        <v>0</v>
      </c>
      <c r="R93" s="1531">
        <v>0</v>
      </c>
      <c r="S93" s="1532">
        <v>0</v>
      </c>
      <c r="T93" s="1223">
        <f t="shared" si="27"/>
        <v>0</v>
      </c>
      <c r="U93" s="1154"/>
    </row>
    <row r="94" spans="2:21" ht="22.5" customHeight="1" thickTop="1" thickBot="1" x14ac:dyDescent="0.2">
      <c r="B94" s="2484"/>
      <c r="C94" s="2654"/>
      <c r="D94" s="2668" t="s">
        <v>670</v>
      </c>
      <c r="E94" s="2669"/>
      <c r="F94" s="2669"/>
      <c r="G94" s="2670"/>
      <c r="H94" s="1991">
        <f>SUM(H92:H93)</f>
        <v>0</v>
      </c>
      <c r="I94" s="1992">
        <f>SUM(I92:I93)</f>
        <v>0</v>
      </c>
      <c r="J94" s="1992">
        <f t="shared" ref="J94:R94" si="29">SUM(J92:J93)</f>
        <v>1</v>
      </c>
      <c r="K94" s="1992">
        <f t="shared" si="29"/>
        <v>0</v>
      </c>
      <c r="L94" s="1992">
        <f t="shared" si="29"/>
        <v>0</v>
      </c>
      <c r="M94" s="1992">
        <f t="shared" si="29"/>
        <v>1</v>
      </c>
      <c r="N94" s="1992">
        <f t="shared" si="29"/>
        <v>0</v>
      </c>
      <c r="O94" s="1992">
        <f t="shared" si="29"/>
        <v>0</v>
      </c>
      <c r="P94" s="1992">
        <f t="shared" si="29"/>
        <v>0</v>
      </c>
      <c r="Q94" s="1992">
        <f t="shared" si="29"/>
        <v>0</v>
      </c>
      <c r="R94" s="1992">
        <f t="shared" si="29"/>
        <v>0</v>
      </c>
      <c r="S94" s="2002">
        <f>SUM(S92:S93)</f>
        <v>0</v>
      </c>
      <c r="T94" s="1254">
        <f>SUM(T92:T93)</f>
        <v>2</v>
      </c>
      <c r="U94" s="1154"/>
    </row>
    <row r="95" spans="2:21" ht="22.5" customHeight="1" thickTop="1" thickBot="1" x14ac:dyDescent="0.2">
      <c r="B95" s="2485"/>
      <c r="C95" s="2655" t="s">
        <v>15</v>
      </c>
      <c r="D95" s="2656"/>
      <c r="E95" s="2656"/>
      <c r="F95" s="2656"/>
      <c r="G95" s="2657"/>
      <c r="H95" s="1224">
        <f>SUM(H94,H91)</f>
        <v>1296</v>
      </c>
      <c r="I95" s="1225">
        <f>SUM(I94,I91)</f>
        <v>1628</v>
      </c>
      <c r="J95" s="1225">
        <f t="shared" ref="J95:R95" si="30">SUM(J94,J91)</f>
        <v>1638</v>
      </c>
      <c r="K95" s="1225">
        <f t="shared" si="30"/>
        <v>1782</v>
      </c>
      <c r="L95" s="1225">
        <f t="shared" si="30"/>
        <v>1653</v>
      </c>
      <c r="M95" s="1225">
        <f t="shared" si="30"/>
        <v>1544</v>
      </c>
      <c r="N95" s="1225">
        <f t="shared" si="30"/>
        <v>1970</v>
      </c>
      <c r="O95" s="1225">
        <f t="shared" si="30"/>
        <v>1368</v>
      </c>
      <c r="P95" s="1225">
        <f t="shared" si="30"/>
        <v>1554</v>
      </c>
      <c r="Q95" s="1225">
        <f t="shared" si="30"/>
        <v>1462</v>
      </c>
      <c r="R95" s="1225">
        <f t="shared" si="30"/>
        <v>1724</v>
      </c>
      <c r="S95" s="1225">
        <f>SUM(S91,S94)</f>
        <v>1417</v>
      </c>
      <c r="T95" s="1222">
        <f>SUM(H95:S95)</f>
        <v>19036</v>
      </c>
      <c r="U95" s="1154"/>
    </row>
    <row r="96" spans="2:21" ht="22.5" customHeight="1" x14ac:dyDescent="0.15">
      <c r="B96" s="2483" t="s">
        <v>195</v>
      </c>
      <c r="C96" s="2658" t="s">
        <v>659</v>
      </c>
      <c r="D96" s="2379" t="s">
        <v>56</v>
      </c>
      <c r="E96" s="2379"/>
      <c r="F96" s="2379"/>
      <c r="G96" s="2399"/>
      <c r="H96" s="1228"/>
      <c r="I96" s="1229"/>
      <c r="J96" s="1229"/>
      <c r="K96" s="1229"/>
      <c r="L96" s="1229"/>
      <c r="M96" s="1229"/>
      <c r="N96" s="1229"/>
      <c r="O96" s="1229"/>
      <c r="P96" s="1230"/>
      <c r="Q96" s="1230"/>
      <c r="R96" s="1230"/>
      <c r="S96" s="1231"/>
      <c r="T96" s="1245">
        <f t="shared" ref="T96:T100" si="31">SUM(H96:S96)</f>
        <v>0</v>
      </c>
      <c r="U96" s="1154"/>
    </row>
    <row r="97" spans="2:21" ht="22.5" customHeight="1" x14ac:dyDescent="0.15">
      <c r="B97" s="2484"/>
      <c r="C97" s="2659"/>
      <c r="D97" s="2351" t="s">
        <v>103</v>
      </c>
      <c r="E97" s="2351"/>
      <c r="F97" s="2351"/>
      <c r="G97" s="2352"/>
      <c r="H97" s="1232"/>
      <c r="I97" s="1233"/>
      <c r="J97" s="1233"/>
      <c r="K97" s="1233"/>
      <c r="L97" s="1233"/>
      <c r="M97" s="1233"/>
      <c r="N97" s="1233"/>
      <c r="O97" s="1233"/>
      <c r="P97" s="1234"/>
      <c r="Q97" s="1234"/>
      <c r="R97" s="1234"/>
      <c r="S97" s="1235"/>
      <c r="T97" s="1219">
        <f t="shared" si="31"/>
        <v>0</v>
      </c>
      <c r="U97" s="1154"/>
    </row>
    <row r="98" spans="2:21" ht="22.5" customHeight="1" x14ac:dyDescent="0.15">
      <c r="B98" s="2484"/>
      <c r="C98" s="2659"/>
      <c r="D98" s="2351" t="s">
        <v>60</v>
      </c>
      <c r="E98" s="2351"/>
      <c r="F98" s="2351"/>
      <c r="G98" s="2352"/>
      <c r="H98" s="1232"/>
      <c r="I98" s="1233"/>
      <c r="J98" s="1233"/>
      <c r="K98" s="1233"/>
      <c r="L98" s="1233"/>
      <c r="M98" s="1233"/>
      <c r="N98" s="1233"/>
      <c r="O98" s="1233"/>
      <c r="P98" s="1234"/>
      <c r="Q98" s="1234"/>
      <c r="R98" s="1234"/>
      <c r="S98" s="1235"/>
      <c r="T98" s="1219">
        <f t="shared" si="31"/>
        <v>0</v>
      </c>
      <c r="U98" s="1154"/>
    </row>
    <row r="99" spans="2:21" ht="22.5" customHeight="1" x14ac:dyDescent="0.15">
      <c r="B99" s="2484"/>
      <c r="C99" s="2659"/>
      <c r="D99" s="2351" t="s">
        <v>61</v>
      </c>
      <c r="E99" s="2351"/>
      <c r="F99" s="2351"/>
      <c r="G99" s="2352"/>
      <c r="H99" s="1236"/>
      <c r="I99" s="1234"/>
      <c r="J99" s="1234"/>
      <c r="K99" s="1234"/>
      <c r="L99" s="1234"/>
      <c r="M99" s="1234"/>
      <c r="N99" s="1234"/>
      <c r="O99" s="1234"/>
      <c r="P99" s="1234"/>
      <c r="Q99" s="1234"/>
      <c r="R99" s="1234"/>
      <c r="S99" s="1235"/>
      <c r="T99" s="1219">
        <f t="shared" si="31"/>
        <v>0</v>
      </c>
      <c r="U99" s="1154"/>
    </row>
    <row r="100" spans="2:21" ht="22.5" customHeight="1" x14ac:dyDescent="0.15">
      <c r="B100" s="2484"/>
      <c r="C100" s="2659"/>
      <c r="D100" s="2369" t="s">
        <v>170</v>
      </c>
      <c r="E100" s="2369"/>
      <c r="F100" s="2369"/>
      <c r="G100" s="2397"/>
      <c r="H100" s="1993"/>
      <c r="I100" s="1994"/>
      <c r="J100" s="1994"/>
      <c r="K100" s="1994"/>
      <c r="L100" s="1994"/>
      <c r="M100" s="1994"/>
      <c r="N100" s="1994"/>
      <c r="O100" s="1994"/>
      <c r="P100" s="1994"/>
      <c r="Q100" s="1994"/>
      <c r="R100" s="1994"/>
      <c r="S100" s="1995"/>
      <c r="T100" s="1223">
        <f t="shared" si="31"/>
        <v>0</v>
      </c>
      <c r="U100" s="1154"/>
    </row>
    <row r="101" spans="2:21" ht="22.5" customHeight="1" thickBot="1" x14ac:dyDescent="0.2">
      <c r="B101" s="2484"/>
      <c r="C101" s="2659"/>
      <c r="D101" s="2671" t="s">
        <v>18</v>
      </c>
      <c r="E101" s="2672"/>
      <c r="F101" s="2672"/>
      <c r="G101" s="2673"/>
      <c r="H101" s="1533"/>
      <c r="I101" s="1534"/>
      <c r="J101" s="1534"/>
      <c r="K101" s="1534"/>
      <c r="L101" s="1534"/>
      <c r="M101" s="1534"/>
      <c r="N101" s="1534"/>
      <c r="O101" s="1534"/>
      <c r="P101" s="1534"/>
      <c r="Q101" s="1534"/>
      <c r="R101" s="1534"/>
      <c r="S101" s="1996"/>
      <c r="T101" s="1214">
        <f>SUM(H101:S101)</f>
        <v>0</v>
      </c>
      <c r="U101" s="1154"/>
    </row>
    <row r="102" spans="2:21" ht="22.5" customHeight="1" thickTop="1" thickBot="1" x14ac:dyDescent="0.2">
      <c r="B102" s="2485"/>
      <c r="C102" s="2655" t="s">
        <v>15</v>
      </c>
      <c r="D102" s="2656"/>
      <c r="E102" s="2656"/>
      <c r="F102" s="2656"/>
      <c r="G102" s="2657"/>
      <c r="H102" s="1215">
        <f>SUM(H96:H101)</f>
        <v>0</v>
      </c>
      <c r="I102" s="1216">
        <f>SUM(I96:I101)</f>
        <v>0</v>
      </c>
      <c r="J102" s="1216">
        <f t="shared" ref="J102:Q102" si="32">SUM(J96:J101)</f>
        <v>0</v>
      </c>
      <c r="K102" s="1216">
        <f t="shared" si="32"/>
        <v>0</v>
      </c>
      <c r="L102" s="1216">
        <f t="shared" si="32"/>
        <v>0</v>
      </c>
      <c r="M102" s="1216">
        <f t="shared" si="32"/>
        <v>0</v>
      </c>
      <c r="N102" s="1216">
        <f t="shared" si="32"/>
        <v>0</v>
      </c>
      <c r="O102" s="1216">
        <f t="shared" si="32"/>
        <v>0</v>
      </c>
      <c r="P102" s="1216">
        <f t="shared" si="32"/>
        <v>0</v>
      </c>
      <c r="Q102" s="1216">
        <f t="shared" si="32"/>
        <v>0</v>
      </c>
      <c r="R102" s="1216">
        <f>SUM(R96:R101)</f>
        <v>0</v>
      </c>
      <c r="S102" s="1216">
        <f>SUM(S96:S101)</f>
        <v>0</v>
      </c>
      <c r="T102" s="1222">
        <f>SUM(T96:T101)</f>
        <v>0</v>
      </c>
      <c r="U102" s="1154"/>
    </row>
    <row r="103" spans="2:21" ht="18" customHeight="1" x14ac:dyDescent="0.15">
      <c r="B103" s="28"/>
      <c r="H103" s="1154"/>
      <c r="I103" s="1154"/>
      <c r="J103" s="1154"/>
      <c r="K103" s="1154"/>
      <c r="L103" s="1154"/>
      <c r="M103" s="1154"/>
      <c r="N103" s="1154"/>
      <c r="O103" s="1154"/>
      <c r="P103" s="1154"/>
      <c r="Q103" s="1154"/>
      <c r="R103" s="1154"/>
      <c r="S103" s="1154"/>
      <c r="T103" s="1154"/>
      <c r="U103" s="1154"/>
    </row>
    <row r="104" spans="2:21" ht="11.25" customHeight="1" x14ac:dyDescent="0.15">
      <c r="B104" s="28"/>
      <c r="C104" s="149"/>
      <c r="D104" s="149"/>
      <c r="E104" s="149"/>
      <c r="F104" s="149"/>
      <c r="G104" s="149"/>
      <c r="H104" s="1183"/>
      <c r="I104" s="1183"/>
      <c r="J104" s="1183"/>
      <c r="K104" s="1183"/>
      <c r="L104" s="1183"/>
      <c r="M104" s="1183"/>
      <c r="N104" s="1183"/>
      <c r="O104" s="1183"/>
      <c r="P104" s="1183"/>
      <c r="Q104" s="1183"/>
      <c r="R104" s="1183"/>
      <c r="S104" s="1183"/>
      <c r="T104" s="1183"/>
      <c r="U104" s="1154"/>
    </row>
    <row r="105" spans="2:21" ht="11.25" customHeight="1" x14ac:dyDescent="0.15">
      <c r="B105" s="28"/>
      <c r="C105" s="149"/>
      <c r="D105" s="149"/>
      <c r="E105" s="149"/>
      <c r="F105" s="149"/>
      <c r="G105" s="149"/>
      <c r="H105" s="1183"/>
      <c r="I105" s="1183"/>
      <c r="J105" s="1183"/>
      <c r="K105" s="1183"/>
      <c r="L105" s="1183"/>
      <c r="M105" s="1183"/>
      <c r="N105" s="1183"/>
      <c r="O105" s="1183"/>
      <c r="P105" s="1183"/>
      <c r="Q105" s="1183"/>
      <c r="R105" s="1183"/>
      <c r="S105" s="1183"/>
      <c r="T105" s="1183"/>
      <c r="U105" s="1154"/>
    </row>
    <row r="106" spans="2:21" s="3" customFormat="1" ht="18.75" customHeight="1" x14ac:dyDescent="0.15">
      <c r="B106" s="32" t="s">
        <v>652</v>
      </c>
      <c r="C106" s="8"/>
      <c r="D106" s="772"/>
      <c r="E106" s="772"/>
      <c r="F106" s="772"/>
      <c r="G106" s="772"/>
      <c r="H106" s="1218"/>
      <c r="I106" s="1218"/>
      <c r="J106" s="1218"/>
      <c r="K106" s="1218"/>
      <c r="L106" s="1218"/>
      <c r="M106" s="1218"/>
      <c r="N106" s="1218"/>
      <c r="O106" s="1218"/>
      <c r="P106" s="1218"/>
      <c r="Q106" s="1218"/>
      <c r="R106" s="1218"/>
      <c r="S106" s="1218"/>
      <c r="T106" s="1218"/>
      <c r="U106" s="1139"/>
    </row>
    <row r="107" spans="2:21" s="3" customFormat="1" ht="18.75" customHeight="1" x14ac:dyDescent="0.15">
      <c r="B107" s="32"/>
      <c r="C107" s="32" t="s">
        <v>182</v>
      </c>
      <c r="D107" s="772"/>
      <c r="E107" s="772"/>
      <c r="F107" s="772"/>
      <c r="G107" s="772"/>
      <c r="H107" s="1139"/>
      <c r="I107" s="1139"/>
      <c r="J107" s="1139"/>
      <c r="K107" s="1139"/>
      <c r="L107" s="1139"/>
      <c r="M107" s="1139"/>
      <c r="N107" s="1139"/>
      <c r="O107" s="1139"/>
      <c r="P107" s="1139"/>
      <c r="Q107" s="1139"/>
      <c r="R107" s="2462">
        <f>'当該年度入力、注意事項'!$E$10</f>
        <v>26</v>
      </c>
      <c r="S107" s="2462"/>
      <c r="T107" s="2462"/>
      <c r="U107" s="1139"/>
    </row>
    <row r="108" spans="2:21" ht="3.75" customHeight="1" thickBot="1" x14ac:dyDescent="0.2">
      <c r="B108" s="28"/>
      <c r="C108" s="8"/>
      <c r="D108" s="772"/>
      <c r="E108" s="772"/>
      <c r="F108" s="772"/>
      <c r="G108" s="772"/>
      <c r="H108" s="1154"/>
      <c r="I108" s="1154"/>
      <c r="J108" s="1154"/>
      <c r="K108" s="1154"/>
      <c r="L108" s="1154"/>
      <c r="M108" s="1154"/>
      <c r="N108" s="1154"/>
      <c r="O108" s="1154"/>
      <c r="P108" s="1154"/>
      <c r="Q108" s="1154"/>
      <c r="R108" s="1154"/>
      <c r="S108" s="1154"/>
      <c r="T108" s="1154"/>
      <c r="U108" s="1154"/>
    </row>
    <row r="109" spans="2:21" ht="18" customHeight="1" x14ac:dyDescent="0.15">
      <c r="B109" s="1939"/>
      <c r="C109" s="1941"/>
      <c r="D109" s="1941"/>
      <c r="E109" s="1941"/>
      <c r="F109" s="2474" t="s">
        <v>266</v>
      </c>
      <c r="G109" s="2475"/>
      <c r="H109" s="1140"/>
      <c r="I109" s="1141"/>
      <c r="J109" s="1141"/>
      <c r="K109" s="2431">
        <f>'当該年度入力、注意事項'!$E$10</f>
        <v>26</v>
      </c>
      <c r="L109" s="2431"/>
      <c r="M109" s="2431"/>
      <c r="N109" s="1141"/>
      <c r="O109" s="1141"/>
      <c r="P109" s="1142"/>
      <c r="Q109" s="2432">
        <f>'当該年度入力、注意事項'!$E$10+1</f>
        <v>27</v>
      </c>
      <c r="R109" s="2431"/>
      <c r="S109" s="2433"/>
      <c r="T109" s="2566" t="s">
        <v>15</v>
      </c>
      <c r="U109" s="1154"/>
    </row>
    <row r="110" spans="2:21" s="185" customFormat="1" ht="18" customHeight="1" thickBot="1" x14ac:dyDescent="0.2">
      <c r="B110" s="2674" t="s">
        <v>654</v>
      </c>
      <c r="C110" s="2675"/>
      <c r="D110" s="2675"/>
      <c r="E110" s="2675"/>
      <c r="F110" s="2660"/>
      <c r="G110" s="2661"/>
      <c r="H110" s="1143" t="s">
        <v>448</v>
      </c>
      <c r="I110" s="1144" t="s">
        <v>449</v>
      </c>
      <c r="J110" s="1144" t="s">
        <v>450</v>
      </c>
      <c r="K110" s="1144" t="s">
        <v>451</v>
      </c>
      <c r="L110" s="1144" t="s">
        <v>458</v>
      </c>
      <c r="M110" s="1144" t="s">
        <v>459</v>
      </c>
      <c r="N110" s="1144" t="s">
        <v>452</v>
      </c>
      <c r="O110" s="1144" t="s">
        <v>453</v>
      </c>
      <c r="P110" s="1144" t="s">
        <v>454</v>
      </c>
      <c r="Q110" s="1144" t="s">
        <v>455</v>
      </c>
      <c r="R110" s="1144" t="s">
        <v>456</v>
      </c>
      <c r="S110" s="1144" t="s">
        <v>457</v>
      </c>
      <c r="T110" s="2574"/>
      <c r="U110" s="1183"/>
    </row>
    <row r="111" spans="2:21" ht="22.5" customHeight="1" x14ac:dyDescent="0.15">
      <c r="B111" s="2483" t="s">
        <v>653</v>
      </c>
      <c r="C111" s="2634" t="s">
        <v>659</v>
      </c>
      <c r="D111" s="2404" t="s">
        <v>56</v>
      </c>
      <c r="E111" s="2379"/>
      <c r="F111" s="2379"/>
      <c r="G111" s="2399"/>
      <c r="H111" s="1092">
        <f t="shared" ref="H111:S111" si="33">H85+H96</f>
        <v>400</v>
      </c>
      <c r="I111" s="1091">
        <f t="shared" si="33"/>
        <v>502</v>
      </c>
      <c r="J111" s="1091">
        <f t="shared" si="33"/>
        <v>586</v>
      </c>
      <c r="K111" s="1091">
        <f t="shared" si="33"/>
        <v>620</v>
      </c>
      <c r="L111" s="1091">
        <f t="shared" si="33"/>
        <v>582</v>
      </c>
      <c r="M111" s="1091">
        <f t="shared" si="33"/>
        <v>528</v>
      </c>
      <c r="N111" s="1091">
        <f t="shared" si="33"/>
        <v>639</v>
      </c>
      <c r="O111" s="1091">
        <f t="shared" si="33"/>
        <v>421</v>
      </c>
      <c r="P111" s="1091">
        <f t="shared" si="33"/>
        <v>517</v>
      </c>
      <c r="Q111" s="1091">
        <f t="shared" si="33"/>
        <v>493</v>
      </c>
      <c r="R111" s="1091">
        <f t="shared" si="33"/>
        <v>501</v>
      </c>
      <c r="S111" s="1091">
        <f t="shared" si="33"/>
        <v>457</v>
      </c>
      <c r="T111" s="1219">
        <f t="shared" ref="T111:T117" si="34">SUM(H111:S111)</f>
        <v>6246</v>
      </c>
      <c r="U111" s="1154"/>
    </row>
    <row r="112" spans="2:21" ht="22.5" customHeight="1" x14ac:dyDescent="0.15">
      <c r="B112" s="2484"/>
      <c r="C112" s="2635"/>
      <c r="D112" s="2438" t="s">
        <v>103</v>
      </c>
      <c r="E112" s="2351"/>
      <c r="F112" s="2351"/>
      <c r="G112" s="2352"/>
      <c r="H112" s="1092">
        <f t="shared" ref="H112:S112" si="35">H86+H97</f>
        <v>699</v>
      </c>
      <c r="I112" s="1091">
        <f t="shared" si="35"/>
        <v>932</v>
      </c>
      <c r="J112" s="1091">
        <f t="shared" si="35"/>
        <v>884</v>
      </c>
      <c r="K112" s="1091">
        <f t="shared" si="35"/>
        <v>913</v>
      </c>
      <c r="L112" s="1091">
        <f t="shared" si="35"/>
        <v>876</v>
      </c>
      <c r="M112" s="1091">
        <f t="shared" si="35"/>
        <v>807</v>
      </c>
      <c r="N112" s="1091">
        <f t="shared" si="35"/>
        <v>1102</v>
      </c>
      <c r="O112" s="1091">
        <f t="shared" si="35"/>
        <v>767</v>
      </c>
      <c r="P112" s="1091">
        <f t="shared" si="35"/>
        <v>766</v>
      </c>
      <c r="Q112" s="1091">
        <f t="shared" si="35"/>
        <v>829</v>
      </c>
      <c r="R112" s="1091">
        <f t="shared" si="35"/>
        <v>1085</v>
      </c>
      <c r="S112" s="1091">
        <f t="shared" si="35"/>
        <v>845</v>
      </c>
      <c r="T112" s="1219">
        <f t="shared" si="34"/>
        <v>10505</v>
      </c>
      <c r="U112" s="1154"/>
    </row>
    <row r="113" spans="2:21" ht="22.5" customHeight="1" x14ac:dyDescent="0.15">
      <c r="B113" s="2484"/>
      <c r="C113" s="2635"/>
      <c r="D113" s="2438" t="s">
        <v>60</v>
      </c>
      <c r="E113" s="2351"/>
      <c r="F113" s="2351"/>
      <c r="G113" s="2352"/>
      <c r="H113" s="1092">
        <f t="shared" ref="H113:S113" si="36">H87+H98</f>
        <v>0</v>
      </c>
      <c r="I113" s="1091">
        <f t="shared" si="36"/>
        <v>0</v>
      </c>
      <c r="J113" s="1091">
        <f t="shared" si="36"/>
        <v>0</v>
      </c>
      <c r="K113" s="1091">
        <f t="shared" si="36"/>
        <v>0</v>
      </c>
      <c r="L113" s="1091">
        <f t="shared" si="36"/>
        <v>0</v>
      </c>
      <c r="M113" s="1091">
        <f t="shared" si="36"/>
        <v>0</v>
      </c>
      <c r="N113" s="1091">
        <f t="shared" si="36"/>
        <v>0</v>
      </c>
      <c r="O113" s="1091">
        <f t="shared" si="36"/>
        <v>0</v>
      </c>
      <c r="P113" s="1091">
        <f t="shared" si="36"/>
        <v>0</v>
      </c>
      <c r="Q113" s="1091">
        <f t="shared" si="36"/>
        <v>0</v>
      </c>
      <c r="R113" s="1091">
        <f t="shared" si="36"/>
        <v>0</v>
      </c>
      <c r="S113" s="1091">
        <f t="shared" si="36"/>
        <v>0</v>
      </c>
      <c r="T113" s="1219">
        <f t="shared" si="34"/>
        <v>0</v>
      </c>
      <c r="U113" s="1154"/>
    </row>
    <row r="114" spans="2:21" ht="22.5" customHeight="1" x14ac:dyDescent="0.15">
      <c r="B114" s="2484"/>
      <c r="C114" s="2635"/>
      <c r="D114" s="2438" t="s">
        <v>61</v>
      </c>
      <c r="E114" s="2351"/>
      <c r="F114" s="2351"/>
      <c r="G114" s="2352"/>
      <c r="H114" s="1220">
        <f t="shared" ref="H114:S114" si="37">H88+H99</f>
        <v>22</v>
      </c>
      <c r="I114" s="1094">
        <f t="shared" si="37"/>
        <v>24</v>
      </c>
      <c r="J114" s="1094">
        <f t="shared" si="37"/>
        <v>20</v>
      </c>
      <c r="K114" s="1094">
        <f t="shared" si="37"/>
        <v>26</v>
      </c>
      <c r="L114" s="1094">
        <f t="shared" si="37"/>
        <v>19</v>
      </c>
      <c r="M114" s="1094">
        <f t="shared" si="37"/>
        <v>21</v>
      </c>
      <c r="N114" s="1094">
        <f t="shared" si="37"/>
        <v>24</v>
      </c>
      <c r="O114" s="1094">
        <f t="shared" si="37"/>
        <v>14</v>
      </c>
      <c r="P114" s="1094">
        <f t="shared" si="37"/>
        <v>122</v>
      </c>
      <c r="Q114" s="1094">
        <f t="shared" si="37"/>
        <v>12</v>
      </c>
      <c r="R114" s="1094">
        <f t="shared" si="37"/>
        <v>17</v>
      </c>
      <c r="S114" s="1094">
        <f t="shared" si="37"/>
        <v>12</v>
      </c>
      <c r="T114" s="1219">
        <f t="shared" si="34"/>
        <v>333</v>
      </c>
      <c r="U114" s="1154"/>
    </row>
    <row r="115" spans="2:21" ht="22.5" customHeight="1" x14ac:dyDescent="0.15">
      <c r="B115" s="2484"/>
      <c r="C115" s="2635"/>
      <c r="D115" s="2374" t="s">
        <v>170</v>
      </c>
      <c r="E115" s="2369"/>
      <c r="F115" s="2369"/>
      <c r="G115" s="2397"/>
      <c r="H115" s="1221">
        <f t="shared" ref="H115:S115" si="38">H89+H100</f>
        <v>1</v>
      </c>
      <c r="I115" s="1095">
        <f t="shared" si="38"/>
        <v>0</v>
      </c>
      <c r="J115" s="1095">
        <f t="shared" si="38"/>
        <v>0</v>
      </c>
      <c r="K115" s="1095">
        <f t="shared" si="38"/>
        <v>0</v>
      </c>
      <c r="L115" s="1095">
        <f t="shared" si="38"/>
        <v>0</v>
      </c>
      <c r="M115" s="1095">
        <f t="shared" si="38"/>
        <v>0</v>
      </c>
      <c r="N115" s="1095">
        <f t="shared" si="38"/>
        <v>0</v>
      </c>
      <c r="O115" s="1095">
        <f t="shared" si="38"/>
        <v>1</v>
      </c>
      <c r="P115" s="1095">
        <f t="shared" si="38"/>
        <v>0</v>
      </c>
      <c r="Q115" s="1095">
        <f t="shared" si="38"/>
        <v>0</v>
      </c>
      <c r="R115" s="1095">
        <f t="shared" si="38"/>
        <v>0</v>
      </c>
      <c r="S115" s="1095">
        <f t="shared" si="38"/>
        <v>0</v>
      </c>
      <c r="T115" s="1223">
        <f t="shared" si="34"/>
        <v>2</v>
      </c>
      <c r="U115" s="1154"/>
    </row>
    <row r="116" spans="2:21" ht="22.5" customHeight="1" thickBot="1" x14ac:dyDescent="0.2">
      <c r="B116" s="2484"/>
      <c r="C116" s="2635"/>
      <c r="D116" s="2628" t="s">
        <v>18</v>
      </c>
      <c r="E116" s="2629"/>
      <c r="F116" s="2629"/>
      <c r="G116" s="2630"/>
      <c r="H116" s="1221">
        <f>SUM(H90,H101)</f>
        <v>174</v>
      </c>
      <c r="I116" s="1221">
        <f>SUM(I90,I101)</f>
        <v>170</v>
      </c>
      <c r="J116" s="1221">
        <f t="shared" ref="J116:S116" si="39">SUM(J90,J101)</f>
        <v>147</v>
      </c>
      <c r="K116" s="1221">
        <f t="shared" si="39"/>
        <v>223</v>
      </c>
      <c r="L116" s="1221">
        <f t="shared" si="39"/>
        <v>176</v>
      </c>
      <c r="M116" s="1221">
        <f t="shared" si="39"/>
        <v>187</v>
      </c>
      <c r="N116" s="1221">
        <f t="shared" si="39"/>
        <v>205</v>
      </c>
      <c r="O116" s="1221">
        <f t="shared" si="39"/>
        <v>165</v>
      </c>
      <c r="P116" s="1221">
        <f t="shared" si="39"/>
        <v>149</v>
      </c>
      <c r="Q116" s="1221">
        <f t="shared" si="39"/>
        <v>128</v>
      </c>
      <c r="R116" s="1221">
        <f t="shared" si="39"/>
        <v>121</v>
      </c>
      <c r="S116" s="1221">
        <f t="shared" si="39"/>
        <v>103</v>
      </c>
      <c r="T116" s="1214">
        <f t="shared" si="34"/>
        <v>1948</v>
      </c>
      <c r="U116" s="1154"/>
    </row>
    <row r="117" spans="2:21" ht="22.5" customHeight="1" thickTop="1" x14ac:dyDescent="0.15">
      <c r="B117" s="2484"/>
      <c r="C117" s="2636"/>
      <c r="D117" s="2690" t="s">
        <v>15</v>
      </c>
      <c r="E117" s="2691"/>
      <c r="F117" s="2691"/>
      <c r="G117" s="2692"/>
      <c r="H117" s="1954">
        <f>SUM(H111:H116)</f>
        <v>1296</v>
      </c>
      <c r="I117" s="1955">
        <f>SUM(I111:I116)</f>
        <v>1628</v>
      </c>
      <c r="J117" s="1955">
        <f t="shared" ref="J117:Q117" si="40">SUM(J111:J116)</f>
        <v>1637</v>
      </c>
      <c r="K117" s="1955">
        <f t="shared" si="40"/>
        <v>1782</v>
      </c>
      <c r="L117" s="1955">
        <f t="shared" si="40"/>
        <v>1653</v>
      </c>
      <c r="M117" s="1955">
        <f t="shared" si="40"/>
        <v>1543</v>
      </c>
      <c r="N117" s="1955">
        <f t="shared" si="40"/>
        <v>1970</v>
      </c>
      <c r="O117" s="1955">
        <f t="shared" si="40"/>
        <v>1368</v>
      </c>
      <c r="P117" s="1955">
        <f t="shared" si="40"/>
        <v>1554</v>
      </c>
      <c r="Q117" s="1955">
        <f t="shared" si="40"/>
        <v>1462</v>
      </c>
      <c r="R117" s="1955">
        <f>SUM(R111:R116)</f>
        <v>1724</v>
      </c>
      <c r="S117" s="1955">
        <f>SUM(S111:S116)</f>
        <v>1417</v>
      </c>
      <c r="T117" s="1254">
        <f t="shared" si="34"/>
        <v>19034</v>
      </c>
      <c r="U117" s="1154"/>
    </row>
    <row r="118" spans="2:21" ht="22.5" customHeight="1" x14ac:dyDescent="0.15">
      <c r="B118" s="2484"/>
      <c r="C118" s="2625" t="s">
        <v>62</v>
      </c>
      <c r="D118" s="2438" t="s">
        <v>63</v>
      </c>
      <c r="E118" s="2351"/>
      <c r="F118" s="2351"/>
      <c r="G118" s="2351"/>
      <c r="H118" s="2003">
        <f>H92</f>
        <v>0</v>
      </c>
      <c r="I118" s="1091">
        <f>I92</f>
        <v>0</v>
      </c>
      <c r="J118" s="1091">
        <f t="shared" ref="J118:S118" si="41">J92</f>
        <v>1</v>
      </c>
      <c r="K118" s="1091">
        <f t="shared" si="41"/>
        <v>0</v>
      </c>
      <c r="L118" s="1091">
        <f t="shared" si="41"/>
        <v>0</v>
      </c>
      <c r="M118" s="1091">
        <f t="shared" si="41"/>
        <v>1</v>
      </c>
      <c r="N118" s="1091">
        <f t="shared" si="41"/>
        <v>0</v>
      </c>
      <c r="O118" s="1091">
        <f t="shared" si="41"/>
        <v>0</v>
      </c>
      <c r="P118" s="1091">
        <f t="shared" si="41"/>
        <v>0</v>
      </c>
      <c r="Q118" s="1091">
        <f t="shared" si="41"/>
        <v>0</v>
      </c>
      <c r="R118" s="1091">
        <f t="shared" si="41"/>
        <v>0</v>
      </c>
      <c r="S118" s="1091">
        <f t="shared" si="41"/>
        <v>0</v>
      </c>
      <c r="T118" s="1219">
        <f t="shared" ref="T118:T120" si="42">SUM(H118:S118)</f>
        <v>2</v>
      </c>
      <c r="U118" s="1154"/>
    </row>
    <row r="119" spans="2:21" ht="22.5" customHeight="1" thickBot="1" x14ac:dyDescent="0.2">
      <c r="B119" s="2484"/>
      <c r="C119" s="2626"/>
      <c r="D119" s="2631" t="s">
        <v>18</v>
      </c>
      <c r="E119" s="2632"/>
      <c r="F119" s="2632"/>
      <c r="G119" s="2633"/>
      <c r="H119" s="1221">
        <f t="shared" ref="H119:S119" si="43">H93</f>
        <v>0</v>
      </c>
      <c r="I119" s="1095">
        <f t="shared" si="43"/>
        <v>0</v>
      </c>
      <c r="J119" s="1095">
        <f t="shared" si="43"/>
        <v>0</v>
      </c>
      <c r="K119" s="1095">
        <f t="shared" si="43"/>
        <v>0</v>
      </c>
      <c r="L119" s="1095">
        <f t="shared" si="43"/>
        <v>0</v>
      </c>
      <c r="M119" s="1095">
        <f t="shared" si="43"/>
        <v>0</v>
      </c>
      <c r="N119" s="1095">
        <f t="shared" si="43"/>
        <v>0</v>
      </c>
      <c r="O119" s="1095">
        <f t="shared" si="43"/>
        <v>0</v>
      </c>
      <c r="P119" s="1095">
        <f t="shared" si="43"/>
        <v>0</v>
      </c>
      <c r="Q119" s="1095">
        <f t="shared" si="43"/>
        <v>0</v>
      </c>
      <c r="R119" s="1095">
        <f t="shared" si="43"/>
        <v>0</v>
      </c>
      <c r="S119" s="1095">
        <f t="shared" si="43"/>
        <v>0</v>
      </c>
      <c r="T119" s="1223">
        <f t="shared" si="42"/>
        <v>0</v>
      </c>
      <c r="U119" s="1154"/>
    </row>
    <row r="120" spans="2:21" ht="22.5" customHeight="1" thickTop="1" thickBot="1" x14ac:dyDescent="0.2">
      <c r="B120" s="2484"/>
      <c r="C120" s="2627"/>
      <c r="D120" s="2668" t="s">
        <v>15</v>
      </c>
      <c r="E120" s="2669"/>
      <c r="F120" s="2669"/>
      <c r="G120" s="2670"/>
      <c r="H120" s="1252">
        <f>SUM(H118:H119)</f>
        <v>0</v>
      </c>
      <c r="I120" s="1253">
        <f>SUM(I118:I119)</f>
        <v>0</v>
      </c>
      <c r="J120" s="1253">
        <f t="shared" ref="J120:S120" si="44">SUM(J118:J119)</f>
        <v>1</v>
      </c>
      <c r="K120" s="1253">
        <f t="shared" si="44"/>
        <v>0</v>
      </c>
      <c r="L120" s="1253">
        <f t="shared" si="44"/>
        <v>0</v>
      </c>
      <c r="M120" s="1253">
        <f t="shared" si="44"/>
        <v>1</v>
      </c>
      <c r="N120" s="1253">
        <f t="shared" si="44"/>
        <v>0</v>
      </c>
      <c r="O120" s="1253">
        <f t="shared" si="44"/>
        <v>0</v>
      </c>
      <c r="P120" s="1253">
        <f t="shared" si="44"/>
        <v>0</v>
      </c>
      <c r="Q120" s="1253">
        <f t="shared" si="44"/>
        <v>0</v>
      </c>
      <c r="R120" s="1253">
        <f t="shared" si="44"/>
        <v>0</v>
      </c>
      <c r="S120" s="1253">
        <f t="shared" si="44"/>
        <v>0</v>
      </c>
      <c r="T120" s="1254">
        <f t="shared" si="42"/>
        <v>2</v>
      </c>
      <c r="U120" s="1154"/>
    </row>
    <row r="121" spans="2:21" ht="22.5" customHeight="1" thickTop="1" thickBot="1" x14ac:dyDescent="0.2">
      <c r="B121" s="2485"/>
      <c r="C121" s="2655" t="s">
        <v>72</v>
      </c>
      <c r="D121" s="2656"/>
      <c r="E121" s="2656"/>
      <c r="F121" s="2656"/>
      <c r="G121" s="2657"/>
      <c r="H121" s="1224">
        <f>SUM(H120,H117)</f>
        <v>1296</v>
      </c>
      <c r="I121" s="1224">
        <f>SUM(I120,I117)</f>
        <v>1628</v>
      </c>
      <c r="J121" s="1224">
        <f t="shared" ref="J121:R121" si="45">SUM(J120,J117)</f>
        <v>1638</v>
      </c>
      <c r="K121" s="1224">
        <f t="shared" si="45"/>
        <v>1782</v>
      </c>
      <c r="L121" s="1224">
        <f t="shared" si="45"/>
        <v>1653</v>
      </c>
      <c r="M121" s="1224">
        <f t="shared" si="45"/>
        <v>1544</v>
      </c>
      <c r="N121" s="1224">
        <f t="shared" si="45"/>
        <v>1970</v>
      </c>
      <c r="O121" s="1224">
        <f t="shared" si="45"/>
        <v>1368</v>
      </c>
      <c r="P121" s="1224">
        <f t="shared" si="45"/>
        <v>1554</v>
      </c>
      <c r="Q121" s="1224">
        <f t="shared" si="45"/>
        <v>1462</v>
      </c>
      <c r="R121" s="1224">
        <f t="shared" si="45"/>
        <v>1724</v>
      </c>
      <c r="S121" s="1224">
        <f>SUM(S117,S120)</f>
        <v>1417</v>
      </c>
      <c r="T121" s="1222">
        <f>SUM(H121:S121)</f>
        <v>19036</v>
      </c>
      <c r="U121" s="1154"/>
    </row>
    <row r="122" spans="2:21" ht="18" customHeight="1" x14ac:dyDescent="0.15">
      <c r="B122" s="28"/>
      <c r="C122" s="149"/>
      <c r="D122" s="149"/>
      <c r="E122" s="149"/>
      <c r="F122" s="149"/>
      <c r="G122" s="149"/>
      <c r="H122" s="1183"/>
      <c r="I122" s="1183"/>
      <c r="J122" s="1183"/>
      <c r="K122" s="1183"/>
      <c r="L122" s="1183"/>
      <c r="M122" s="1183"/>
      <c r="N122" s="1183"/>
      <c r="O122" s="1183"/>
      <c r="P122" s="1183"/>
      <c r="Q122" s="1183"/>
      <c r="R122" s="1183"/>
      <c r="S122" s="1183"/>
      <c r="T122" s="1183"/>
      <c r="U122" s="1154"/>
    </row>
    <row r="123" spans="2:21" ht="11.25" customHeight="1" x14ac:dyDescent="0.15">
      <c r="B123" s="28"/>
      <c r="C123" s="149"/>
      <c r="D123" s="149"/>
      <c r="E123" s="149"/>
      <c r="F123" s="149"/>
      <c r="G123" s="149"/>
      <c r="H123" s="1183"/>
      <c r="I123" s="1183"/>
      <c r="J123" s="1183"/>
      <c r="K123" s="1183"/>
      <c r="L123" s="1183"/>
      <c r="M123" s="1183"/>
      <c r="N123" s="1183"/>
      <c r="O123" s="1183"/>
      <c r="P123" s="1183"/>
      <c r="Q123" s="1183"/>
      <c r="R123" s="1183"/>
      <c r="S123" s="1183"/>
      <c r="T123" s="1183"/>
      <c r="U123" s="1154"/>
    </row>
    <row r="124" spans="2:21" ht="11.25" customHeight="1" x14ac:dyDescent="0.15">
      <c r="B124" s="28"/>
      <c r="C124" s="149"/>
      <c r="D124" s="149"/>
      <c r="E124" s="149"/>
      <c r="F124" s="149"/>
      <c r="G124" s="149"/>
      <c r="H124" s="1183"/>
      <c r="I124" s="1183"/>
      <c r="J124" s="1183"/>
      <c r="K124" s="1183"/>
      <c r="L124" s="1183"/>
      <c r="M124" s="1183"/>
      <c r="N124" s="1183"/>
      <c r="O124" s="1183"/>
      <c r="P124" s="1183"/>
      <c r="Q124" s="1183"/>
      <c r="R124" s="1183"/>
      <c r="S124" s="1183"/>
      <c r="T124" s="1183"/>
      <c r="U124" s="1154"/>
    </row>
    <row r="125" spans="2:21" ht="18.75" customHeight="1" x14ac:dyDescent="0.15">
      <c r="B125" s="32" t="s">
        <v>464</v>
      </c>
      <c r="D125" s="28"/>
      <c r="E125" s="28"/>
      <c r="F125" s="28"/>
      <c r="G125" s="28"/>
      <c r="H125" s="1154"/>
      <c r="I125" s="1154"/>
      <c r="J125" s="1154"/>
      <c r="K125" s="1154"/>
      <c r="L125" s="1154"/>
      <c r="M125" s="1154"/>
      <c r="N125" s="1154"/>
      <c r="O125" s="1154"/>
      <c r="P125" s="1154"/>
      <c r="Q125" s="1154"/>
      <c r="R125" s="1154"/>
      <c r="S125" s="1154"/>
      <c r="T125" s="1154"/>
      <c r="U125" s="1154"/>
    </row>
    <row r="126" spans="2:21" ht="18.75" customHeight="1" x14ac:dyDescent="0.15">
      <c r="B126" s="32"/>
      <c r="C126" s="32" t="s">
        <v>183</v>
      </c>
      <c r="D126" s="28"/>
      <c r="E126" s="28"/>
      <c r="F126" s="28"/>
      <c r="G126" s="28"/>
      <c r="H126" s="1139"/>
      <c r="I126" s="1139"/>
      <c r="J126" s="1139"/>
      <c r="K126" s="1139"/>
      <c r="L126" s="1139"/>
      <c r="M126" s="1139"/>
      <c r="N126" s="1139"/>
      <c r="O126" s="1139"/>
      <c r="P126" s="1139"/>
      <c r="Q126" s="1139"/>
      <c r="R126" s="2462">
        <f>'当該年度入力、注意事項'!$E$10</f>
        <v>26</v>
      </c>
      <c r="S126" s="2462"/>
      <c r="T126" s="2462"/>
      <c r="U126" s="1154"/>
    </row>
    <row r="127" spans="2:21" ht="3.75" customHeight="1" thickBot="1" x14ac:dyDescent="0.2">
      <c r="B127" s="28"/>
      <c r="C127" s="27"/>
      <c r="D127" s="28"/>
      <c r="E127" s="28"/>
      <c r="F127" s="28"/>
      <c r="G127" s="28"/>
      <c r="H127" s="1154"/>
      <c r="I127" s="1154"/>
      <c r="J127" s="1154"/>
      <c r="K127" s="1154"/>
      <c r="L127" s="1154"/>
      <c r="M127" s="1154"/>
      <c r="N127" s="1154"/>
      <c r="O127" s="1154"/>
      <c r="P127" s="1154"/>
      <c r="Q127" s="1154"/>
      <c r="R127" s="1154"/>
      <c r="S127" s="1154"/>
      <c r="T127" s="1154"/>
      <c r="U127" s="1154"/>
    </row>
    <row r="128" spans="2:21" ht="18" customHeight="1" x14ac:dyDescent="0.15">
      <c r="B128" s="2665"/>
      <c r="C128" s="2666"/>
      <c r="D128" s="2666"/>
      <c r="E128" s="2666"/>
      <c r="F128" s="2474" t="s">
        <v>266</v>
      </c>
      <c r="G128" s="2475"/>
      <c r="H128" s="1140"/>
      <c r="I128" s="1141"/>
      <c r="J128" s="1141"/>
      <c r="K128" s="2431">
        <f>'当該年度入力、注意事項'!$E$10</f>
        <v>26</v>
      </c>
      <c r="L128" s="2431"/>
      <c r="M128" s="2431"/>
      <c r="N128" s="1141"/>
      <c r="O128" s="1141"/>
      <c r="P128" s="1142"/>
      <c r="Q128" s="2432">
        <f>'当該年度入力、注意事項'!$E$10+1</f>
        <v>27</v>
      </c>
      <c r="R128" s="2431"/>
      <c r="S128" s="2433"/>
      <c r="T128" s="2566" t="s">
        <v>15</v>
      </c>
      <c r="U128" s="1154"/>
    </row>
    <row r="129" spans="2:21" s="185" customFormat="1" ht="18" customHeight="1" thickBot="1" x14ac:dyDescent="0.2">
      <c r="B129" s="2490" t="s">
        <v>264</v>
      </c>
      <c r="C129" s="2491"/>
      <c r="D129" s="2491"/>
      <c r="E129" s="2491"/>
      <c r="F129" s="2681"/>
      <c r="G129" s="2682"/>
      <c r="H129" s="1143" t="s">
        <v>448</v>
      </c>
      <c r="I129" s="1144" t="s">
        <v>449</v>
      </c>
      <c r="J129" s="1144" t="s">
        <v>450</v>
      </c>
      <c r="K129" s="1144" t="s">
        <v>451</v>
      </c>
      <c r="L129" s="1144" t="s">
        <v>458</v>
      </c>
      <c r="M129" s="1144" t="s">
        <v>459</v>
      </c>
      <c r="N129" s="1144" t="s">
        <v>452</v>
      </c>
      <c r="O129" s="1144" t="s">
        <v>453</v>
      </c>
      <c r="P129" s="1144" t="s">
        <v>454</v>
      </c>
      <c r="Q129" s="1144" t="s">
        <v>455</v>
      </c>
      <c r="R129" s="1144" t="s">
        <v>456</v>
      </c>
      <c r="S129" s="1144" t="s">
        <v>457</v>
      </c>
      <c r="T129" s="2574"/>
      <c r="U129" s="1183"/>
    </row>
    <row r="130" spans="2:21" ht="22.5" customHeight="1" x14ac:dyDescent="0.15">
      <c r="B130" s="2642" t="s">
        <v>675</v>
      </c>
      <c r="C130" s="2643"/>
      <c r="D130" s="2366" t="s">
        <v>56</v>
      </c>
      <c r="E130" s="2366"/>
      <c r="F130" s="2366"/>
      <c r="G130" s="2367"/>
      <c r="H130" s="1679">
        <v>1985</v>
      </c>
      <c r="I130" s="1681">
        <v>1708</v>
      </c>
      <c r="J130" s="1681">
        <v>1766</v>
      </c>
      <c r="K130" s="1681">
        <v>1829</v>
      </c>
      <c r="L130" s="1681">
        <v>1800</v>
      </c>
      <c r="M130" s="1681">
        <v>1740</v>
      </c>
      <c r="N130" s="1681">
        <v>1827</v>
      </c>
      <c r="O130" s="1681">
        <v>1509</v>
      </c>
      <c r="P130" s="1682">
        <v>1571</v>
      </c>
      <c r="Q130" s="1682">
        <v>2121</v>
      </c>
      <c r="R130" s="1682">
        <v>2143</v>
      </c>
      <c r="S130" s="1683">
        <v>2336</v>
      </c>
      <c r="T130" s="1219">
        <f t="shared" ref="T130:T145" si="46">SUM(H130:S130)</f>
        <v>22335</v>
      </c>
      <c r="U130" s="1154"/>
    </row>
    <row r="131" spans="2:21" ht="22.5" customHeight="1" x14ac:dyDescent="0.15">
      <c r="B131" s="2644"/>
      <c r="C131" s="2645"/>
      <c r="D131" s="2351" t="s">
        <v>103</v>
      </c>
      <c r="E131" s="2351"/>
      <c r="F131" s="2351"/>
      <c r="G131" s="2352"/>
      <c r="H131" s="1676">
        <v>801</v>
      </c>
      <c r="I131" s="1672">
        <v>684</v>
      </c>
      <c r="J131" s="1672">
        <v>712</v>
      </c>
      <c r="K131" s="1672">
        <v>630</v>
      </c>
      <c r="L131" s="1672">
        <v>639</v>
      </c>
      <c r="M131" s="1672">
        <v>659</v>
      </c>
      <c r="N131" s="1672">
        <v>788</v>
      </c>
      <c r="O131" s="1672">
        <v>594</v>
      </c>
      <c r="P131" s="1684">
        <v>668</v>
      </c>
      <c r="Q131" s="1684">
        <v>700</v>
      </c>
      <c r="R131" s="1684">
        <v>792</v>
      </c>
      <c r="S131" s="1685">
        <v>870</v>
      </c>
      <c r="T131" s="1219">
        <f t="shared" si="46"/>
        <v>8537</v>
      </c>
      <c r="U131" s="1154"/>
    </row>
    <row r="132" spans="2:21" ht="22.5" customHeight="1" x14ac:dyDescent="0.15">
      <c r="B132" s="2644"/>
      <c r="C132" s="2645"/>
      <c r="D132" s="2351" t="s">
        <v>57</v>
      </c>
      <c r="E132" s="2351"/>
      <c r="F132" s="2351"/>
      <c r="G132" s="2352"/>
      <c r="H132" s="1676">
        <v>0</v>
      </c>
      <c r="I132" s="1672">
        <v>0</v>
      </c>
      <c r="J132" s="1672">
        <v>1</v>
      </c>
      <c r="K132" s="1672">
        <v>0</v>
      </c>
      <c r="L132" s="1672">
        <v>0</v>
      </c>
      <c r="M132" s="1672">
        <v>0</v>
      </c>
      <c r="N132" s="1672">
        <v>0</v>
      </c>
      <c r="O132" s="1672">
        <v>0</v>
      </c>
      <c r="P132" s="1684">
        <v>0</v>
      </c>
      <c r="Q132" s="1684">
        <v>0</v>
      </c>
      <c r="R132" s="1684">
        <v>0</v>
      </c>
      <c r="S132" s="1685">
        <v>0</v>
      </c>
      <c r="T132" s="1219">
        <f t="shared" si="46"/>
        <v>1</v>
      </c>
      <c r="U132" s="1154"/>
    </row>
    <row r="133" spans="2:21" ht="22.5" customHeight="1" x14ac:dyDescent="0.15">
      <c r="B133" s="2644"/>
      <c r="C133" s="2645"/>
      <c r="D133" s="2351" t="s">
        <v>104</v>
      </c>
      <c r="E133" s="2351"/>
      <c r="F133" s="2351"/>
      <c r="G133" s="2352"/>
      <c r="H133" s="1676">
        <v>0</v>
      </c>
      <c r="I133" s="1672">
        <v>0</v>
      </c>
      <c r="J133" s="1672">
        <v>0</v>
      </c>
      <c r="K133" s="1672">
        <v>0</v>
      </c>
      <c r="L133" s="1672">
        <v>0</v>
      </c>
      <c r="M133" s="1672">
        <v>0</v>
      </c>
      <c r="N133" s="1672">
        <v>0</v>
      </c>
      <c r="O133" s="1684">
        <v>0</v>
      </c>
      <c r="P133" s="1684">
        <v>0</v>
      </c>
      <c r="Q133" s="1684">
        <v>0</v>
      </c>
      <c r="R133" s="1684">
        <v>0</v>
      </c>
      <c r="S133" s="1685">
        <v>0</v>
      </c>
      <c r="T133" s="1219">
        <f t="shared" si="46"/>
        <v>0</v>
      </c>
      <c r="U133" s="1154"/>
    </row>
    <row r="134" spans="2:21" ht="22.5" customHeight="1" x14ac:dyDescent="0.15">
      <c r="B134" s="2644"/>
      <c r="C134" s="2645"/>
      <c r="D134" s="2351" t="s">
        <v>105</v>
      </c>
      <c r="E134" s="2351"/>
      <c r="F134" s="2351"/>
      <c r="G134" s="2352"/>
      <c r="H134" s="1676">
        <v>34</v>
      </c>
      <c r="I134" s="1672">
        <v>32</v>
      </c>
      <c r="J134" s="1672">
        <v>40</v>
      </c>
      <c r="K134" s="1672">
        <v>39</v>
      </c>
      <c r="L134" s="1672">
        <v>18</v>
      </c>
      <c r="M134" s="1672">
        <v>43</v>
      </c>
      <c r="N134" s="1672">
        <v>51</v>
      </c>
      <c r="O134" s="1672">
        <v>31</v>
      </c>
      <c r="P134" s="1684">
        <v>43</v>
      </c>
      <c r="Q134" s="1684">
        <v>44</v>
      </c>
      <c r="R134" s="1684">
        <v>29</v>
      </c>
      <c r="S134" s="1685">
        <v>50</v>
      </c>
      <c r="T134" s="1219">
        <f t="shared" si="46"/>
        <v>454</v>
      </c>
      <c r="U134" s="1154"/>
    </row>
    <row r="135" spans="2:21" ht="22.5" customHeight="1" x14ac:dyDescent="0.15">
      <c r="B135" s="2644"/>
      <c r="C135" s="2645"/>
      <c r="D135" s="2351" t="s">
        <v>106</v>
      </c>
      <c r="E135" s="2351"/>
      <c r="F135" s="2351"/>
      <c r="G135" s="2352"/>
      <c r="H135" s="1680">
        <v>1</v>
      </c>
      <c r="I135" s="1674">
        <v>1</v>
      </c>
      <c r="J135" s="1674">
        <v>0</v>
      </c>
      <c r="K135" s="1674">
        <v>0</v>
      </c>
      <c r="L135" s="1674">
        <v>2</v>
      </c>
      <c r="M135" s="1674">
        <v>1</v>
      </c>
      <c r="N135" s="1674">
        <v>1</v>
      </c>
      <c r="O135" s="1686">
        <v>0</v>
      </c>
      <c r="P135" s="1686">
        <v>1</v>
      </c>
      <c r="Q135" s="1686">
        <v>0</v>
      </c>
      <c r="R135" s="1686">
        <v>1</v>
      </c>
      <c r="S135" s="1687">
        <v>0</v>
      </c>
      <c r="T135" s="1223">
        <f t="shared" si="46"/>
        <v>8</v>
      </c>
      <c r="U135" s="1154"/>
    </row>
    <row r="136" spans="2:21" ht="22.5" customHeight="1" thickBot="1" x14ac:dyDescent="0.2">
      <c r="B136" s="2644"/>
      <c r="C136" s="2645"/>
      <c r="D136" s="2423" t="s">
        <v>170</v>
      </c>
      <c r="E136" s="2423"/>
      <c r="F136" s="2423"/>
      <c r="G136" s="2424"/>
      <c r="H136" s="1688">
        <v>100</v>
      </c>
      <c r="I136" s="1689">
        <v>74</v>
      </c>
      <c r="J136" s="1689">
        <v>105</v>
      </c>
      <c r="K136" s="1689">
        <v>91</v>
      </c>
      <c r="L136" s="1689">
        <v>78</v>
      </c>
      <c r="M136" s="1689">
        <v>110</v>
      </c>
      <c r="N136" s="1689">
        <v>145</v>
      </c>
      <c r="O136" s="1689">
        <v>106</v>
      </c>
      <c r="P136" s="1689">
        <v>83</v>
      </c>
      <c r="Q136" s="1689">
        <v>107</v>
      </c>
      <c r="R136" s="1689">
        <v>136</v>
      </c>
      <c r="S136" s="1689">
        <v>151</v>
      </c>
      <c r="T136" s="1214">
        <f t="shared" si="46"/>
        <v>1286</v>
      </c>
      <c r="U136" s="1154"/>
    </row>
    <row r="137" spans="2:21" ht="22.5" customHeight="1" thickTop="1" thickBot="1" x14ac:dyDescent="0.2">
      <c r="B137" s="2646"/>
      <c r="C137" s="2647"/>
      <c r="D137" s="2492" t="s">
        <v>15</v>
      </c>
      <c r="E137" s="2492"/>
      <c r="F137" s="2492"/>
      <c r="G137" s="2493"/>
      <c r="H137" s="1215">
        <f t="shared" ref="H137:S137" si="47">SUM(H130:H136)</f>
        <v>2921</v>
      </c>
      <c r="I137" s="1216">
        <f t="shared" si="47"/>
        <v>2499</v>
      </c>
      <c r="J137" s="1216">
        <f t="shared" si="47"/>
        <v>2624</v>
      </c>
      <c r="K137" s="1216">
        <f t="shared" si="47"/>
        <v>2589</v>
      </c>
      <c r="L137" s="1216">
        <f t="shared" si="47"/>
        <v>2537</v>
      </c>
      <c r="M137" s="1216">
        <f t="shared" si="47"/>
        <v>2553</v>
      </c>
      <c r="N137" s="1216">
        <f t="shared" si="47"/>
        <v>2812</v>
      </c>
      <c r="O137" s="1216">
        <f t="shared" si="47"/>
        <v>2240</v>
      </c>
      <c r="P137" s="1216">
        <f t="shared" si="47"/>
        <v>2366</v>
      </c>
      <c r="Q137" s="1216">
        <f t="shared" si="47"/>
        <v>2972</v>
      </c>
      <c r="R137" s="1216">
        <f t="shared" si="47"/>
        <v>3101</v>
      </c>
      <c r="S137" s="1216">
        <f t="shared" si="47"/>
        <v>3407</v>
      </c>
      <c r="T137" s="1222">
        <f t="shared" si="46"/>
        <v>32621</v>
      </c>
      <c r="U137" s="1154"/>
    </row>
    <row r="138" spans="2:21" ht="22.5" customHeight="1" thickBot="1" x14ac:dyDescent="0.2">
      <c r="B138" s="2714" t="s">
        <v>190</v>
      </c>
      <c r="C138" s="2715"/>
      <c r="D138" s="2351" t="s">
        <v>56</v>
      </c>
      <c r="E138" s="2351"/>
      <c r="F138" s="2351"/>
      <c r="G138" s="2352"/>
      <c r="H138" s="1676">
        <v>417</v>
      </c>
      <c r="I138" s="1672">
        <v>405</v>
      </c>
      <c r="J138" s="1672">
        <v>402</v>
      </c>
      <c r="K138" s="1672">
        <v>446</v>
      </c>
      <c r="L138" s="1672">
        <v>372</v>
      </c>
      <c r="M138" s="1672">
        <v>365</v>
      </c>
      <c r="N138" s="1672">
        <v>470</v>
      </c>
      <c r="O138" s="1672">
        <v>383</v>
      </c>
      <c r="P138" s="1684">
        <v>364</v>
      </c>
      <c r="Q138" s="1684">
        <v>500</v>
      </c>
      <c r="R138" s="1684">
        <v>421</v>
      </c>
      <c r="S138" s="1685">
        <v>529</v>
      </c>
      <c r="T138" s="1219">
        <f t="shared" si="46"/>
        <v>5074</v>
      </c>
      <c r="U138" s="1154"/>
    </row>
    <row r="139" spans="2:21" ht="22.5" customHeight="1" thickBot="1" x14ac:dyDescent="0.2">
      <c r="B139" s="2714"/>
      <c r="C139" s="2715"/>
      <c r="D139" s="2351" t="s">
        <v>103</v>
      </c>
      <c r="E139" s="2351"/>
      <c r="F139" s="2351"/>
      <c r="G139" s="2352"/>
      <c r="H139" s="1676">
        <v>211</v>
      </c>
      <c r="I139" s="1672">
        <v>167</v>
      </c>
      <c r="J139" s="1672">
        <v>239</v>
      </c>
      <c r="K139" s="1672">
        <v>251</v>
      </c>
      <c r="L139" s="1672">
        <v>149</v>
      </c>
      <c r="M139" s="1672">
        <v>143</v>
      </c>
      <c r="N139" s="1672">
        <v>197</v>
      </c>
      <c r="O139" s="1672">
        <v>167</v>
      </c>
      <c r="P139" s="1684">
        <v>154</v>
      </c>
      <c r="Q139" s="1684">
        <v>308</v>
      </c>
      <c r="R139" s="1684">
        <v>182</v>
      </c>
      <c r="S139" s="1685">
        <v>206</v>
      </c>
      <c r="T139" s="1219">
        <f t="shared" si="46"/>
        <v>2374</v>
      </c>
      <c r="U139" s="1154"/>
    </row>
    <row r="140" spans="2:21" ht="22.5" customHeight="1" thickBot="1" x14ac:dyDescent="0.2">
      <c r="B140" s="2714"/>
      <c r="C140" s="2715"/>
      <c r="D140" s="2351" t="s">
        <v>57</v>
      </c>
      <c r="E140" s="2351"/>
      <c r="F140" s="2351"/>
      <c r="G140" s="2352"/>
      <c r="H140" s="1676">
        <v>0</v>
      </c>
      <c r="I140" s="1672">
        <v>0</v>
      </c>
      <c r="J140" s="1672">
        <v>0</v>
      </c>
      <c r="K140" s="1672">
        <v>0</v>
      </c>
      <c r="L140" s="1672">
        <v>0</v>
      </c>
      <c r="M140" s="1672">
        <v>0</v>
      </c>
      <c r="N140" s="1672">
        <v>0</v>
      </c>
      <c r="O140" s="1672">
        <v>0</v>
      </c>
      <c r="P140" s="1684">
        <v>0</v>
      </c>
      <c r="Q140" s="1684">
        <v>0</v>
      </c>
      <c r="R140" s="1684">
        <v>0</v>
      </c>
      <c r="S140" s="1685">
        <v>0</v>
      </c>
      <c r="T140" s="1219">
        <f t="shared" si="46"/>
        <v>0</v>
      </c>
      <c r="U140" s="1154"/>
    </row>
    <row r="141" spans="2:21" ht="22.5" customHeight="1" thickBot="1" x14ac:dyDescent="0.2">
      <c r="B141" s="2714"/>
      <c r="C141" s="2715"/>
      <c r="D141" s="2351" t="s">
        <v>104</v>
      </c>
      <c r="E141" s="2351"/>
      <c r="F141" s="2351"/>
      <c r="G141" s="2352"/>
      <c r="H141" s="1676">
        <v>0</v>
      </c>
      <c r="I141" s="1672">
        <v>0</v>
      </c>
      <c r="J141" s="1672">
        <v>0</v>
      </c>
      <c r="K141" s="1672">
        <v>0</v>
      </c>
      <c r="L141" s="1672">
        <v>0</v>
      </c>
      <c r="M141" s="1676">
        <v>0</v>
      </c>
      <c r="N141" s="1672">
        <v>0</v>
      </c>
      <c r="O141" s="1672">
        <v>0</v>
      </c>
      <c r="P141" s="1672">
        <v>0</v>
      </c>
      <c r="Q141" s="1672">
        <v>0</v>
      </c>
      <c r="R141" s="1684">
        <v>0</v>
      </c>
      <c r="S141" s="1685">
        <v>0</v>
      </c>
      <c r="T141" s="1219">
        <f t="shared" si="46"/>
        <v>0</v>
      </c>
      <c r="U141" s="1154"/>
    </row>
    <row r="142" spans="2:21" ht="22.5" customHeight="1" thickBot="1" x14ac:dyDescent="0.2">
      <c r="B142" s="2714"/>
      <c r="C142" s="2715"/>
      <c r="D142" s="2351" t="s">
        <v>105</v>
      </c>
      <c r="E142" s="2351"/>
      <c r="F142" s="2351"/>
      <c r="G142" s="2352"/>
      <c r="H142" s="1676">
        <v>2</v>
      </c>
      <c r="I142" s="1672">
        <v>2</v>
      </c>
      <c r="J142" s="1672">
        <v>3</v>
      </c>
      <c r="K142" s="1672">
        <v>0</v>
      </c>
      <c r="L142" s="1672">
        <v>4</v>
      </c>
      <c r="M142" s="1672">
        <v>2</v>
      </c>
      <c r="N142" s="1672">
        <v>0</v>
      </c>
      <c r="O142" s="1672">
        <v>0</v>
      </c>
      <c r="P142" s="1684">
        <v>4</v>
      </c>
      <c r="Q142" s="1684">
        <v>2</v>
      </c>
      <c r="R142" s="1684">
        <v>1</v>
      </c>
      <c r="S142" s="1685">
        <v>3</v>
      </c>
      <c r="T142" s="1219">
        <f t="shared" si="46"/>
        <v>23</v>
      </c>
      <c r="U142" s="1154"/>
    </row>
    <row r="143" spans="2:21" ht="22.5" customHeight="1" thickBot="1" x14ac:dyDescent="0.2">
      <c r="B143" s="2714"/>
      <c r="C143" s="2715"/>
      <c r="D143" s="2351" t="s">
        <v>106</v>
      </c>
      <c r="E143" s="2351"/>
      <c r="F143" s="2351"/>
      <c r="G143" s="2352"/>
      <c r="H143" s="1680">
        <v>0</v>
      </c>
      <c r="I143" s="1674">
        <v>0</v>
      </c>
      <c r="J143" s="1674">
        <v>0</v>
      </c>
      <c r="K143" s="1674">
        <v>0</v>
      </c>
      <c r="L143" s="1680">
        <v>0</v>
      </c>
      <c r="M143" s="1674">
        <v>0</v>
      </c>
      <c r="N143" s="1674">
        <v>0</v>
      </c>
      <c r="O143" s="1674">
        <v>0</v>
      </c>
      <c r="P143" s="1680">
        <v>0</v>
      </c>
      <c r="Q143" s="1674">
        <v>0</v>
      </c>
      <c r="R143" s="1674">
        <v>0</v>
      </c>
      <c r="S143" s="1674">
        <v>0</v>
      </c>
      <c r="T143" s="1223">
        <f t="shared" si="46"/>
        <v>0</v>
      </c>
      <c r="U143" s="1154"/>
    </row>
    <row r="144" spans="2:21" ht="22.5" customHeight="1" thickBot="1" x14ac:dyDescent="0.2">
      <c r="B144" s="2714"/>
      <c r="C144" s="2715"/>
      <c r="D144" s="2423" t="s">
        <v>170</v>
      </c>
      <c r="E144" s="2423"/>
      <c r="F144" s="2423"/>
      <c r="G144" s="2424"/>
      <c r="H144" s="1688">
        <v>24</v>
      </c>
      <c r="I144" s="1689">
        <v>21</v>
      </c>
      <c r="J144" s="1689">
        <v>20</v>
      </c>
      <c r="K144" s="1689">
        <v>25</v>
      </c>
      <c r="L144" s="1689">
        <v>19</v>
      </c>
      <c r="M144" s="1689">
        <v>41</v>
      </c>
      <c r="N144" s="1689">
        <v>39</v>
      </c>
      <c r="O144" s="1689">
        <v>21</v>
      </c>
      <c r="P144" s="1689">
        <v>31</v>
      </c>
      <c r="Q144" s="1689">
        <v>37</v>
      </c>
      <c r="R144" s="1689">
        <v>43</v>
      </c>
      <c r="S144" s="1689">
        <v>39</v>
      </c>
      <c r="T144" s="1214">
        <f t="shared" si="46"/>
        <v>360</v>
      </c>
      <c r="U144" s="1154"/>
    </row>
    <row r="145" spans="2:21" ht="22.5" customHeight="1" thickTop="1" thickBot="1" x14ac:dyDescent="0.2">
      <c r="B145" s="2714"/>
      <c r="C145" s="2715"/>
      <c r="D145" s="2492" t="s">
        <v>15</v>
      </c>
      <c r="E145" s="2492"/>
      <c r="F145" s="2492"/>
      <c r="G145" s="2493"/>
      <c r="H145" s="1215">
        <f>SUM(H138:H144)</f>
        <v>654</v>
      </c>
      <c r="I145" s="1216">
        <f t="shared" ref="I145:S145" si="48">SUM(I138:I144)</f>
        <v>595</v>
      </c>
      <c r="J145" s="1216">
        <f t="shared" si="48"/>
        <v>664</v>
      </c>
      <c r="K145" s="1216">
        <f t="shared" si="48"/>
        <v>722</v>
      </c>
      <c r="L145" s="1216">
        <f t="shared" si="48"/>
        <v>544</v>
      </c>
      <c r="M145" s="1216">
        <f t="shared" si="48"/>
        <v>551</v>
      </c>
      <c r="N145" s="1216">
        <f t="shared" si="48"/>
        <v>706</v>
      </c>
      <c r="O145" s="1216">
        <f t="shared" si="48"/>
        <v>571</v>
      </c>
      <c r="P145" s="1216">
        <f t="shared" si="48"/>
        <v>553</v>
      </c>
      <c r="Q145" s="1216">
        <f t="shared" si="48"/>
        <v>847</v>
      </c>
      <c r="R145" s="1216">
        <f t="shared" si="48"/>
        <v>647</v>
      </c>
      <c r="S145" s="1216">
        <f t="shared" si="48"/>
        <v>777</v>
      </c>
      <c r="T145" s="1222">
        <f t="shared" si="46"/>
        <v>7831</v>
      </c>
      <c r="U145" s="1154"/>
    </row>
    <row r="146" spans="2:21" ht="18" customHeight="1" x14ac:dyDescent="0.15">
      <c r="B146" s="28"/>
      <c r="C146" s="284" t="s">
        <v>157</v>
      </c>
      <c r="H146" s="1154"/>
      <c r="I146" s="1154"/>
      <c r="J146" s="1154"/>
      <c r="K146" s="1154"/>
      <c r="L146" s="1154"/>
      <c r="M146" s="1154"/>
      <c r="N146" s="1154"/>
      <c r="O146" s="1154"/>
      <c r="P146" s="1154"/>
      <c r="Q146" s="1154"/>
      <c r="R146" s="1154"/>
      <c r="S146" s="1154"/>
      <c r="T146" s="1154"/>
      <c r="U146" s="1154"/>
    </row>
    <row r="147" spans="2:21" ht="11.25" customHeight="1" x14ac:dyDescent="0.15">
      <c r="B147" s="28"/>
      <c r="C147" s="284"/>
      <c r="D147" s="28"/>
      <c r="E147" s="28"/>
      <c r="F147" s="28"/>
      <c r="G147" s="28"/>
      <c r="H147" s="1154"/>
      <c r="I147" s="1154"/>
      <c r="J147" s="1154"/>
      <c r="K147" s="1154"/>
      <c r="L147" s="1154"/>
      <c r="M147" s="1154"/>
      <c r="N147" s="1154"/>
      <c r="O147" s="1154"/>
      <c r="P147" s="1154"/>
      <c r="Q147" s="1154"/>
      <c r="R147" s="1154"/>
      <c r="S147" s="1154"/>
      <c r="T147" s="1154"/>
      <c r="U147" s="1154"/>
    </row>
    <row r="148" spans="2:21" ht="11.25" customHeight="1" x14ac:dyDescent="0.15">
      <c r="B148" s="28"/>
      <c r="C148" s="284"/>
      <c r="D148" s="28"/>
      <c r="E148" s="28"/>
      <c r="F148" s="28"/>
      <c r="G148" s="28"/>
      <c r="H148" s="1154"/>
      <c r="I148" s="1154"/>
      <c r="J148" s="1154"/>
      <c r="K148" s="1154"/>
      <c r="L148" s="1154"/>
      <c r="M148" s="1154"/>
      <c r="N148" s="1154"/>
      <c r="O148" s="1154"/>
      <c r="P148" s="1154"/>
      <c r="Q148" s="1154"/>
      <c r="R148" s="1154"/>
      <c r="S148" s="1154"/>
      <c r="T148" s="1154"/>
      <c r="U148" s="1154"/>
    </row>
    <row r="149" spans="2:21" ht="18.75" customHeight="1" x14ac:dyDescent="0.15">
      <c r="B149" s="32" t="s">
        <v>464</v>
      </c>
      <c r="D149" s="28"/>
      <c r="E149" s="28"/>
      <c r="F149" s="28"/>
      <c r="G149" s="28"/>
      <c r="H149" s="1154"/>
      <c r="I149" s="1154"/>
      <c r="J149" s="1154"/>
      <c r="K149" s="1154"/>
      <c r="L149" s="1154"/>
      <c r="M149" s="1154"/>
      <c r="N149" s="1154"/>
      <c r="O149" s="1154"/>
      <c r="P149" s="1154"/>
      <c r="Q149" s="1154"/>
      <c r="R149" s="1154"/>
      <c r="S149" s="1154"/>
      <c r="T149" s="1154"/>
      <c r="U149" s="1154"/>
    </row>
    <row r="150" spans="2:21" ht="18.75" customHeight="1" x14ac:dyDescent="0.15">
      <c r="B150" s="32"/>
      <c r="C150" s="32" t="s">
        <v>183</v>
      </c>
      <c r="D150" s="28"/>
      <c r="E150" s="28"/>
      <c r="F150" s="28"/>
      <c r="G150" s="28"/>
      <c r="H150" s="1139"/>
      <c r="I150" s="1139"/>
      <c r="J150" s="1139"/>
      <c r="K150" s="1139"/>
      <c r="L150" s="1139"/>
      <c r="M150" s="1139"/>
      <c r="N150" s="1139"/>
      <c r="O150" s="1139"/>
      <c r="P150" s="1139"/>
      <c r="Q150" s="1139"/>
      <c r="R150" s="2462">
        <f>'当該年度入力、注意事項'!$E$10</f>
        <v>26</v>
      </c>
      <c r="S150" s="2462"/>
      <c r="T150" s="2462"/>
      <c r="U150" s="1154"/>
    </row>
    <row r="151" spans="2:21" ht="3.75" customHeight="1" thickBot="1" x14ac:dyDescent="0.2">
      <c r="B151" s="28"/>
      <c r="C151" s="27"/>
      <c r="D151" s="28"/>
      <c r="E151" s="28"/>
      <c r="F151" s="28"/>
      <c r="G151" s="28"/>
      <c r="H151" s="1154"/>
      <c r="I151" s="1154"/>
      <c r="J151" s="1154"/>
      <c r="K151" s="1154"/>
      <c r="L151" s="1154"/>
      <c r="M151" s="1154"/>
      <c r="N151" s="1154"/>
      <c r="O151" s="1154"/>
      <c r="P151" s="1154"/>
      <c r="Q151" s="1154"/>
      <c r="R151" s="1154"/>
      <c r="S151" s="1154"/>
      <c r="T151" s="1154"/>
      <c r="U151" s="1154"/>
    </row>
    <row r="152" spans="2:21" ht="18" customHeight="1" x14ac:dyDescent="0.15">
      <c r="B152" s="2665"/>
      <c r="C152" s="2666"/>
      <c r="D152" s="2666"/>
      <c r="E152" s="2666"/>
      <c r="F152" s="2474" t="s">
        <v>266</v>
      </c>
      <c r="G152" s="2475"/>
      <c r="H152" s="1140"/>
      <c r="I152" s="1141"/>
      <c r="J152" s="1141"/>
      <c r="K152" s="2431">
        <f>'当該年度入力、注意事項'!$E$10</f>
        <v>26</v>
      </c>
      <c r="L152" s="2431"/>
      <c r="M152" s="2431"/>
      <c r="N152" s="1141"/>
      <c r="O152" s="1141"/>
      <c r="P152" s="1142"/>
      <c r="Q152" s="2432">
        <f>'当該年度入力、注意事項'!$E$10+1</f>
        <v>27</v>
      </c>
      <c r="R152" s="2431"/>
      <c r="S152" s="2433"/>
      <c r="T152" s="2566" t="s">
        <v>15</v>
      </c>
      <c r="U152" s="1154"/>
    </row>
    <row r="153" spans="2:21" s="185" customFormat="1" ht="18" customHeight="1" thickBot="1" x14ac:dyDescent="0.2">
      <c r="B153" s="2490" t="s">
        <v>264</v>
      </c>
      <c r="C153" s="2491"/>
      <c r="D153" s="2491"/>
      <c r="E153" s="2491"/>
      <c r="F153" s="2681"/>
      <c r="G153" s="2682"/>
      <c r="H153" s="1143" t="s">
        <v>448</v>
      </c>
      <c r="I153" s="1144" t="s">
        <v>449</v>
      </c>
      <c r="J153" s="1144" t="s">
        <v>450</v>
      </c>
      <c r="K153" s="1144" t="s">
        <v>451</v>
      </c>
      <c r="L153" s="1144" t="s">
        <v>458</v>
      </c>
      <c r="M153" s="1144" t="s">
        <v>459</v>
      </c>
      <c r="N153" s="1144" t="s">
        <v>452</v>
      </c>
      <c r="O153" s="1144" t="s">
        <v>453</v>
      </c>
      <c r="P153" s="1144" t="s">
        <v>454</v>
      </c>
      <c r="Q153" s="1144" t="s">
        <v>455</v>
      </c>
      <c r="R153" s="1144" t="s">
        <v>456</v>
      </c>
      <c r="S153" s="1144" t="s">
        <v>457</v>
      </c>
      <c r="T153" s="2574"/>
      <c r="U153" s="1183"/>
    </row>
    <row r="154" spans="2:21" ht="22.5" customHeight="1" x14ac:dyDescent="0.15">
      <c r="B154" s="2516" t="s">
        <v>72</v>
      </c>
      <c r="C154" s="2716"/>
      <c r="D154" s="2366" t="s">
        <v>56</v>
      </c>
      <c r="E154" s="2366"/>
      <c r="F154" s="2366"/>
      <c r="G154" s="2367"/>
      <c r="H154" s="1092">
        <f t="shared" ref="H154:S154" si="49">H130+H138</f>
        <v>2402</v>
      </c>
      <c r="I154" s="1091">
        <f t="shared" si="49"/>
        <v>2113</v>
      </c>
      <c r="J154" s="1091">
        <f t="shared" si="49"/>
        <v>2168</v>
      </c>
      <c r="K154" s="1091">
        <f t="shared" si="49"/>
        <v>2275</v>
      </c>
      <c r="L154" s="1091">
        <f t="shared" si="49"/>
        <v>2172</v>
      </c>
      <c r="M154" s="1091">
        <f t="shared" si="49"/>
        <v>2105</v>
      </c>
      <c r="N154" s="1091">
        <f t="shared" si="49"/>
        <v>2297</v>
      </c>
      <c r="O154" s="1091">
        <f t="shared" si="49"/>
        <v>1892</v>
      </c>
      <c r="P154" s="1091">
        <f t="shared" si="49"/>
        <v>1935</v>
      </c>
      <c r="Q154" s="1091">
        <f t="shared" si="49"/>
        <v>2621</v>
      </c>
      <c r="R154" s="1091">
        <f t="shared" si="49"/>
        <v>2564</v>
      </c>
      <c r="S154" s="1091">
        <f t="shared" si="49"/>
        <v>2865</v>
      </c>
      <c r="T154" s="1219">
        <f t="shared" ref="T154:T161" si="50">SUM(H154:S154)</f>
        <v>27409</v>
      </c>
      <c r="U154" s="1154"/>
    </row>
    <row r="155" spans="2:21" ht="22.5" customHeight="1" x14ac:dyDescent="0.15">
      <c r="B155" s="2517"/>
      <c r="C155" s="2717"/>
      <c r="D155" s="2351" t="s">
        <v>103</v>
      </c>
      <c r="E155" s="2351"/>
      <c r="F155" s="2351"/>
      <c r="G155" s="2352"/>
      <c r="H155" s="1092">
        <f t="shared" ref="H155:S155" si="51">H131+H139</f>
        <v>1012</v>
      </c>
      <c r="I155" s="1091">
        <f t="shared" si="51"/>
        <v>851</v>
      </c>
      <c r="J155" s="1091">
        <f t="shared" si="51"/>
        <v>951</v>
      </c>
      <c r="K155" s="1091">
        <f t="shared" si="51"/>
        <v>881</v>
      </c>
      <c r="L155" s="1091">
        <f t="shared" si="51"/>
        <v>788</v>
      </c>
      <c r="M155" s="1091">
        <f t="shared" si="51"/>
        <v>802</v>
      </c>
      <c r="N155" s="1091">
        <f t="shared" si="51"/>
        <v>985</v>
      </c>
      <c r="O155" s="1091">
        <f t="shared" si="51"/>
        <v>761</v>
      </c>
      <c r="P155" s="1091">
        <f t="shared" si="51"/>
        <v>822</v>
      </c>
      <c r="Q155" s="1091">
        <f t="shared" si="51"/>
        <v>1008</v>
      </c>
      <c r="R155" s="1091">
        <f t="shared" si="51"/>
        <v>974</v>
      </c>
      <c r="S155" s="1091">
        <f t="shared" si="51"/>
        <v>1076</v>
      </c>
      <c r="T155" s="1219">
        <f t="shared" si="50"/>
        <v>10911</v>
      </c>
      <c r="U155" s="1154"/>
    </row>
    <row r="156" spans="2:21" ht="22.5" customHeight="1" x14ac:dyDescent="0.15">
      <c r="B156" s="2517"/>
      <c r="C156" s="2717"/>
      <c r="D156" s="2351" t="s">
        <v>57</v>
      </c>
      <c r="E156" s="2351"/>
      <c r="F156" s="2351"/>
      <c r="G156" s="2352"/>
      <c r="H156" s="1092">
        <f t="shared" ref="H156:S156" si="52">H132+H140</f>
        <v>0</v>
      </c>
      <c r="I156" s="1091">
        <f t="shared" si="52"/>
        <v>0</v>
      </c>
      <c r="J156" s="1091">
        <f t="shared" si="52"/>
        <v>1</v>
      </c>
      <c r="K156" s="1091">
        <f t="shared" si="52"/>
        <v>0</v>
      </c>
      <c r="L156" s="1091">
        <f t="shared" si="52"/>
        <v>0</v>
      </c>
      <c r="M156" s="1091">
        <f t="shared" si="52"/>
        <v>0</v>
      </c>
      <c r="N156" s="1091">
        <f t="shared" si="52"/>
        <v>0</v>
      </c>
      <c r="O156" s="1091">
        <f t="shared" si="52"/>
        <v>0</v>
      </c>
      <c r="P156" s="1091">
        <f t="shared" si="52"/>
        <v>0</v>
      </c>
      <c r="Q156" s="1091">
        <f t="shared" si="52"/>
        <v>0</v>
      </c>
      <c r="R156" s="1091">
        <f t="shared" si="52"/>
        <v>0</v>
      </c>
      <c r="S156" s="1091">
        <f t="shared" si="52"/>
        <v>0</v>
      </c>
      <c r="T156" s="1219">
        <f t="shared" si="50"/>
        <v>1</v>
      </c>
      <c r="U156" s="1154"/>
    </row>
    <row r="157" spans="2:21" ht="22.5" customHeight="1" x14ac:dyDescent="0.15">
      <c r="B157" s="2517"/>
      <c r="C157" s="2717"/>
      <c r="D157" s="2351" t="s">
        <v>104</v>
      </c>
      <c r="E157" s="2351"/>
      <c r="F157" s="2351"/>
      <c r="G157" s="2352"/>
      <c r="H157" s="1092">
        <f t="shared" ref="H157:S157" si="53">H133+H141</f>
        <v>0</v>
      </c>
      <c r="I157" s="1091">
        <f t="shared" si="53"/>
        <v>0</v>
      </c>
      <c r="J157" s="1091">
        <f t="shared" si="53"/>
        <v>0</v>
      </c>
      <c r="K157" s="1091">
        <f t="shared" si="53"/>
        <v>0</v>
      </c>
      <c r="L157" s="1091">
        <f t="shared" si="53"/>
        <v>0</v>
      </c>
      <c r="M157" s="1091">
        <f t="shared" si="53"/>
        <v>0</v>
      </c>
      <c r="N157" s="1091">
        <f t="shared" si="53"/>
        <v>0</v>
      </c>
      <c r="O157" s="1091">
        <f t="shared" si="53"/>
        <v>0</v>
      </c>
      <c r="P157" s="1091">
        <f t="shared" si="53"/>
        <v>0</v>
      </c>
      <c r="Q157" s="1091">
        <f t="shared" si="53"/>
        <v>0</v>
      </c>
      <c r="R157" s="1091">
        <f t="shared" si="53"/>
        <v>0</v>
      </c>
      <c r="S157" s="1091">
        <f t="shared" si="53"/>
        <v>0</v>
      </c>
      <c r="T157" s="1219">
        <f t="shared" si="50"/>
        <v>0</v>
      </c>
      <c r="U157" s="1154"/>
    </row>
    <row r="158" spans="2:21" ht="22.5" customHeight="1" x14ac:dyDescent="0.15">
      <c r="B158" s="2517"/>
      <c r="C158" s="2717"/>
      <c r="D158" s="2351" t="s">
        <v>105</v>
      </c>
      <c r="E158" s="2351"/>
      <c r="F158" s="2351"/>
      <c r="G158" s="2352"/>
      <c r="H158" s="1092">
        <f t="shared" ref="H158:S158" si="54">H134+H142</f>
        <v>36</v>
      </c>
      <c r="I158" s="1091">
        <f t="shared" si="54"/>
        <v>34</v>
      </c>
      <c r="J158" s="1091">
        <f t="shared" si="54"/>
        <v>43</v>
      </c>
      <c r="K158" s="1091">
        <f t="shared" si="54"/>
        <v>39</v>
      </c>
      <c r="L158" s="1091">
        <f t="shared" si="54"/>
        <v>22</v>
      </c>
      <c r="M158" s="1091">
        <f t="shared" si="54"/>
        <v>45</v>
      </c>
      <c r="N158" s="1091">
        <f t="shared" si="54"/>
        <v>51</v>
      </c>
      <c r="O158" s="1091">
        <f t="shared" si="54"/>
        <v>31</v>
      </c>
      <c r="P158" s="1091">
        <f t="shared" si="54"/>
        <v>47</v>
      </c>
      <c r="Q158" s="1091">
        <f t="shared" si="54"/>
        <v>46</v>
      </c>
      <c r="R158" s="1091">
        <f t="shared" si="54"/>
        <v>30</v>
      </c>
      <c r="S158" s="1091">
        <f t="shared" si="54"/>
        <v>53</v>
      </c>
      <c r="T158" s="1219">
        <f t="shared" si="50"/>
        <v>477</v>
      </c>
      <c r="U158" s="1154"/>
    </row>
    <row r="159" spans="2:21" ht="22.5" customHeight="1" x14ac:dyDescent="0.15">
      <c r="B159" s="2517"/>
      <c r="C159" s="2717"/>
      <c r="D159" s="2351" t="s">
        <v>106</v>
      </c>
      <c r="E159" s="2351"/>
      <c r="F159" s="2351"/>
      <c r="G159" s="2352"/>
      <c r="H159" s="1221">
        <f t="shared" ref="H159:S159" si="55">H135+H143</f>
        <v>1</v>
      </c>
      <c r="I159" s="1095">
        <f t="shared" si="55"/>
        <v>1</v>
      </c>
      <c r="J159" s="1095">
        <f t="shared" si="55"/>
        <v>0</v>
      </c>
      <c r="K159" s="1095">
        <f t="shared" si="55"/>
        <v>0</v>
      </c>
      <c r="L159" s="1095">
        <f t="shared" si="55"/>
        <v>2</v>
      </c>
      <c r="M159" s="1095">
        <f t="shared" si="55"/>
        <v>1</v>
      </c>
      <c r="N159" s="1095">
        <f t="shared" si="55"/>
        <v>1</v>
      </c>
      <c r="O159" s="1095">
        <f t="shared" si="55"/>
        <v>0</v>
      </c>
      <c r="P159" s="1095">
        <f t="shared" si="55"/>
        <v>1</v>
      </c>
      <c r="Q159" s="1095">
        <f t="shared" si="55"/>
        <v>0</v>
      </c>
      <c r="R159" s="1095">
        <f t="shared" si="55"/>
        <v>1</v>
      </c>
      <c r="S159" s="1095">
        <f t="shared" si="55"/>
        <v>0</v>
      </c>
      <c r="T159" s="1223">
        <f t="shared" si="50"/>
        <v>8</v>
      </c>
      <c r="U159" s="1154"/>
    </row>
    <row r="160" spans="2:21" ht="22.5" customHeight="1" thickBot="1" x14ac:dyDescent="0.2">
      <c r="B160" s="2517"/>
      <c r="C160" s="2717"/>
      <c r="D160" s="2423" t="s">
        <v>170</v>
      </c>
      <c r="E160" s="2423"/>
      <c r="F160" s="2423"/>
      <c r="G160" s="2424"/>
      <c r="H160" s="1227">
        <f t="shared" ref="H160:S160" si="56">H136+H144</f>
        <v>124</v>
      </c>
      <c r="I160" s="1093">
        <f t="shared" si="56"/>
        <v>95</v>
      </c>
      <c r="J160" s="1093">
        <f t="shared" si="56"/>
        <v>125</v>
      </c>
      <c r="K160" s="1093">
        <f t="shared" si="56"/>
        <v>116</v>
      </c>
      <c r="L160" s="1093">
        <f t="shared" si="56"/>
        <v>97</v>
      </c>
      <c r="M160" s="1093">
        <f t="shared" si="56"/>
        <v>151</v>
      </c>
      <c r="N160" s="1093">
        <f t="shared" si="56"/>
        <v>184</v>
      </c>
      <c r="O160" s="1093">
        <f t="shared" si="56"/>
        <v>127</v>
      </c>
      <c r="P160" s="1093">
        <f t="shared" si="56"/>
        <v>114</v>
      </c>
      <c r="Q160" s="1093">
        <f t="shared" si="56"/>
        <v>144</v>
      </c>
      <c r="R160" s="1093">
        <f t="shared" si="56"/>
        <v>179</v>
      </c>
      <c r="S160" s="1093">
        <f t="shared" si="56"/>
        <v>190</v>
      </c>
      <c r="T160" s="1214">
        <f t="shared" si="50"/>
        <v>1646</v>
      </c>
      <c r="U160" s="1154"/>
    </row>
    <row r="161" spans="2:21" ht="22.5" customHeight="1" thickTop="1" thickBot="1" x14ac:dyDescent="0.2">
      <c r="B161" s="2518"/>
      <c r="C161" s="2718"/>
      <c r="D161" s="2492" t="s">
        <v>198</v>
      </c>
      <c r="E161" s="2492"/>
      <c r="F161" s="2492"/>
      <c r="G161" s="2493"/>
      <c r="H161" s="1215">
        <f t="shared" ref="H161:S161" si="57">SUM(H154:H160)</f>
        <v>3575</v>
      </c>
      <c r="I161" s="1216">
        <f t="shared" si="57"/>
        <v>3094</v>
      </c>
      <c r="J161" s="1216">
        <f t="shared" si="57"/>
        <v>3288</v>
      </c>
      <c r="K161" s="1216">
        <f t="shared" si="57"/>
        <v>3311</v>
      </c>
      <c r="L161" s="1216">
        <f t="shared" si="57"/>
        <v>3081</v>
      </c>
      <c r="M161" s="1216">
        <f t="shared" si="57"/>
        <v>3104</v>
      </c>
      <c r="N161" s="1216">
        <f t="shared" si="57"/>
        <v>3518</v>
      </c>
      <c r="O161" s="1216">
        <f t="shared" si="57"/>
        <v>2811</v>
      </c>
      <c r="P161" s="1216">
        <f t="shared" si="57"/>
        <v>2919</v>
      </c>
      <c r="Q161" s="1216">
        <f t="shared" si="57"/>
        <v>3819</v>
      </c>
      <c r="R161" s="1216">
        <f t="shared" si="57"/>
        <v>3748</v>
      </c>
      <c r="S161" s="1216">
        <f t="shared" si="57"/>
        <v>4184</v>
      </c>
      <c r="T161" s="1222">
        <f t="shared" si="50"/>
        <v>40452</v>
      </c>
      <c r="U161" s="1154"/>
    </row>
    <row r="162" spans="2:21" ht="18" customHeight="1" x14ac:dyDescent="0.15">
      <c r="B162" s="28"/>
      <c r="C162" s="284" t="s">
        <v>466</v>
      </c>
      <c r="D162" s="28"/>
      <c r="E162" s="28"/>
      <c r="F162" s="28"/>
      <c r="G162" s="28"/>
      <c r="H162" s="1154"/>
      <c r="I162" s="1154"/>
      <c r="J162" s="1154"/>
      <c r="K162" s="1154"/>
      <c r="L162" s="1154"/>
      <c r="M162" s="1154"/>
      <c r="N162" s="1154"/>
      <c r="O162" s="1154"/>
      <c r="P162" s="1154"/>
      <c r="Q162" s="1154"/>
      <c r="R162" s="1154"/>
      <c r="S162" s="1154"/>
      <c r="T162" s="1154"/>
      <c r="U162" s="1154"/>
    </row>
    <row r="163" spans="2:21" ht="11.25" customHeight="1" x14ac:dyDescent="0.15">
      <c r="B163" s="28"/>
      <c r="C163" s="284"/>
      <c r="D163" s="28"/>
      <c r="E163" s="28"/>
      <c r="F163" s="28"/>
      <c r="G163" s="28"/>
      <c r="H163" s="1154"/>
      <c r="I163" s="1154"/>
      <c r="J163" s="1154"/>
      <c r="K163" s="1154"/>
      <c r="L163" s="1154"/>
      <c r="M163" s="1154"/>
      <c r="N163" s="1154"/>
      <c r="O163" s="1154"/>
      <c r="P163" s="1154"/>
      <c r="Q163" s="1154"/>
      <c r="R163" s="1154"/>
      <c r="S163" s="1154"/>
      <c r="T163" s="1154"/>
      <c r="U163" s="1154"/>
    </row>
    <row r="164" spans="2:21" ht="11.25" customHeight="1" x14ac:dyDescent="0.15">
      <c r="B164" s="28"/>
      <c r="C164" s="284"/>
      <c r="D164" s="28"/>
      <c r="E164" s="28"/>
      <c r="F164" s="28"/>
      <c r="G164" s="28"/>
      <c r="H164" s="1154"/>
      <c r="I164" s="1154"/>
      <c r="J164" s="1154"/>
      <c r="K164" s="1154"/>
      <c r="L164" s="1154"/>
      <c r="M164" s="1154"/>
      <c r="N164" s="1154"/>
      <c r="O164" s="1154"/>
      <c r="P164" s="1154"/>
      <c r="Q164" s="1154"/>
      <c r="R164" s="1154"/>
      <c r="S164" s="1154"/>
      <c r="T164" s="1154"/>
      <c r="U164" s="1154"/>
    </row>
    <row r="165" spans="2:21" ht="18.75" customHeight="1" x14ac:dyDescent="0.15">
      <c r="B165" s="32" t="str">
        <f>B22</f>
        <v>（イ）　戸籍証明件数－無料（公用等・閲覧）　</v>
      </c>
      <c r="C165" s="28"/>
      <c r="D165" s="28"/>
      <c r="E165" s="28"/>
      <c r="F165" s="28"/>
      <c r="G165" s="28"/>
      <c r="H165" s="1154"/>
      <c r="I165" s="1154"/>
      <c r="J165" s="1154"/>
      <c r="K165" s="1154"/>
      <c r="L165" s="1154"/>
      <c r="M165" s="1154"/>
      <c r="N165" s="1154"/>
      <c r="O165" s="1154"/>
      <c r="P165" s="1154"/>
      <c r="Q165" s="1154"/>
      <c r="R165" s="1154"/>
      <c r="S165" s="1154"/>
      <c r="T165" s="1154"/>
      <c r="U165" s="1154"/>
    </row>
    <row r="166" spans="2:21" ht="18.75" customHeight="1" x14ac:dyDescent="0.15">
      <c r="B166" s="32"/>
      <c r="C166" s="32" t="s">
        <v>183</v>
      </c>
      <c r="D166" s="28"/>
      <c r="E166" s="28"/>
      <c r="F166" s="28"/>
      <c r="G166" s="28"/>
      <c r="H166" s="1139"/>
      <c r="I166" s="1139"/>
      <c r="J166" s="1139"/>
      <c r="K166" s="1139"/>
      <c r="L166" s="1139"/>
      <c r="M166" s="1139"/>
      <c r="N166" s="1139"/>
      <c r="O166" s="1139"/>
      <c r="P166" s="1139"/>
      <c r="Q166" s="1139"/>
      <c r="R166" s="2462">
        <f>'当該年度入力、注意事項'!$E$10</f>
        <v>26</v>
      </c>
      <c r="S166" s="2462"/>
      <c r="T166" s="2462"/>
      <c r="U166" s="1154"/>
    </row>
    <row r="167" spans="2:21" ht="3.75" customHeight="1" thickBot="1" x14ac:dyDescent="0.2">
      <c r="B167" s="28"/>
      <c r="C167" s="27"/>
      <c r="D167" s="28"/>
      <c r="E167" s="28"/>
      <c r="F167" s="28"/>
      <c r="G167" s="28"/>
      <c r="H167" s="1154"/>
      <c r="I167" s="1154"/>
      <c r="J167" s="1154"/>
      <c r="K167" s="1154"/>
      <c r="L167" s="1154"/>
      <c r="M167" s="1154"/>
      <c r="N167" s="1154"/>
      <c r="O167" s="1154"/>
      <c r="P167" s="1154"/>
      <c r="Q167" s="1154"/>
      <c r="R167" s="1154"/>
      <c r="S167" s="1154"/>
      <c r="T167" s="1154"/>
      <c r="U167" s="1154"/>
    </row>
    <row r="168" spans="2:21" ht="18" customHeight="1" x14ac:dyDescent="0.15">
      <c r="B168" s="2662"/>
      <c r="C168" s="2663"/>
      <c r="D168" s="2663"/>
      <c r="E168" s="2663"/>
      <c r="F168" s="2474" t="s">
        <v>266</v>
      </c>
      <c r="G168" s="2475"/>
      <c r="H168" s="1140"/>
      <c r="I168" s="1141"/>
      <c r="J168" s="1141"/>
      <c r="K168" s="2431">
        <f>'当該年度入力、注意事項'!$E$10</f>
        <v>26</v>
      </c>
      <c r="L168" s="2431"/>
      <c r="M168" s="2431"/>
      <c r="N168" s="1141"/>
      <c r="O168" s="1141"/>
      <c r="P168" s="1142"/>
      <c r="Q168" s="2432">
        <f>'当該年度入力、注意事項'!$E$10+1</f>
        <v>27</v>
      </c>
      <c r="R168" s="2431"/>
      <c r="S168" s="2433"/>
      <c r="T168" s="2566" t="s">
        <v>15</v>
      </c>
      <c r="U168" s="1154"/>
    </row>
    <row r="169" spans="2:21" s="185" customFormat="1" ht="18" customHeight="1" thickBot="1" x14ac:dyDescent="0.2">
      <c r="B169" s="2676" t="s">
        <v>264</v>
      </c>
      <c r="C169" s="2677"/>
      <c r="D169" s="2677"/>
      <c r="E169" s="2677"/>
      <c r="F169" s="2660"/>
      <c r="G169" s="2661"/>
      <c r="H169" s="1143" t="s">
        <v>448</v>
      </c>
      <c r="I169" s="1144" t="s">
        <v>449</v>
      </c>
      <c r="J169" s="1144" t="s">
        <v>450</v>
      </c>
      <c r="K169" s="1144" t="s">
        <v>451</v>
      </c>
      <c r="L169" s="1144" t="s">
        <v>458</v>
      </c>
      <c r="M169" s="1144" t="s">
        <v>459</v>
      </c>
      <c r="N169" s="1144" t="s">
        <v>452</v>
      </c>
      <c r="O169" s="1144" t="s">
        <v>453</v>
      </c>
      <c r="P169" s="1144" t="s">
        <v>454</v>
      </c>
      <c r="Q169" s="1144" t="s">
        <v>455</v>
      </c>
      <c r="R169" s="1144" t="s">
        <v>456</v>
      </c>
      <c r="S169" s="1144" t="s">
        <v>457</v>
      </c>
      <c r="T169" s="2574"/>
      <c r="U169" s="1183"/>
    </row>
    <row r="170" spans="2:21" ht="22.5" customHeight="1" x14ac:dyDescent="0.15">
      <c r="B170" s="2483" t="s">
        <v>676</v>
      </c>
      <c r="C170" s="2685" t="s">
        <v>659</v>
      </c>
      <c r="D170" s="2404" t="s">
        <v>56</v>
      </c>
      <c r="E170" s="2379"/>
      <c r="F170" s="2379"/>
      <c r="G170" s="2399"/>
      <c r="H170" s="1950">
        <v>248</v>
      </c>
      <c r="I170" s="1951">
        <v>335</v>
      </c>
      <c r="J170" s="1951">
        <v>293</v>
      </c>
      <c r="K170" s="1951">
        <v>387</v>
      </c>
      <c r="L170" s="1951">
        <v>298</v>
      </c>
      <c r="M170" s="1951">
        <v>349</v>
      </c>
      <c r="N170" s="1951">
        <v>368</v>
      </c>
      <c r="O170" s="1951">
        <v>272</v>
      </c>
      <c r="P170" s="1952">
        <v>302</v>
      </c>
      <c r="Q170" s="1952">
        <v>299</v>
      </c>
      <c r="R170" s="1952">
        <v>279</v>
      </c>
      <c r="S170" s="1953">
        <v>252</v>
      </c>
      <c r="T170" s="1245">
        <f t="shared" ref="T170:T185" si="58">SUM(H170:S170)</f>
        <v>3682</v>
      </c>
      <c r="U170" s="1154"/>
    </row>
    <row r="171" spans="2:21" ht="22.5" customHeight="1" x14ac:dyDescent="0.15">
      <c r="B171" s="2484"/>
      <c r="C171" s="2626"/>
      <c r="D171" s="2438" t="s">
        <v>103</v>
      </c>
      <c r="E171" s="2351"/>
      <c r="F171" s="2351"/>
      <c r="G171" s="2352"/>
      <c r="H171" s="1676">
        <v>360</v>
      </c>
      <c r="I171" s="1672">
        <v>524</v>
      </c>
      <c r="J171" s="1672">
        <v>407</v>
      </c>
      <c r="K171" s="1672">
        <v>461</v>
      </c>
      <c r="L171" s="1672">
        <v>421</v>
      </c>
      <c r="M171" s="1672">
        <v>467</v>
      </c>
      <c r="N171" s="1672">
        <v>559</v>
      </c>
      <c r="O171" s="1672">
        <v>390</v>
      </c>
      <c r="P171" s="1684">
        <v>441</v>
      </c>
      <c r="Q171" s="1684">
        <v>409</v>
      </c>
      <c r="R171" s="1684">
        <v>464</v>
      </c>
      <c r="S171" s="1685">
        <v>357</v>
      </c>
      <c r="T171" s="1219">
        <f t="shared" si="58"/>
        <v>5260</v>
      </c>
      <c r="U171" s="1154"/>
    </row>
    <row r="172" spans="2:21" ht="22.5" customHeight="1" x14ac:dyDescent="0.15">
      <c r="B172" s="2484"/>
      <c r="C172" s="2626"/>
      <c r="D172" s="2438" t="s">
        <v>60</v>
      </c>
      <c r="E172" s="2351"/>
      <c r="F172" s="2351"/>
      <c r="G172" s="2352"/>
      <c r="H172" s="1676">
        <v>0</v>
      </c>
      <c r="I172" s="1672">
        <v>0</v>
      </c>
      <c r="J172" s="1672">
        <v>1</v>
      </c>
      <c r="K172" s="1672">
        <v>0</v>
      </c>
      <c r="L172" s="1672">
        <v>0</v>
      </c>
      <c r="M172" s="1672">
        <v>0</v>
      </c>
      <c r="N172" s="1672">
        <v>2</v>
      </c>
      <c r="O172" s="1672">
        <v>0</v>
      </c>
      <c r="P172" s="1684">
        <v>0</v>
      </c>
      <c r="Q172" s="1684">
        <v>1</v>
      </c>
      <c r="R172" s="1684">
        <v>5</v>
      </c>
      <c r="S172" s="1685">
        <v>0</v>
      </c>
      <c r="T172" s="1219">
        <f t="shared" si="58"/>
        <v>9</v>
      </c>
      <c r="U172" s="1154"/>
    </row>
    <row r="173" spans="2:21" ht="22.5" customHeight="1" x14ac:dyDescent="0.15">
      <c r="B173" s="2484"/>
      <c r="C173" s="2626"/>
      <c r="D173" s="2438" t="s">
        <v>61</v>
      </c>
      <c r="E173" s="2351"/>
      <c r="F173" s="2351"/>
      <c r="G173" s="2352"/>
      <c r="H173" s="1690">
        <v>8</v>
      </c>
      <c r="I173" s="1684">
        <v>9</v>
      </c>
      <c r="J173" s="1684">
        <v>7</v>
      </c>
      <c r="K173" s="1684">
        <v>14</v>
      </c>
      <c r="L173" s="1684">
        <v>4</v>
      </c>
      <c r="M173" s="1684">
        <v>6</v>
      </c>
      <c r="N173" s="1684">
        <v>7</v>
      </c>
      <c r="O173" s="1684">
        <v>6</v>
      </c>
      <c r="P173" s="1684">
        <v>9</v>
      </c>
      <c r="Q173" s="1684">
        <v>10</v>
      </c>
      <c r="R173" s="1684">
        <v>7</v>
      </c>
      <c r="S173" s="1685">
        <v>9</v>
      </c>
      <c r="T173" s="1219">
        <f t="shared" si="58"/>
        <v>96</v>
      </c>
      <c r="U173" s="1154"/>
    </row>
    <row r="174" spans="2:21" ht="22.5" customHeight="1" x14ac:dyDescent="0.15">
      <c r="B174" s="2484"/>
      <c r="C174" s="2626"/>
      <c r="D174" s="2374" t="s">
        <v>170</v>
      </c>
      <c r="E174" s="2369"/>
      <c r="F174" s="2369"/>
      <c r="G174" s="2397"/>
      <c r="H174" s="1680">
        <v>0</v>
      </c>
      <c r="I174" s="1674">
        <v>0</v>
      </c>
      <c r="J174" s="1674">
        <v>0</v>
      </c>
      <c r="K174" s="1674">
        <v>0</v>
      </c>
      <c r="L174" s="1674">
        <v>0</v>
      </c>
      <c r="M174" s="1674">
        <v>0</v>
      </c>
      <c r="N174" s="1674">
        <v>0</v>
      </c>
      <c r="O174" s="1674">
        <v>2</v>
      </c>
      <c r="P174" s="1674">
        <v>0</v>
      </c>
      <c r="Q174" s="1674">
        <v>0</v>
      </c>
      <c r="R174" s="1674">
        <v>0</v>
      </c>
      <c r="S174" s="1674">
        <v>0</v>
      </c>
      <c r="T174" s="1223">
        <f t="shared" si="58"/>
        <v>2</v>
      </c>
      <c r="U174" s="1154"/>
    </row>
    <row r="175" spans="2:21" ht="22.5" customHeight="1" thickBot="1" x14ac:dyDescent="0.2">
      <c r="B175" s="2484"/>
      <c r="C175" s="2626"/>
      <c r="D175" s="2628" t="s">
        <v>18</v>
      </c>
      <c r="E175" s="2629"/>
      <c r="F175" s="2629"/>
      <c r="G175" s="2630"/>
      <c r="H175" s="1961">
        <v>10</v>
      </c>
      <c r="I175" s="1962">
        <v>16</v>
      </c>
      <c r="J175" s="1962">
        <v>3</v>
      </c>
      <c r="K175" s="1962">
        <v>11</v>
      </c>
      <c r="L175" s="1962">
        <v>20</v>
      </c>
      <c r="M175" s="1962">
        <v>2</v>
      </c>
      <c r="N175" s="1962">
        <v>8</v>
      </c>
      <c r="O175" s="1962">
        <v>4</v>
      </c>
      <c r="P175" s="1963">
        <v>19</v>
      </c>
      <c r="Q175" s="1963">
        <v>8</v>
      </c>
      <c r="R175" s="1963">
        <v>7</v>
      </c>
      <c r="S175" s="1964">
        <v>15</v>
      </c>
      <c r="T175" s="1214">
        <f>SUM(H175:S175)</f>
        <v>123</v>
      </c>
      <c r="U175" s="1154"/>
    </row>
    <row r="176" spans="2:21" ht="22.5" customHeight="1" thickTop="1" x14ac:dyDescent="0.15">
      <c r="B176" s="2484"/>
      <c r="C176" s="2686"/>
      <c r="D176" s="2687" t="s">
        <v>15</v>
      </c>
      <c r="E176" s="2688"/>
      <c r="F176" s="2688"/>
      <c r="G176" s="2689"/>
      <c r="H176" s="1954">
        <f t="shared" ref="H176:T176" si="59">SUM(H170:H175)</f>
        <v>626</v>
      </c>
      <c r="I176" s="1955">
        <f t="shared" si="59"/>
        <v>884</v>
      </c>
      <c r="J176" s="1955">
        <f t="shared" si="59"/>
        <v>711</v>
      </c>
      <c r="K176" s="1955">
        <f t="shared" si="59"/>
        <v>873</v>
      </c>
      <c r="L176" s="1955">
        <f t="shared" si="59"/>
        <v>743</v>
      </c>
      <c r="M176" s="1955">
        <f t="shared" si="59"/>
        <v>824</v>
      </c>
      <c r="N176" s="1955">
        <f t="shared" si="59"/>
        <v>944</v>
      </c>
      <c r="O176" s="1955">
        <f t="shared" si="59"/>
        <v>674</v>
      </c>
      <c r="P176" s="1955">
        <f t="shared" si="59"/>
        <v>771</v>
      </c>
      <c r="Q176" s="1955">
        <f t="shared" si="59"/>
        <v>727</v>
      </c>
      <c r="R176" s="1955">
        <f t="shared" si="59"/>
        <v>762</v>
      </c>
      <c r="S176" s="1955">
        <f t="shared" si="59"/>
        <v>633</v>
      </c>
      <c r="T176" s="1254">
        <f t="shared" si="59"/>
        <v>9172</v>
      </c>
      <c r="U176" s="1154"/>
    </row>
    <row r="177" spans="2:21" ht="22.5" customHeight="1" x14ac:dyDescent="0.15">
      <c r="B177" s="2484"/>
      <c r="C177" s="2626" t="s">
        <v>671</v>
      </c>
      <c r="D177" s="2374" t="s">
        <v>63</v>
      </c>
      <c r="E177" s="2369"/>
      <c r="F177" s="2369"/>
      <c r="G177" s="2397"/>
      <c r="H177" s="1676">
        <v>0</v>
      </c>
      <c r="I177" s="1672">
        <v>0</v>
      </c>
      <c r="J177" s="1672">
        <v>0</v>
      </c>
      <c r="K177" s="1672">
        <v>0</v>
      </c>
      <c r="L177" s="1672">
        <v>0</v>
      </c>
      <c r="M177" s="1672">
        <v>0</v>
      </c>
      <c r="N177" s="1672">
        <v>0</v>
      </c>
      <c r="O177" s="1672">
        <v>0</v>
      </c>
      <c r="P177" s="1684">
        <v>0</v>
      </c>
      <c r="Q177" s="1684">
        <v>0</v>
      </c>
      <c r="R177" s="1684">
        <v>0</v>
      </c>
      <c r="S177" s="1685">
        <v>0</v>
      </c>
      <c r="T177" s="1219">
        <f t="shared" si="58"/>
        <v>0</v>
      </c>
      <c r="U177" s="1154"/>
    </row>
    <row r="178" spans="2:21" ht="22.5" customHeight="1" thickBot="1" x14ac:dyDescent="0.2">
      <c r="B178" s="2484"/>
      <c r="C178" s="2626"/>
      <c r="D178" s="2441" t="s">
        <v>18</v>
      </c>
      <c r="E178" s="2423"/>
      <c r="F178" s="2423"/>
      <c r="G178" s="2424"/>
      <c r="H178" s="1688">
        <v>0</v>
      </c>
      <c r="I178" s="1689">
        <v>0</v>
      </c>
      <c r="J178" s="1689">
        <v>0</v>
      </c>
      <c r="K178" s="1689">
        <v>0</v>
      </c>
      <c r="L178" s="1689">
        <v>0</v>
      </c>
      <c r="M178" s="1689">
        <v>0</v>
      </c>
      <c r="N178" s="1689">
        <v>0</v>
      </c>
      <c r="O178" s="1689">
        <v>0</v>
      </c>
      <c r="P178" s="1959">
        <v>0</v>
      </c>
      <c r="Q178" s="1959">
        <v>0</v>
      </c>
      <c r="R178" s="1959">
        <v>0</v>
      </c>
      <c r="S178" s="1960">
        <v>0</v>
      </c>
      <c r="T178" s="1214">
        <f t="shared" si="58"/>
        <v>0</v>
      </c>
      <c r="U178" s="1154"/>
    </row>
    <row r="179" spans="2:21" ht="22.5" customHeight="1" thickTop="1" thickBot="1" x14ac:dyDescent="0.2">
      <c r="B179" s="2484"/>
      <c r="C179" s="2626"/>
      <c r="D179" s="2690" t="s">
        <v>672</v>
      </c>
      <c r="E179" s="2691"/>
      <c r="F179" s="2691"/>
      <c r="G179" s="2692"/>
      <c r="H179" s="2000">
        <f t="shared" ref="H179:T179" si="60">SUM(H177:H178)</f>
        <v>0</v>
      </c>
      <c r="I179" s="2001">
        <f t="shared" si="60"/>
        <v>0</v>
      </c>
      <c r="J179" s="2001">
        <f t="shared" si="60"/>
        <v>0</v>
      </c>
      <c r="K179" s="2001">
        <f t="shared" si="60"/>
        <v>0</v>
      </c>
      <c r="L179" s="2001">
        <f t="shared" si="60"/>
        <v>0</v>
      </c>
      <c r="M179" s="2001">
        <f t="shared" si="60"/>
        <v>0</v>
      </c>
      <c r="N179" s="2001">
        <f t="shared" si="60"/>
        <v>0</v>
      </c>
      <c r="O179" s="2001">
        <f t="shared" si="60"/>
        <v>0</v>
      </c>
      <c r="P179" s="2001">
        <f t="shared" si="60"/>
        <v>0</v>
      </c>
      <c r="Q179" s="2001">
        <f t="shared" si="60"/>
        <v>0</v>
      </c>
      <c r="R179" s="2001">
        <f t="shared" si="60"/>
        <v>0</v>
      </c>
      <c r="S179" s="2008">
        <f t="shared" si="60"/>
        <v>0</v>
      </c>
      <c r="T179" s="1246">
        <f t="shared" si="60"/>
        <v>0</v>
      </c>
      <c r="U179" s="1154"/>
    </row>
    <row r="180" spans="2:21" ht="22.5" customHeight="1" thickTop="1" thickBot="1" x14ac:dyDescent="0.2">
      <c r="B180" s="2485"/>
      <c r="C180" s="2655" t="s">
        <v>15</v>
      </c>
      <c r="D180" s="2656"/>
      <c r="E180" s="2656"/>
      <c r="F180" s="2656"/>
      <c r="G180" s="2657"/>
      <c r="H180" s="1224">
        <f t="shared" ref="H180:R180" si="61">SUM(H179,H176)</f>
        <v>626</v>
      </c>
      <c r="I180" s="1225">
        <f t="shared" si="61"/>
        <v>884</v>
      </c>
      <c r="J180" s="1225">
        <f t="shared" si="61"/>
        <v>711</v>
      </c>
      <c r="K180" s="1225">
        <f t="shared" si="61"/>
        <v>873</v>
      </c>
      <c r="L180" s="1225">
        <f t="shared" si="61"/>
        <v>743</v>
      </c>
      <c r="M180" s="1225">
        <f t="shared" si="61"/>
        <v>824</v>
      </c>
      <c r="N180" s="1225">
        <f t="shared" si="61"/>
        <v>944</v>
      </c>
      <c r="O180" s="1225">
        <f t="shared" si="61"/>
        <v>674</v>
      </c>
      <c r="P180" s="1225">
        <f t="shared" si="61"/>
        <v>771</v>
      </c>
      <c r="Q180" s="1225">
        <f t="shared" si="61"/>
        <v>727</v>
      </c>
      <c r="R180" s="1225">
        <f t="shared" si="61"/>
        <v>762</v>
      </c>
      <c r="S180" s="1225">
        <f>SUM(S176,S179)</f>
        <v>633</v>
      </c>
      <c r="T180" s="1222">
        <f>SUM(H180:S180)</f>
        <v>9172</v>
      </c>
      <c r="U180" s="1154"/>
    </row>
    <row r="181" spans="2:21" ht="22.5" customHeight="1" x14ac:dyDescent="0.15">
      <c r="B181" s="2483" t="s">
        <v>190</v>
      </c>
      <c r="C181" s="2634" t="s">
        <v>659</v>
      </c>
      <c r="D181" s="2404" t="s">
        <v>56</v>
      </c>
      <c r="E181" s="2379"/>
      <c r="F181" s="2379"/>
      <c r="G181" s="2399"/>
      <c r="H181" s="2004">
        <v>0</v>
      </c>
      <c r="I181" s="2005">
        <v>0</v>
      </c>
      <c r="J181" s="2005">
        <v>0</v>
      </c>
      <c r="K181" s="2005">
        <v>0</v>
      </c>
      <c r="L181" s="2005">
        <v>0</v>
      </c>
      <c r="M181" s="2005">
        <v>0</v>
      </c>
      <c r="N181" s="2005">
        <v>0</v>
      </c>
      <c r="O181" s="2005">
        <v>0</v>
      </c>
      <c r="P181" s="2006">
        <v>0</v>
      </c>
      <c r="Q181" s="2006">
        <v>0</v>
      </c>
      <c r="R181" s="2006">
        <v>0</v>
      </c>
      <c r="S181" s="2007">
        <v>0</v>
      </c>
      <c r="T181" s="1245">
        <f t="shared" si="58"/>
        <v>0</v>
      </c>
      <c r="U181" s="1154"/>
    </row>
    <row r="182" spans="2:21" ht="22.5" customHeight="1" x14ac:dyDescent="0.15">
      <c r="B182" s="2484"/>
      <c r="C182" s="2635"/>
      <c r="D182" s="2438" t="s">
        <v>103</v>
      </c>
      <c r="E182" s="2351"/>
      <c r="F182" s="2351"/>
      <c r="G182" s="2352"/>
      <c r="H182" s="1680">
        <v>0</v>
      </c>
      <c r="I182" s="1674">
        <v>0</v>
      </c>
      <c r="J182" s="1674">
        <v>0</v>
      </c>
      <c r="K182" s="1674">
        <v>0</v>
      </c>
      <c r="L182" s="1674">
        <v>0</v>
      </c>
      <c r="M182" s="1674">
        <v>0</v>
      </c>
      <c r="N182" s="1674">
        <v>0</v>
      </c>
      <c r="O182" s="1674">
        <v>0</v>
      </c>
      <c r="P182" s="1686">
        <v>0</v>
      </c>
      <c r="Q182" s="1686">
        <v>0</v>
      </c>
      <c r="R182" s="1686">
        <v>0</v>
      </c>
      <c r="S182" s="1687">
        <v>0</v>
      </c>
      <c r="T182" s="1219">
        <f t="shared" si="58"/>
        <v>0</v>
      </c>
      <c r="U182" s="1154"/>
    </row>
    <row r="183" spans="2:21" ht="22.5" customHeight="1" x14ac:dyDescent="0.15">
      <c r="B183" s="2484"/>
      <c r="C183" s="2635"/>
      <c r="D183" s="2438" t="s">
        <v>60</v>
      </c>
      <c r="E183" s="2351"/>
      <c r="F183" s="2351"/>
      <c r="G183" s="2352"/>
      <c r="H183" s="1680">
        <v>0</v>
      </c>
      <c r="I183" s="1674">
        <v>0</v>
      </c>
      <c r="J183" s="1674">
        <v>0</v>
      </c>
      <c r="K183" s="1674">
        <v>0</v>
      </c>
      <c r="L183" s="1674">
        <v>0</v>
      </c>
      <c r="M183" s="1674">
        <v>0</v>
      </c>
      <c r="N183" s="1674">
        <v>0</v>
      </c>
      <c r="O183" s="1674">
        <v>0</v>
      </c>
      <c r="P183" s="1686">
        <v>0</v>
      </c>
      <c r="Q183" s="1686">
        <v>0</v>
      </c>
      <c r="R183" s="1686">
        <v>0</v>
      </c>
      <c r="S183" s="1687">
        <v>0</v>
      </c>
      <c r="T183" s="1219">
        <f t="shared" si="58"/>
        <v>0</v>
      </c>
      <c r="U183" s="1154"/>
    </row>
    <row r="184" spans="2:21" ht="22.5" customHeight="1" x14ac:dyDescent="0.15">
      <c r="B184" s="2484"/>
      <c r="C184" s="2635"/>
      <c r="D184" s="2438" t="s">
        <v>61</v>
      </c>
      <c r="E184" s="2351"/>
      <c r="F184" s="2351"/>
      <c r="G184" s="2352"/>
      <c r="H184" s="1690">
        <v>1</v>
      </c>
      <c r="I184" s="1684">
        <v>3</v>
      </c>
      <c r="J184" s="1684">
        <v>5</v>
      </c>
      <c r="K184" s="1684">
        <v>2</v>
      </c>
      <c r="L184" s="1684">
        <v>5</v>
      </c>
      <c r="M184" s="1684">
        <v>1</v>
      </c>
      <c r="N184" s="1684">
        <v>2</v>
      </c>
      <c r="O184" s="1684">
        <v>1</v>
      </c>
      <c r="P184" s="1684">
        <v>2</v>
      </c>
      <c r="Q184" s="1684">
        <v>4</v>
      </c>
      <c r="R184" s="1684">
        <v>1</v>
      </c>
      <c r="S184" s="1685">
        <v>1</v>
      </c>
      <c r="T184" s="1219">
        <f t="shared" si="58"/>
        <v>28</v>
      </c>
      <c r="U184" s="1154"/>
    </row>
    <row r="185" spans="2:21" ht="22.5" customHeight="1" x14ac:dyDescent="0.15">
      <c r="B185" s="2484"/>
      <c r="C185" s="2635"/>
      <c r="D185" s="2678" t="s">
        <v>170</v>
      </c>
      <c r="E185" s="2679"/>
      <c r="F185" s="2679"/>
      <c r="G185" s="2680"/>
      <c r="H185" s="1680">
        <v>0</v>
      </c>
      <c r="I185" s="1674">
        <v>0</v>
      </c>
      <c r="J185" s="1674">
        <v>0</v>
      </c>
      <c r="K185" s="1674">
        <v>0</v>
      </c>
      <c r="L185" s="1674">
        <v>0</v>
      </c>
      <c r="M185" s="1674">
        <v>0</v>
      </c>
      <c r="N185" s="1674">
        <v>0</v>
      </c>
      <c r="O185" s="1674">
        <v>0</v>
      </c>
      <c r="P185" s="1686">
        <v>0</v>
      </c>
      <c r="Q185" s="1686">
        <v>0</v>
      </c>
      <c r="R185" s="1686">
        <v>0</v>
      </c>
      <c r="S185" s="1687">
        <v>0</v>
      </c>
      <c r="T185" s="1223">
        <f t="shared" si="58"/>
        <v>0</v>
      </c>
      <c r="U185" s="1154"/>
    </row>
    <row r="186" spans="2:21" ht="22.5" customHeight="1" thickBot="1" x14ac:dyDescent="0.2">
      <c r="B186" s="2484"/>
      <c r="C186" s="2635"/>
      <c r="D186" s="2628" t="s">
        <v>18</v>
      </c>
      <c r="E186" s="2629"/>
      <c r="F186" s="2629"/>
      <c r="G186" s="2630"/>
      <c r="H186" s="1680">
        <v>0</v>
      </c>
      <c r="I186" s="1674">
        <v>0</v>
      </c>
      <c r="J186" s="1962">
        <v>0</v>
      </c>
      <c r="K186" s="1962">
        <v>0</v>
      </c>
      <c r="L186" s="1962">
        <v>0</v>
      </c>
      <c r="M186" s="1962">
        <v>0</v>
      </c>
      <c r="N186" s="1962">
        <v>0</v>
      </c>
      <c r="O186" s="1962">
        <v>0</v>
      </c>
      <c r="P186" s="1963">
        <v>0</v>
      </c>
      <c r="Q186" s="1963">
        <v>0</v>
      </c>
      <c r="R186" s="1963">
        <v>0</v>
      </c>
      <c r="S186" s="1966">
        <v>0</v>
      </c>
      <c r="T186" s="1214">
        <f>SUM(H186:S186)</f>
        <v>0</v>
      </c>
      <c r="U186" s="1154"/>
    </row>
    <row r="187" spans="2:21" ht="22.5" customHeight="1" thickTop="1" thickBot="1" x14ac:dyDescent="0.2">
      <c r="B187" s="2485"/>
      <c r="C187" s="2655" t="s">
        <v>15</v>
      </c>
      <c r="D187" s="2656"/>
      <c r="E187" s="2656"/>
      <c r="F187" s="2656"/>
      <c r="G187" s="2657"/>
      <c r="H187" s="1215">
        <f>SUM(H181:H186)</f>
        <v>1</v>
      </c>
      <c r="I187" s="1216">
        <f>SUM(I181:I186)</f>
        <v>3</v>
      </c>
      <c r="J187" s="1216">
        <f t="shared" ref="J187:R187" si="62">SUM(J181:J186)</f>
        <v>5</v>
      </c>
      <c r="K187" s="1216">
        <f t="shared" si="62"/>
        <v>2</v>
      </c>
      <c r="L187" s="1216">
        <f t="shared" si="62"/>
        <v>5</v>
      </c>
      <c r="M187" s="1216">
        <f t="shared" si="62"/>
        <v>1</v>
      </c>
      <c r="N187" s="1216">
        <f t="shared" si="62"/>
        <v>2</v>
      </c>
      <c r="O187" s="1216">
        <f t="shared" si="62"/>
        <v>1</v>
      </c>
      <c r="P187" s="1216">
        <f t="shared" si="62"/>
        <v>2</v>
      </c>
      <c r="Q187" s="1216">
        <f t="shared" si="62"/>
        <v>4</v>
      </c>
      <c r="R187" s="1216">
        <f t="shared" si="62"/>
        <v>1</v>
      </c>
      <c r="S187" s="1216">
        <f>SUM(S181:S186)</f>
        <v>1</v>
      </c>
      <c r="T187" s="1222">
        <f>SUM(H187:S187)</f>
        <v>28</v>
      </c>
      <c r="U187" s="1154"/>
    </row>
    <row r="188" spans="2:21" ht="18" customHeight="1" x14ac:dyDescent="0.15">
      <c r="B188" s="28"/>
      <c r="H188" s="1154"/>
      <c r="I188" s="1154"/>
      <c r="J188" s="1154"/>
      <c r="K188" s="1154"/>
      <c r="L188" s="1154"/>
      <c r="M188" s="1154"/>
      <c r="N188" s="1154"/>
      <c r="O188" s="1154"/>
      <c r="P188" s="1154"/>
      <c r="Q188" s="1154"/>
      <c r="R188" s="1154"/>
      <c r="S188" s="1154"/>
      <c r="T188" s="1154"/>
      <c r="U188" s="1154"/>
    </row>
    <row r="189" spans="2:21" ht="11.25" customHeight="1" x14ac:dyDescent="0.15">
      <c r="B189" s="28"/>
      <c r="C189" s="28"/>
      <c r="D189" s="28"/>
      <c r="E189" s="28"/>
      <c r="F189" s="28"/>
      <c r="G189" s="28"/>
      <c r="H189" s="1154"/>
      <c r="I189" s="1154"/>
      <c r="J189" s="1154"/>
      <c r="K189" s="1154"/>
      <c r="L189" s="1154"/>
      <c r="M189" s="1154"/>
      <c r="N189" s="1154"/>
      <c r="O189" s="1154"/>
      <c r="P189" s="1154"/>
      <c r="Q189" s="1154"/>
      <c r="R189" s="1154"/>
      <c r="S189" s="1154"/>
      <c r="T189" s="1154"/>
      <c r="U189" s="1154"/>
    </row>
    <row r="190" spans="2:21" ht="11.25" customHeight="1" x14ac:dyDescent="0.15">
      <c r="B190" s="28"/>
      <c r="C190" s="28"/>
      <c r="D190" s="28"/>
      <c r="E190" s="28"/>
      <c r="F190" s="28"/>
      <c r="G190" s="28"/>
      <c r="H190" s="1154"/>
      <c r="I190" s="1154"/>
      <c r="J190" s="1154"/>
      <c r="K190" s="1154"/>
      <c r="L190" s="1154"/>
      <c r="M190" s="1154"/>
      <c r="N190" s="1154"/>
      <c r="O190" s="1154"/>
      <c r="P190" s="1154"/>
      <c r="Q190" s="1154"/>
      <c r="R190" s="1154"/>
      <c r="S190" s="1154"/>
      <c r="T190" s="1154"/>
      <c r="U190" s="1154"/>
    </row>
    <row r="191" spans="2:21" ht="18.75" customHeight="1" x14ac:dyDescent="0.15">
      <c r="B191" s="32" t="s">
        <v>652</v>
      </c>
      <c r="C191" s="28"/>
      <c r="D191" s="28"/>
      <c r="E191" s="28"/>
      <c r="F191" s="28"/>
      <c r="G191" s="28"/>
      <c r="H191" s="1154"/>
      <c r="I191" s="1154"/>
      <c r="J191" s="1154"/>
      <c r="K191" s="1154"/>
      <c r="L191" s="1154"/>
      <c r="M191" s="1154"/>
      <c r="N191" s="1154"/>
      <c r="O191" s="1154"/>
      <c r="P191" s="1154"/>
      <c r="Q191" s="1154"/>
      <c r="R191" s="1154"/>
      <c r="S191" s="1154"/>
      <c r="T191" s="1154"/>
      <c r="U191" s="1154"/>
    </row>
    <row r="192" spans="2:21" ht="18.75" customHeight="1" x14ac:dyDescent="0.15">
      <c r="B192" s="32"/>
      <c r="C192" s="32" t="s">
        <v>183</v>
      </c>
      <c r="D192" s="28"/>
      <c r="E192" s="28"/>
      <c r="F192" s="28"/>
      <c r="G192" s="28"/>
      <c r="H192" s="1139"/>
      <c r="I192" s="1139"/>
      <c r="J192" s="1139"/>
      <c r="K192" s="1139"/>
      <c r="L192" s="1139"/>
      <c r="M192" s="1139"/>
      <c r="N192" s="1139"/>
      <c r="O192" s="1139"/>
      <c r="P192" s="1139"/>
      <c r="Q192" s="1139"/>
      <c r="R192" s="2462">
        <f>'当該年度入力、注意事項'!$E$10</f>
        <v>26</v>
      </c>
      <c r="S192" s="2462"/>
      <c r="T192" s="2462"/>
      <c r="U192" s="1154"/>
    </row>
    <row r="193" spans="2:21" ht="3.75" customHeight="1" thickBot="1" x14ac:dyDescent="0.2">
      <c r="B193" s="28"/>
      <c r="C193" s="27"/>
      <c r="D193" s="28"/>
      <c r="E193" s="28"/>
      <c r="F193" s="28"/>
      <c r="G193" s="28"/>
      <c r="H193" s="1154"/>
      <c r="I193" s="1154"/>
      <c r="J193" s="1154"/>
      <c r="K193" s="1154"/>
      <c r="L193" s="1154"/>
      <c r="M193" s="1154"/>
      <c r="N193" s="1154"/>
      <c r="O193" s="1154"/>
      <c r="P193" s="1154"/>
      <c r="Q193" s="1154"/>
      <c r="R193" s="1154"/>
      <c r="S193" s="1154"/>
      <c r="T193" s="1154"/>
      <c r="U193" s="1154"/>
    </row>
    <row r="194" spans="2:21" ht="18" customHeight="1" x14ac:dyDescent="0.15">
      <c r="B194" s="2683"/>
      <c r="C194" s="2684"/>
      <c r="D194" s="2684"/>
      <c r="E194" s="2684"/>
      <c r="F194" s="2474" t="s">
        <v>266</v>
      </c>
      <c r="G194" s="2475"/>
      <c r="H194" s="1140"/>
      <c r="I194" s="1141"/>
      <c r="J194" s="1141"/>
      <c r="K194" s="2431">
        <f>'当該年度入力、注意事項'!$E$10</f>
        <v>26</v>
      </c>
      <c r="L194" s="2431"/>
      <c r="M194" s="2431"/>
      <c r="N194" s="1141"/>
      <c r="O194" s="1141"/>
      <c r="P194" s="1142"/>
      <c r="Q194" s="2432">
        <f>'当該年度入力、注意事項'!$E$10+1</f>
        <v>27</v>
      </c>
      <c r="R194" s="2431"/>
      <c r="S194" s="2433"/>
      <c r="T194" s="2566" t="s">
        <v>15</v>
      </c>
      <c r="U194" s="1154"/>
    </row>
    <row r="195" spans="2:21" s="185" customFormat="1" ht="18" customHeight="1" thickBot="1" x14ac:dyDescent="0.2">
      <c r="B195" s="2674" t="s">
        <v>264</v>
      </c>
      <c r="C195" s="2675"/>
      <c r="D195" s="2675"/>
      <c r="E195" s="2675"/>
      <c r="F195" s="2660"/>
      <c r="G195" s="2661"/>
      <c r="H195" s="1143" t="s">
        <v>448</v>
      </c>
      <c r="I195" s="1144" t="s">
        <v>449</v>
      </c>
      <c r="J195" s="1144" t="s">
        <v>450</v>
      </c>
      <c r="K195" s="1144" t="s">
        <v>451</v>
      </c>
      <c r="L195" s="1144" t="s">
        <v>458</v>
      </c>
      <c r="M195" s="1144" t="s">
        <v>459</v>
      </c>
      <c r="N195" s="1144" t="s">
        <v>452</v>
      </c>
      <c r="O195" s="1144" t="s">
        <v>453</v>
      </c>
      <c r="P195" s="1144" t="s">
        <v>454</v>
      </c>
      <c r="Q195" s="1144" t="s">
        <v>455</v>
      </c>
      <c r="R195" s="1144" t="s">
        <v>456</v>
      </c>
      <c r="S195" s="1144" t="s">
        <v>457</v>
      </c>
      <c r="T195" s="2574"/>
      <c r="U195" s="1183"/>
    </row>
    <row r="196" spans="2:21" ht="22.5" customHeight="1" x14ac:dyDescent="0.15">
      <c r="B196" s="2483" t="s">
        <v>72</v>
      </c>
      <c r="C196" s="2634" t="s">
        <v>659</v>
      </c>
      <c r="D196" s="2404" t="s">
        <v>56</v>
      </c>
      <c r="E196" s="2379"/>
      <c r="F196" s="2379"/>
      <c r="G196" s="2399"/>
      <c r="H196" s="1092">
        <f t="shared" ref="H196:S196" si="63">H170+H181</f>
        <v>248</v>
      </c>
      <c r="I196" s="1091">
        <f t="shared" si="63"/>
        <v>335</v>
      </c>
      <c r="J196" s="1091">
        <f t="shared" si="63"/>
        <v>293</v>
      </c>
      <c r="K196" s="1091">
        <f t="shared" si="63"/>
        <v>387</v>
      </c>
      <c r="L196" s="1091">
        <f t="shared" si="63"/>
        <v>298</v>
      </c>
      <c r="M196" s="1091">
        <f t="shared" si="63"/>
        <v>349</v>
      </c>
      <c r="N196" s="1091">
        <f t="shared" si="63"/>
        <v>368</v>
      </c>
      <c r="O196" s="1091">
        <f t="shared" si="63"/>
        <v>272</v>
      </c>
      <c r="P196" s="1091">
        <f t="shared" si="63"/>
        <v>302</v>
      </c>
      <c r="Q196" s="1091">
        <f t="shared" si="63"/>
        <v>299</v>
      </c>
      <c r="R196" s="1091">
        <f t="shared" si="63"/>
        <v>279</v>
      </c>
      <c r="S196" s="1091">
        <f t="shared" si="63"/>
        <v>252</v>
      </c>
      <c r="T196" s="1219">
        <f t="shared" ref="T196:T204" si="64">SUM(H196:S196)</f>
        <v>3682</v>
      </c>
      <c r="U196" s="1154"/>
    </row>
    <row r="197" spans="2:21" ht="22.5" customHeight="1" x14ac:dyDescent="0.15">
      <c r="B197" s="2484"/>
      <c r="C197" s="2635"/>
      <c r="D197" s="2438" t="s">
        <v>103</v>
      </c>
      <c r="E197" s="2351"/>
      <c r="F197" s="2351"/>
      <c r="G197" s="2352"/>
      <c r="H197" s="1092">
        <f t="shared" ref="H197:S197" si="65">H171+H182</f>
        <v>360</v>
      </c>
      <c r="I197" s="1091">
        <f t="shared" si="65"/>
        <v>524</v>
      </c>
      <c r="J197" s="1091">
        <f t="shared" si="65"/>
        <v>407</v>
      </c>
      <c r="K197" s="1091">
        <f t="shared" si="65"/>
        <v>461</v>
      </c>
      <c r="L197" s="1091">
        <f t="shared" si="65"/>
        <v>421</v>
      </c>
      <c r="M197" s="1091">
        <f t="shared" si="65"/>
        <v>467</v>
      </c>
      <c r="N197" s="1091">
        <f t="shared" si="65"/>
        <v>559</v>
      </c>
      <c r="O197" s="1091">
        <f t="shared" si="65"/>
        <v>390</v>
      </c>
      <c r="P197" s="1091">
        <f t="shared" si="65"/>
        <v>441</v>
      </c>
      <c r="Q197" s="1091">
        <f t="shared" si="65"/>
        <v>409</v>
      </c>
      <c r="R197" s="1091">
        <f t="shared" si="65"/>
        <v>464</v>
      </c>
      <c r="S197" s="1091">
        <f t="shared" si="65"/>
        <v>357</v>
      </c>
      <c r="T197" s="1219">
        <f t="shared" si="64"/>
        <v>5260</v>
      </c>
      <c r="U197" s="1154"/>
    </row>
    <row r="198" spans="2:21" ht="22.5" customHeight="1" x14ac:dyDescent="0.15">
      <c r="B198" s="2484"/>
      <c r="C198" s="2635"/>
      <c r="D198" s="2438" t="s">
        <v>60</v>
      </c>
      <c r="E198" s="2351"/>
      <c r="F198" s="2351"/>
      <c r="G198" s="2352"/>
      <c r="H198" s="1092">
        <f t="shared" ref="H198:S198" si="66">H172+H183</f>
        <v>0</v>
      </c>
      <c r="I198" s="1091">
        <f t="shared" si="66"/>
        <v>0</v>
      </c>
      <c r="J198" s="1091">
        <f t="shared" si="66"/>
        <v>1</v>
      </c>
      <c r="K198" s="1091">
        <f t="shared" si="66"/>
        <v>0</v>
      </c>
      <c r="L198" s="1091">
        <f t="shared" si="66"/>
        <v>0</v>
      </c>
      <c r="M198" s="1091">
        <f t="shared" si="66"/>
        <v>0</v>
      </c>
      <c r="N198" s="1091">
        <f t="shared" si="66"/>
        <v>2</v>
      </c>
      <c r="O198" s="1091">
        <f t="shared" si="66"/>
        <v>0</v>
      </c>
      <c r="P198" s="1091">
        <f t="shared" si="66"/>
        <v>0</v>
      </c>
      <c r="Q198" s="1091">
        <f t="shared" si="66"/>
        <v>1</v>
      </c>
      <c r="R198" s="1091">
        <f t="shared" si="66"/>
        <v>5</v>
      </c>
      <c r="S198" s="1091">
        <f t="shared" si="66"/>
        <v>0</v>
      </c>
      <c r="T198" s="1219">
        <f t="shared" si="64"/>
        <v>9</v>
      </c>
      <c r="U198" s="1154"/>
    </row>
    <row r="199" spans="2:21" ht="22.5" customHeight="1" x14ac:dyDescent="0.15">
      <c r="B199" s="2484"/>
      <c r="C199" s="2635"/>
      <c r="D199" s="2438" t="s">
        <v>61</v>
      </c>
      <c r="E199" s="2351"/>
      <c r="F199" s="2351"/>
      <c r="G199" s="2352"/>
      <c r="H199" s="1220">
        <f t="shared" ref="H199:S199" si="67">H173+H184</f>
        <v>9</v>
      </c>
      <c r="I199" s="1094">
        <f t="shared" si="67"/>
        <v>12</v>
      </c>
      <c r="J199" s="1094">
        <f t="shared" si="67"/>
        <v>12</v>
      </c>
      <c r="K199" s="1094">
        <f t="shared" si="67"/>
        <v>16</v>
      </c>
      <c r="L199" s="1094">
        <f t="shared" si="67"/>
        <v>9</v>
      </c>
      <c r="M199" s="1094">
        <f t="shared" si="67"/>
        <v>7</v>
      </c>
      <c r="N199" s="1094">
        <f t="shared" si="67"/>
        <v>9</v>
      </c>
      <c r="O199" s="1094">
        <f t="shared" si="67"/>
        <v>7</v>
      </c>
      <c r="P199" s="1094">
        <f t="shared" si="67"/>
        <v>11</v>
      </c>
      <c r="Q199" s="1094">
        <f t="shared" si="67"/>
        <v>14</v>
      </c>
      <c r="R199" s="1094">
        <f t="shared" si="67"/>
        <v>8</v>
      </c>
      <c r="S199" s="1094">
        <f t="shared" si="67"/>
        <v>10</v>
      </c>
      <c r="T199" s="1219">
        <f t="shared" si="64"/>
        <v>124</v>
      </c>
      <c r="U199" s="1154"/>
    </row>
    <row r="200" spans="2:21" ht="22.5" customHeight="1" x14ac:dyDescent="0.15">
      <c r="B200" s="2484"/>
      <c r="C200" s="2635"/>
      <c r="D200" s="2374" t="s">
        <v>170</v>
      </c>
      <c r="E200" s="2369"/>
      <c r="F200" s="2369"/>
      <c r="G200" s="2397"/>
      <c r="H200" s="1221">
        <f t="shared" ref="H200:S200" si="68">H174+H185</f>
        <v>0</v>
      </c>
      <c r="I200" s="1095">
        <f t="shared" si="68"/>
        <v>0</v>
      </c>
      <c r="J200" s="1095">
        <f t="shared" si="68"/>
        <v>0</v>
      </c>
      <c r="K200" s="1095">
        <f t="shared" si="68"/>
        <v>0</v>
      </c>
      <c r="L200" s="1095">
        <f t="shared" si="68"/>
        <v>0</v>
      </c>
      <c r="M200" s="1095">
        <f t="shared" si="68"/>
        <v>0</v>
      </c>
      <c r="N200" s="1095">
        <f t="shared" si="68"/>
        <v>0</v>
      </c>
      <c r="O200" s="1095">
        <f t="shared" si="68"/>
        <v>2</v>
      </c>
      <c r="P200" s="1095">
        <f t="shared" si="68"/>
        <v>0</v>
      </c>
      <c r="Q200" s="1095">
        <f t="shared" si="68"/>
        <v>0</v>
      </c>
      <c r="R200" s="1095">
        <f t="shared" si="68"/>
        <v>0</v>
      </c>
      <c r="S200" s="1095">
        <f t="shared" si="68"/>
        <v>0</v>
      </c>
      <c r="T200" s="1223">
        <f t="shared" si="64"/>
        <v>2</v>
      </c>
      <c r="U200" s="1154"/>
    </row>
    <row r="201" spans="2:21" ht="22.5" customHeight="1" thickBot="1" x14ac:dyDescent="0.2">
      <c r="B201" s="2484"/>
      <c r="C201" s="2635"/>
      <c r="D201" s="2628" t="s">
        <v>18</v>
      </c>
      <c r="E201" s="2629"/>
      <c r="F201" s="2629"/>
      <c r="G201" s="2630"/>
      <c r="H201" s="1227">
        <f t="shared" ref="H201:S201" si="69">SUM(H186,H175)</f>
        <v>10</v>
      </c>
      <c r="I201" s="1227">
        <f t="shared" si="69"/>
        <v>16</v>
      </c>
      <c r="J201" s="1227">
        <f t="shared" si="69"/>
        <v>3</v>
      </c>
      <c r="K201" s="1227">
        <f t="shared" si="69"/>
        <v>11</v>
      </c>
      <c r="L201" s="1227">
        <f t="shared" si="69"/>
        <v>20</v>
      </c>
      <c r="M201" s="1227">
        <f t="shared" si="69"/>
        <v>2</v>
      </c>
      <c r="N201" s="1227">
        <f t="shared" si="69"/>
        <v>8</v>
      </c>
      <c r="O201" s="1227">
        <f t="shared" si="69"/>
        <v>4</v>
      </c>
      <c r="P201" s="1227">
        <f t="shared" si="69"/>
        <v>19</v>
      </c>
      <c r="Q201" s="1227">
        <f t="shared" si="69"/>
        <v>8</v>
      </c>
      <c r="R201" s="1227">
        <f t="shared" si="69"/>
        <v>7</v>
      </c>
      <c r="S201" s="1227">
        <f t="shared" si="69"/>
        <v>15</v>
      </c>
      <c r="T201" s="1214">
        <f>SUM(H201:S201)</f>
        <v>123</v>
      </c>
      <c r="U201" s="1154"/>
    </row>
    <row r="202" spans="2:21" ht="22.5" customHeight="1" thickTop="1" x14ac:dyDescent="0.15">
      <c r="B202" s="2484"/>
      <c r="C202" s="2635"/>
      <c r="D202" s="2687" t="s">
        <v>15</v>
      </c>
      <c r="E202" s="2688"/>
      <c r="F202" s="2688"/>
      <c r="G202" s="2689"/>
      <c r="H202" s="1956">
        <f>SUM(H196:H201)</f>
        <v>627</v>
      </c>
      <c r="I202" s="1957">
        <f>SUM(I196:I201)</f>
        <v>887</v>
      </c>
      <c r="J202" s="1957">
        <f t="shared" ref="J202:R202" si="70">SUM(J196:J201)</f>
        <v>716</v>
      </c>
      <c r="K202" s="1957">
        <f t="shared" si="70"/>
        <v>875</v>
      </c>
      <c r="L202" s="1957">
        <f t="shared" si="70"/>
        <v>748</v>
      </c>
      <c r="M202" s="1957">
        <f t="shared" si="70"/>
        <v>825</v>
      </c>
      <c r="N202" s="1957">
        <f t="shared" si="70"/>
        <v>946</v>
      </c>
      <c r="O202" s="1957">
        <f t="shared" si="70"/>
        <v>675</v>
      </c>
      <c r="P202" s="1957">
        <f t="shared" si="70"/>
        <v>773</v>
      </c>
      <c r="Q202" s="1957">
        <f t="shared" si="70"/>
        <v>731</v>
      </c>
      <c r="R202" s="1957">
        <f t="shared" si="70"/>
        <v>763</v>
      </c>
      <c r="S202" s="1957">
        <f>SUM(S196:S201)</f>
        <v>634</v>
      </c>
      <c r="T202" s="1958">
        <f>SUM(H202:S202)</f>
        <v>9200</v>
      </c>
      <c r="U202" s="1154"/>
    </row>
    <row r="203" spans="2:21" ht="22.5" customHeight="1" x14ac:dyDescent="0.15">
      <c r="B203" s="2484"/>
      <c r="C203" s="2625" t="s">
        <v>671</v>
      </c>
      <c r="D203" s="2374" t="s">
        <v>63</v>
      </c>
      <c r="E203" s="2369"/>
      <c r="F203" s="2369"/>
      <c r="G203" s="2397"/>
      <c r="H203" s="1212">
        <f t="shared" ref="H203:S203" si="71">H177</f>
        <v>0</v>
      </c>
      <c r="I203" s="1226">
        <f t="shared" si="71"/>
        <v>0</v>
      </c>
      <c r="J203" s="1226">
        <f t="shared" si="71"/>
        <v>0</v>
      </c>
      <c r="K203" s="1226">
        <f t="shared" si="71"/>
        <v>0</v>
      </c>
      <c r="L203" s="1226">
        <f t="shared" si="71"/>
        <v>0</v>
      </c>
      <c r="M203" s="1226">
        <f t="shared" si="71"/>
        <v>0</v>
      </c>
      <c r="N203" s="1226">
        <f t="shared" si="71"/>
        <v>0</v>
      </c>
      <c r="O203" s="1226">
        <f t="shared" si="71"/>
        <v>0</v>
      </c>
      <c r="P203" s="1226">
        <f t="shared" si="71"/>
        <v>0</v>
      </c>
      <c r="Q203" s="1226">
        <f t="shared" si="71"/>
        <v>0</v>
      </c>
      <c r="R203" s="1226">
        <f t="shared" si="71"/>
        <v>0</v>
      </c>
      <c r="S203" s="1226">
        <f t="shared" si="71"/>
        <v>0</v>
      </c>
      <c r="T203" s="1213">
        <f t="shared" si="64"/>
        <v>0</v>
      </c>
      <c r="U203" s="1154"/>
    </row>
    <row r="204" spans="2:21" ht="22.5" customHeight="1" thickBot="1" x14ac:dyDescent="0.2">
      <c r="B204" s="2484"/>
      <c r="C204" s="2626"/>
      <c r="D204" s="2441" t="s">
        <v>18</v>
      </c>
      <c r="E204" s="2423"/>
      <c r="F204" s="2423"/>
      <c r="G204" s="2424"/>
      <c r="H204" s="1221">
        <f t="shared" ref="H204:S204" si="72">H178</f>
        <v>0</v>
      </c>
      <c r="I204" s="1095">
        <f t="shared" si="72"/>
        <v>0</v>
      </c>
      <c r="J204" s="1095">
        <f t="shared" si="72"/>
        <v>0</v>
      </c>
      <c r="K204" s="1095">
        <f t="shared" si="72"/>
        <v>0</v>
      </c>
      <c r="L204" s="1095">
        <f t="shared" si="72"/>
        <v>0</v>
      </c>
      <c r="M204" s="1095">
        <f t="shared" si="72"/>
        <v>0</v>
      </c>
      <c r="N204" s="1095">
        <f t="shared" si="72"/>
        <v>0</v>
      </c>
      <c r="O204" s="1095">
        <f t="shared" si="72"/>
        <v>0</v>
      </c>
      <c r="P204" s="1095">
        <f t="shared" si="72"/>
        <v>0</v>
      </c>
      <c r="Q204" s="1095">
        <f t="shared" si="72"/>
        <v>0</v>
      </c>
      <c r="R204" s="1095">
        <f t="shared" si="72"/>
        <v>0</v>
      </c>
      <c r="S204" s="1095">
        <f t="shared" si="72"/>
        <v>0</v>
      </c>
      <c r="T204" s="1223">
        <f t="shared" si="64"/>
        <v>0</v>
      </c>
      <c r="U204" s="1154"/>
    </row>
    <row r="205" spans="2:21" ht="22.5" customHeight="1" thickTop="1" thickBot="1" x14ac:dyDescent="0.2">
      <c r="B205" s="2484"/>
      <c r="C205" s="2627"/>
      <c r="D205" s="2668" t="s">
        <v>15</v>
      </c>
      <c r="E205" s="2669"/>
      <c r="F205" s="2669"/>
      <c r="G205" s="2670"/>
      <c r="H205" s="1252">
        <f t="shared" ref="H205:N205" si="73">SUM(H203:H204)</f>
        <v>0</v>
      </c>
      <c r="I205" s="1253">
        <f t="shared" si="73"/>
        <v>0</v>
      </c>
      <c r="J205" s="1253">
        <f t="shared" si="73"/>
        <v>0</v>
      </c>
      <c r="K205" s="1253">
        <f t="shared" si="73"/>
        <v>0</v>
      </c>
      <c r="L205" s="1253">
        <f t="shared" si="73"/>
        <v>0</v>
      </c>
      <c r="M205" s="1253">
        <f t="shared" si="73"/>
        <v>0</v>
      </c>
      <c r="N205" s="1253">
        <f t="shared" si="73"/>
        <v>0</v>
      </c>
      <c r="O205" s="1253">
        <f t="shared" ref="O205" si="74">SUM(O203:O204)</f>
        <v>0</v>
      </c>
      <c r="P205" s="1253">
        <f>SUM(P203:P204)</f>
        <v>0</v>
      </c>
      <c r="Q205" s="1253">
        <f>SUM(Q203:Q204)</f>
        <v>0</v>
      </c>
      <c r="R205" s="1253">
        <f>SUM(R203:R204)</f>
        <v>0</v>
      </c>
      <c r="S205" s="1253">
        <f>SUM(S203:S204)</f>
        <v>0</v>
      </c>
      <c r="T205" s="1254">
        <f>SUM(H205:S205)</f>
        <v>0</v>
      </c>
      <c r="U205" s="1154"/>
    </row>
    <row r="206" spans="2:21" ht="22.5" customHeight="1" thickTop="1" thickBot="1" x14ac:dyDescent="0.2">
      <c r="B206" s="2485"/>
      <c r="C206" s="2655" t="s">
        <v>72</v>
      </c>
      <c r="D206" s="2656"/>
      <c r="E206" s="2656"/>
      <c r="F206" s="2656"/>
      <c r="G206" s="2657"/>
      <c r="H206" s="1224">
        <f t="shared" ref="H206:S206" si="75">H202+H205</f>
        <v>627</v>
      </c>
      <c r="I206" s="1225">
        <f t="shared" si="75"/>
        <v>887</v>
      </c>
      <c r="J206" s="1225">
        <f t="shared" si="75"/>
        <v>716</v>
      </c>
      <c r="K206" s="1225">
        <f t="shared" si="75"/>
        <v>875</v>
      </c>
      <c r="L206" s="1225">
        <f t="shared" si="75"/>
        <v>748</v>
      </c>
      <c r="M206" s="1225">
        <f t="shared" si="75"/>
        <v>825</v>
      </c>
      <c r="N206" s="1225">
        <f t="shared" si="75"/>
        <v>946</v>
      </c>
      <c r="O206" s="1225">
        <f t="shared" si="75"/>
        <v>675</v>
      </c>
      <c r="P206" s="1225">
        <f t="shared" si="75"/>
        <v>773</v>
      </c>
      <c r="Q206" s="1225">
        <f t="shared" si="75"/>
        <v>731</v>
      </c>
      <c r="R206" s="1225">
        <f t="shared" si="75"/>
        <v>763</v>
      </c>
      <c r="S206" s="1225">
        <f t="shared" si="75"/>
        <v>634</v>
      </c>
      <c r="T206" s="1222">
        <f>SUM(H206:S206)</f>
        <v>9200</v>
      </c>
      <c r="U206" s="1154"/>
    </row>
    <row r="207" spans="2:21" ht="18" customHeight="1" x14ac:dyDescent="0.15">
      <c r="B207" s="28"/>
      <c r="C207" s="28"/>
      <c r="D207" s="28"/>
      <c r="E207" s="28"/>
      <c r="F207" s="28"/>
      <c r="G207" s="28"/>
      <c r="H207" s="1154"/>
      <c r="I207" s="1154"/>
      <c r="J207" s="1154"/>
      <c r="K207" s="1154"/>
      <c r="L207" s="1154"/>
      <c r="M207" s="1154"/>
      <c r="N207" s="1154"/>
      <c r="O207" s="1154"/>
      <c r="P207" s="1154"/>
      <c r="Q207" s="1154"/>
      <c r="R207" s="1154"/>
      <c r="S207" s="1154"/>
      <c r="T207" s="1154"/>
      <c r="U207" s="1154"/>
    </row>
    <row r="208" spans="2:21" ht="11.25" customHeight="1" x14ac:dyDescent="0.15">
      <c r="B208" s="28"/>
      <c r="C208" s="28"/>
      <c r="D208" s="28"/>
      <c r="E208" s="28"/>
      <c r="F208" s="28"/>
      <c r="G208" s="28"/>
      <c r="H208" s="1154"/>
      <c r="I208" s="1154"/>
      <c r="J208" s="1154"/>
      <c r="K208" s="1154"/>
      <c r="L208" s="1154"/>
      <c r="M208" s="1154"/>
      <c r="N208" s="1154"/>
      <c r="O208" s="1154"/>
      <c r="P208" s="1154"/>
      <c r="Q208" s="1154"/>
      <c r="R208" s="1154"/>
      <c r="S208" s="1154"/>
      <c r="T208" s="1154"/>
      <c r="U208" s="1154"/>
    </row>
    <row r="209" spans="2:21" ht="11.25" customHeight="1" x14ac:dyDescent="0.15">
      <c r="B209" s="28"/>
      <c r="C209" s="28"/>
      <c r="D209" s="28"/>
      <c r="E209" s="28"/>
      <c r="F209" s="28"/>
      <c r="G209" s="28"/>
      <c r="H209" s="1154"/>
      <c r="I209" s="1154"/>
      <c r="J209" s="1154"/>
      <c r="K209" s="1154"/>
      <c r="L209" s="1154"/>
      <c r="M209" s="1154"/>
      <c r="N209" s="1154"/>
      <c r="O209" s="1154"/>
      <c r="P209" s="1154"/>
      <c r="Q209" s="1154"/>
      <c r="R209" s="1154"/>
      <c r="S209" s="1154"/>
      <c r="T209" s="1154"/>
      <c r="U209" s="1154"/>
    </row>
    <row r="210" spans="2:21" ht="18.75" customHeight="1" x14ac:dyDescent="0.15">
      <c r="B210" s="32" t="s">
        <v>464</v>
      </c>
      <c r="D210" s="28"/>
      <c r="E210" s="28"/>
      <c r="F210" s="28"/>
      <c r="G210" s="28"/>
      <c r="H210" s="1154"/>
      <c r="I210" s="1154"/>
      <c r="J210" s="1154"/>
      <c r="K210" s="1154"/>
      <c r="L210" s="1154"/>
      <c r="M210" s="1154"/>
      <c r="N210" s="1154"/>
      <c r="O210" s="1154"/>
      <c r="P210" s="1154"/>
      <c r="Q210" s="1154"/>
      <c r="R210" s="1154"/>
      <c r="S210" s="1154"/>
      <c r="T210" s="1154"/>
      <c r="U210" s="1154"/>
    </row>
    <row r="211" spans="2:21" ht="18.75" customHeight="1" x14ac:dyDescent="0.15">
      <c r="B211" s="32"/>
      <c r="C211" s="32" t="s">
        <v>184</v>
      </c>
      <c r="D211" s="28"/>
      <c r="E211" s="28"/>
      <c r="F211" s="28"/>
      <c r="G211" s="28"/>
      <c r="H211" s="1139"/>
      <c r="I211" s="1139"/>
      <c r="J211" s="1139"/>
      <c r="K211" s="1139"/>
      <c r="L211" s="1139"/>
      <c r="M211" s="1139"/>
      <c r="N211" s="1139"/>
      <c r="O211" s="1139"/>
      <c r="P211" s="1139"/>
      <c r="Q211" s="1139"/>
      <c r="R211" s="2462">
        <f>'当該年度入力、注意事項'!$E$10</f>
        <v>26</v>
      </c>
      <c r="S211" s="2462"/>
      <c r="T211" s="2462"/>
      <c r="U211" s="1154"/>
    </row>
    <row r="212" spans="2:21" ht="3.75" customHeight="1" thickBot="1" x14ac:dyDescent="0.2">
      <c r="B212" s="28"/>
      <c r="C212" s="27"/>
      <c r="D212" s="28"/>
      <c r="E212" s="28"/>
      <c r="F212" s="28"/>
      <c r="G212" s="28"/>
      <c r="H212" s="1154"/>
      <c r="I212" s="1154"/>
      <c r="J212" s="1154"/>
      <c r="K212" s="1154"/>
      <c r="L212" s="1154"/>
      <c r="M212" s="1154"/>
      <c r="N212" s="1154"/>
      <c r="O212" s="1154"/>
      <c r="P212" s="1154"/>
      <c r="Q212" s="1154"/>
      <c r="R212" s="1154"/>
      <c r="S212" s="1154"/>
      <c r="T212" s="1154"/>
      <c r="U212" s="1154"/>
    </row>
    <row r="213" spans="2:21" ht="18" customHeight="1" x14ac:dyDescent="0.15">
      <c r="B213" s="2665"/>
      <c r="C213" s="2666"/>
      <c r="D213" s="2666"/>
      <c r="E213" s="2666"/>
      <c r="F213" s="2474" t="s">
        <v>266</v>
      </c>
      <c r="G213" s="2475"/>
      <c r="H213" s="1140"/>
      <c r="I213" s="1141"/>
      <c r="J213" s="1141"/>
      <c r="K213" s="2431">
        <f>'当該年度入力、注意事項'!$E$10</f>
        <v>26</v>
      </c>
      <c r="L213" s="2431"/>
      <c r="M213" s="2431"/>
      <c r="N213" s="1141"/>
      <c r="O213" s="1141"/>
      <c r="P213" s="1142"/>
      <c r="Q213" s="2432">
        <f>'当該年度入力、注意事項'!$E$10+1</f>
        <v>27</v>
      </c>
      <c r="R213" s="2431"/>
      <c r="S213" s="2433"/>
      <c r="T213" s="2566" t="s">
        <v>15</v>
      </c>
      <c r="U213" s="1154"/>
    </row>
    <row r="214" spans="2:21" s="185" customFormat="1" ht="18" customHeight="1" thickBot="1" x14ac:dyDescent="0.2">
      <c r="B214" s="2490" t="s">
        <v>264</v>
      </c>
      <c r="C214" s="2491"/>
      <c r="D214" s="2491"/>
      <c r="E214" s="2491"/>
      <c r="F214" s="2681"/>
      <c r="G214" s="2682"/>
      <c r="H214" s="1143" t="s">
        <v>448</v>
      </c>
      <c r="I214" s="1144" t="s">
        <v>449</v>
      </c>
      <c r="J214" s="1144" t="s">
        <v>450</v>
      </c>
      <c r="K214" s="1144" t="s">
        <v>451</v>
      </c>
      <c r="L214" s="1144" t="s">
        <v>458</v>
      </c>
      <c r="M214" s="1144" t="s">
        <v>459</v>
      </c>
      <c r="N214" s="1144" t="s">
        <v>452</v>
      </c>
      <c r="O214" s="1144" t="s">
        <v>453</v>
      </c>
      <c r="P214" s="1144" t="s">
        <v>454</v>
      </c>
      <c r="Q214" s="1144" t="s">
        <v>455</v>
      </c>
      <c r="R214" s="1144" t="s">
        <v>456</v>
      </c>
      <c r="S214" s="1144" t="s">
        <v>457</v>
      </c>
      <c r="T214" s="2574"/>
      <c r="U214" s="1183"/>
    </row>
    <row r="215" spans="2:21" ht="24.75" customHeight="1" x14ac:dyDescent="0.15">
      <c r="B215" s="2642" t="s">
        <v>675</v>
      </c>
      <c r="C215" s="2643"/>
      <c r="D215" s="2366" t="s">
        <v>56</v>
      </c>
      <c r="E215" s="2366"/>
      <c r="F215" s="2366"/>
      <c r="G215" s="2367"/>
      <c r="H215" s="1770">
        <v>2885</v>
      </c>
      <c r="I215" s="1771">
        <v>2473</v>
      </c>
      <c r="J215" s="1771">
        <v>2721</v>
      </c>
      <c r="K215" s="1771">
        <v>2722</v>
      </c>
      <c r="L215" s="1771">
        <v>3102</v>
      </c>
      <c r="M215" s="1771">
        <v>2552</v>
      </c>
      <c r="N215" s="1771">
        <v>2732</v>
      </c>
      <c r="O215" s="1771">
        <v>2416</v>
      </c>
      <c r="P215" s="1772">
        <v>2423</v>
      </c>
      <c r="Q215" s="1772">
        <v>3090</v>
      </c>
      <c r="R215" s="1772">
        <v>2998</v>
      </c>
      <c r="S215" s="1773">
        <v>3378</v>
      </c>
      <c r="T215" s="1219">
        <f t="shared" ref="T215:T229" si="76">SUM(H215:S215)</f>
        <v>33492</v>
      </c>
      <c r="U215" s="1154"/>
    </row>
    <row r="216" spans="2:21" ht="24.75" customHeight="1" x14ac:dyDescent="0.15">
      <c r="B216" s="2644"/>
      <c r="C216" s="2645"/>
      <c r="D216" s="2351" t="s">
        <v>103</v>
      </c>
      <c r="E216" s="2351"/>
      <c r="F216" s="2351"/>
      <c r="G216" s="2352"/>
      <c r="H216" s="1770">
        <v>1201</v>
      </c>
      <c r="I216" s="1771">
        <v>1345</v>
      </c>
      <c r="J216" s="1771">
        <v>1302</v>
      </c>
      <c r="K216" s="1771">
        <v>1221</v>
      </c>
      <c r="L216" s="1771">
        <v>1279</v>
      </c>
      <c r="M216" s="1771">
        <v>1214</v>
      </c>
      <c r="N216" s="1771">
        <v>1620</v>
      </c>
      <c r="O216" s="1771">
        <v>1269</v>
      </c>
      <c r="P216" s="1772">
        <v>1247</v>
      </c>
      <c r="Q216" s="1772">
        <v>1552</v>
      </c>
      <c r="R216" s="1772">
        <v>1566</v>
      </c>
      <c r="S216" s="1773">
        <v>1498</v>
      </c>
      <c r="T216" s="1219">
        <f t="shared" si="76"/>
        <v>16314</v>
      </c>
      <c r="U216" s="1154"/>
    </row>
    <row r="217" spans="2:21" ht="24.75" customHeight="1" x14ac:dyDescent="0.15">
      <c r="B217" s="2644"/>
      <c r="C217" s="2645"/>
      <c r="D217" s="2351" t="s">
        <v>57</v>
      </c>
      <c r="E217" s="2351"/>
      <c r="F217" s="2351"/>
      <c r="G217" s="2352"/>
      <c r="H217" s="1770">
        <v>0</v>
      </c>
      <c r="I217" s="1771">
        <v>0</v>
      </c>
      <c r="J217" s="1771">
        <v>0</v>
      </c>
      <c r="K217" s="1771">
        <v>0</v>
      </c>
      <c r="L217" s="1771">
        <v>0</v>
      </c>
      <c r="M217" s="1771">
        <v>1</v>
      </c>
      <c r="N217" s="1771">
        <v>2</v>
      </c>
      <c r="O217" s="1771">
        <v>1</v>
      </c>
      <c r="P217" s="1772">
        <v>0</v>
      </c>
      <c r="Q217" s="1772">
        <v>0</v>
      </c>
      <c r="R217" s="1772">
        <v>0</v>
      </c>
      <c r="S217" s="1773">
        <v>2</v>
      </c>
      <c r="T217" s="1219">
        <f t="shared" si="76"/>
        <v>6</v>
      </c>
      <c r="U217" s="1154"/>
    </row>
    <row r="218" spans="2:21" ht="24.75" customHeight="1" x14ac:dyDescent="0.15">
      <c r="B218" s="2644"/>
      <c r="C218" s="2645"/>
      <c r="D218" s="2351" t="s">
        <v>104</v>
      </c>
      <c r="E218" s="2351"/>
      <c r="F218" s="2351"/>
      <c r="G218" s="2352"/>
      <c r="H218" s="1774">
        <v>0</v>
      </c>
      <c r="I218" s="1772">
        <v>0</v>
      </c>
      <c r="J218" s="1772">
        <v>0</v>
      </c>
      <c r="K218" s="1772">
        <v>0</v>
      </c>
      <c r="L218" s="1772">
        <v>0</v>
      </c>
      <c r="M218" s="1772">
        <v>0</v>
      </c>
      <c r="N218" s="1772">
        <v>0</v>
      </c>
      <c r="O218" s="1772">
        <v>0</v>
      </c>
      <c r="P218" s="1772">
        <v>0</v>
      </c>
      <c r="Q218" s="1772">
        <v>0</v>
      </c>
      <c r="R218" s="1772">
        <v>0</v>
      </c>
      <c r="S218" s="1773">
        <v>0</v>
      </c>
      <c r="T218" s="1219">
        <f t="shared" si="76"/>
        <v>0</v>
      </c>
      <c r="U218" s="1154"/>
    </row>
    <row r="219" spans="2:21" ht="24.75" customHeight="1" x14ac:dyDescent="0.15">
      <c r="B219" s="2644"/>
      <c r="C219" s="2645"/>
      <c r="D219" s="2351" t="s">
        <v>105</v>
      </c>
      <c r="E219" s="2351"/>
      <c r="F219" s="2351"/>
      <c r="G219" s="2352"/>
      <c r="H219" s="1775">
        <v>29</v>
      </c>
      <c r="I219" s="1776">
        <v>30</v>
      </c>
      <c r="J219" s="1776">
        <v>31</v>
      </c>
      <c r="K219" s="1776">
        <v>25</v>
      </c>
      <c r="L219" s="1776">
        <v>21</v>
      </c>
      <c r="M219" s="1776">
        <v>23</v>
      </c>
      <c r="N219" s="1776">
        <v>34</v>
      </c>
      <c r="O219" s="1776">
        <v>25</v>
      </c>
      <c r="P219" s="1776">
        <v>39</v>
      </c>
      <c r="Q219" s="1776">
        <v>26</v>
      </c>
      <c r="R219" s="1776">
        <v>35</v>
      </c>
      <c r="S219" s="1776">
        <v>34</v>
      </c>
      <c r="T219" s="1219">
        <f t="shared" si="76"/>
        <v>352</v>
      </c>
      <c r="U219" s="1154"/>
    </row>
    <row r="220" spans="2:21" ht="24.75" customHeight="1" x14ac:dyDescent="0.15">
      <c r="B220" s="2644"/>
      <c r="C220" s="2645"/>
      <c r="D220" s="2351" t="s">
        <v>106</v>
      </c>
      <c r="E220" s="2351"/>
      <c r="F220" s="2351"/>
      <c r="G220" s="2352"/>
      <c r="H220" s="1774">
        <v>1</v>
      </c>
      <c r="I220" s="1772">
        <v>1</v>
      </c>
      <c r="J220" s="1772">
        <v>2</v>
      </c>
      <c r="K220" s="1772">
        <v>2</v>
      </c>
      <c r="L220" s="1772">
        <v>0</v>
      </c>
      <c r="M220" s="1772">
        <v>1</v>
      </c>
      <c r="N220" s="1772">
        <v>1</v>
      </c>
      <c r="O220" s="1772">
        <v>3</v>
      </c>
      <c r="P220" s="1772">
        <v>1</v>
      </c>
      <c r="Q220" s="1772">
        <v>0</v>
      </c>
      <c r="R220" s="1772">
        <v>0</v>
      </c>
      <c r="S220" s="1773">
        <v>2</v>
      </c>
      <c r="T220" s="1223">
        <f t="shared" si="76"/>
        <v>14</v>
      </c>
      <c r="U220" s="1154"/>
    </row>
    <row r="221" spans="2:21" ht="24.75" customHeight="1" thickBot="1" x14ac:dyDescent="0.2">
      <c r="B221" s="2644"/>
      <c r="C221" s="2645"/>
      <c r="D221" s="2423" t="s">
        <v>170</v>
      </c>
      <c r="E221" s="2423"/>
      <c r="F221" s="2423"/>
      <c r="G221" s="2424"/>
      <c r="H221" s="1775">
        <v>145</v>
      </c>
      <c r="I221" s="1776">
        <v>97</v>
      </c>
      <c r="J221" s="1776">
        <v>151</v>
      </c>
      <c r="K221" s="1776">
        <v>133</v>
      </c>
      <c r="L221" s="1776">
        <v>93</v>
      </c>
      <c r="M221" s="1776">
        <v>152</v>
      </c>
      <c r="N221" s="1776">
        <v>197</v>
      </c>
      <c r="O221" s="1776">
        <v>106</v>
      </c>
      <c r="P221" s="1776">
        <v>139</v>
      </c>
      <c r="Q221" s="1776">
        <v>154</v>
      </c>
      <c r="R221" s="1776">
        <v>195</v>
      </c>
      <c r="S221" s="1776">
        <v>212</v>
      </c>
      <c r="T221" s="1214">
        <f t="shared" si="76"/>
        <v>1774</v>
      </c>
      <c r="U221" s="1154"/>
    </row>
    <row r="222" spans="2:21" ht="24.75" customHeight="1" thickTop="1" thickBot="1" x14ac:dyDescent="0.2">
      <c r="B222" s="2646"/>
      <c r="C222" s="2647"/>
      <c r="D222" s="2492" t="s">
        <v>15</v>
      </c>
      <c r="E222" s="2492"/>
      <c r="F222" s="2492"/>
      <c r="G222" s="2493"/>
      <c r="H222" s="1215">
        <f t="shared" ref="H222:S222" si="77">SUM(H215:H221)</f>
        <v>4261</v>
      </c>
      <c r="I222" s="1216">
        <f t="shared" si="77"/>
        <v>3946</v>
      </c>
      <c r="J222" s="1216">
        <f t="shared" si="77"/>
        <v>4207</v>
      </c>
      <c r="K222" s="1216">
        <f t="shared" si="77"/>
        <v>4103</v>
      </c>
      <c r="L222" s="1216">
        <f t="shared" si="77"/>
        <v>4495</v>
      </c>
      <c r="M222" s="1216">
        <f t="shared" si="77"/>
        <v>3943</v>
      </c>
      <c r="N222" s="1216">
        <f t="shared" si="77"/>
        <v>4586</v>
      </c>
      <c r="O222" s="1216">
        <f t="shared" si="77"/>
        <v>3820</v>
      </c>
      <c r="P222" s="1216">
        <f t="shared" si="77"/>
        <v>3849</v>
      </c>
      <c r="Q222" s="1216">
        <f t="shared" si="77"/>
        <v>4822</v>
      </c>
      <c r="R222" s="1216">
        <f t="shared" si="77"/>
        <v>4794</v>
      </c>
      <c r="S222" s="1216">
        <f t="shared" si="77"/>
        <v>5126</v>
      </c>
      <c r="T222" s="1222">
        <f t="shared" si="76"/>
        <v>51952</v>
      </c>
      <c r="U222" s="1154"/>
    </row>
    <row r="223" spans="2:21" ht="24" customHeight="1" x14ac:dyDescent="0.15">
      <c r="B223" s="2517" t="s">
        <v>225</v>
      </c>
      <c r="C223" s="2717"/>
      <c r="D223" s="2351" t="s">
        <v>56</v>
      </c>
      <c r="E223" s="2351"/>
      <c r="F223" s="2351"/>
      <c r="G223" s="2352"/>
      <c r="H223" s="1770">
        <v>255</v>
      </c>
      <c r="I223" s="1771">
        <v>225</v>
      </c>
      <c r="J223" s="1771">
        <v>227</v>
      </c>
      <c r="K223" s="1771">
        <v>262</v>
      </c>
      <c r="L223" s="1771">
        <v>268</v>
      </c>
      <c r="M223" s="1771">
        <v>211</v>
      </c>
      <c r="N223" s="1771">
        <v>256</v>
      </c>
      <c r="O223" s="1771">
        <v>216</v>
      </c>
      <c r="P223" s="1772">
        <v>205</v>
      </c>
      <c r="Q223" s="1772">
        <v>285</v>
      </c>
      <c r="R223" s="1772">
        <v>257</v>
      </c>
      <c r="S223" s="1773">
        <v>292</v>
      </c>
      <c r="T223" s="1219">
        <f t="shared" si="76"/>
        <v>2959</v>
      </c>
      <c r="U223" s="1154"/>
    </row>
    <row r="224" spans="2:21" ht="24" customHeight="1" x14ac:dyDescent="0.15">
      <c r="B224" s="2517"/>
      <c r="C224" s="2717"/>
      <c r="D224" s="2351" t="s">
        <v>103</v>
      </c>
      <c r="E224" s="2351"/>
      <c r="F224" s="2351"/>
      <c r="G224" s="2352"/>
      <c r="H224" s="1770">
        <v>196</v>
      </c>
      <c r="I224" s="1771">
        <v>231</v>
      </c>
      <c r="J224" s="1771">
        <v>168</v>
      </c>
      <c r="K224" s="1771">
        <v>207</v>
      </c>
      <c r="L224" s="1771">
        <v>216</v>
      </c>
      <c r="M224" s="1771">
        <v>178</v>
      </c>
      <c r="N224" s="1771">
        <v>203</v>
      </c>
      <c r="O224" s="1771">
        <v>141</v>
      </c>
      <c r="P224" s="1772">
        <v>141</v>
      </c>
      <c r="Q224" s="1772">
        <v>214</v>
      </c>
      <c r="R224" s="1772">
        <v>174</v>
      </c>
      <c r="S224" s="1773">
        <v>214</v>
      </c>
      <c r="T224" s="1219">
        <f t="shared" si="76"/>
        <v>2283</v>
      </c>
      <c r="U224" s="1154"/>
    </row>
    <row r="225" spans="2:21" ht="24" customHeight="1" x14ac:dyDescent="0.15">
      <c r="B225" s="2517"/>
      <c r="C225" s="2717"/>
      <c r="D225" s="2351" t="s">
        <v>57</v>
      </c>
      <c r="E225" s="2351"/>
      <c r="F225" s="2351"/>
      <c r="G225" s="2352"/>
      <c r="H225" s="1770">
        <v>0</v>
      </c>
      <c r="I225" s="1771">
        <v>0</v>
      </c>
      <c r="J225" s="1771">
        <v>0</v>
      </c>
      <c r="K225" s="1771">
        <v>0</v>
      </c>
      <c r="L225" s="1771">
        <v>0</v>
      </c>
      <c r="M225" s="1771">
        <v>0</v>
      </c>
      <c r="N225" s="1771">
        <v>0</v>
      </c>
      <c r="O225" s="1771">
        <v>1</v>
      </c>
      <c r="P225" s="1772">
        <v>0</v>
      </c>
      <c r="Q225" s="1772">
        <v>1</v>
      </c>
      <c r="R225" s="1772">
        <v>1</v>
      </c>
      <c r="S225" s="1773">
        <v>0</v>
      </c>
      <c r="T225" s="1219">
        <f t="shared" si="76"/>
        <v>3</v>
      </c>
      <c r="U225" s="1154"/>
    </row>
    <row r="226" spans="2:21" ht="24" customHeight="1" x14ac:dyDescent="0.15">
      <c r="B226" s="2517"/>
      <c r="C226" s="2717"/>
      <c r="D226" s="2351" t="s">
        <v>104</v>
      </c>
      <c r="E226" s="2351"/>
      <c r="F226" s="2351"/>
      <c r="G226" s="2352"/>
      <c r="H226" s="1770">
        <v>0</v>
      </c>
      <c r="I226" s="1770">
        <v>0</v>
      </c>
      <c r="J226" s="1770">
        <v>0</v>
      </c>
      <c r="K226" s="1770">
        <v>0</v>
      </c>
      <c r="L226" s="1770">
        <v>0</v>
      </c>
      <c r="M226" s="1770">
        <v>0</v>
      </c>
      <c r="N226" s="1770">
        <v>0</v>
      </c>
      <c r="O226" s="1770">
        <v>0</v>
      </c>
      <c r="P226" s="1770">
        <v>0</v>
      </c>
      <c r="Q226" s="1770">
        <v>0</v>
      </c>
      <c r="R226" s="1770">
        <v>0</v>
      </c>
      <c r="S226" s="1770">
        <v>0</v>
      </c>
      <c r="T226" s="1219">
        <f t="shared" si="76"/>
        <v>0</v>
      </c>
      <c r="U226" s="1154"/>
    </row>
    <row r="227" spans="2:21" ht="24" customHeight="1" x14ac:dyDescent="0.15">
      <c r="B227" s="2517"/>
      <c r="C227" s="2717"/>
      <c r="D227" s="2351" t="s">
        <v>105</v>
      </c>
      <c r="E227" s="2351"/>
      <c r="F227" s="2351"/>
      <c r="G227" s="2352"/>
      <c r="H227" s="1770">
        <v>0</v>
      </c>
      <c r="I227" s="1771">
        <v>1</v>
      </c>
      <c r="J227" s="1771">
        <v>1</v>
      </c>
      <c r="K227" s="1771">
        <v>0</v>
      </c>
      <c r="L227" s="1771">
        <v>0</v>
      </c>
      <c r="M227" s="1771">
        <v>0</v>
      </c>
      <c r="N227" s="1771">
        <v>3</v>
      </c>
      <c r="O227" s="1771">
        <v>0</v>
      </c>
      <c r="P227" s="1772">
        <v>2</v>
      </c>
      <c r="Q227" s="1772">
        <v>3</v>
      </c>
      <c r="R227" s="1772"/>
      <c r="S227" s="1773">
        <v>4</v>
      </c>
      <c r="T227" s="1219">
        <f t="shared" si="76"/>
        <v>14</v>
      </c>
      <c r="U227" s="1154"/>
    </row>
    <row r="228" spans="2:21" ht="24" customHeight="1" x14ac:dyDescent="0.15">
      <c r="B228" s="2517"/>
      <c r="C228" s="2717"/>
      <c r="D228" s="2351" t="s">
        <v>106</v>
      </c>
      <c r="E228" s="2351"/>
      <c r="F228" s="2351"/>
      <c r="G228" s="2352"/>
      <c r="H228" s="1770">
        <v>0</v>
      </c>
      <c r="I228" s="1771">
        <v>0</v>
      </c>
      <c r="J228" s="1771">
        <v>0</v>
      </c>
      <c r="K228" s="1771">
        <v>0</v>
      </c>
      <c r="L228" s="1771">
        <v>0</v>
      </c>
      <c r="M228" s="1771">
        <v>0</v>
      </c>
      <c r="N228" s="1771">
        <v>0</v>
      </c>
      <c r="O228" s="1771">
        <v>0</v>
      </c>
      <c r="P228" s="1771">
        <v>0</v>
      </c>
      <c r="Q228" s="1771">
        <v>0</v>
      </c>
      <c r="R228" s="1771">
        <v>0</v>
      </c>
      <c r="S228" s="1771">
        <v>0</v>
      </c>
      <c r="T228" s="1219">
        <f t="shared" si="76"/>
        <v>0</v>
      </c>
      <c r="U228" s="1154"/>
    </row>
    <row r="229" spans="2:21" ht="24" customHeight="1" thickBot="1" x14ac:dyDescent="0.2">
      <c r="B229" s="2517"/>
      <c r="C229" s="2717"/>
      <c r="D229" s="2423" t="s">
        <v>170</v>
      </c>
      <c r="E229" s="2423"/>
      <c r="F229" s="2423"/>
      <c r="G229" s="2424"/>
      <c r="H229" s="1777">
        <v>10</v>
      </c>
      <c r="I229" s="1778">
        <v>8</v>
      </c>
      <c r="J229" s="1778">
        <v>5</v>
      </c>
      <c r="K229" s="1778">
        <v>9</v>
      </c>
      <c r="L229" s="1778">
        <v>8</v>
      </c>
      <c r="M229" s="1778">
        <v>15</v>
      </c>
      <c r="N229" s="1778">
        <v>15</v>
      </c>
      <c r="O229" s="1778">
        <v>6</v>
      </c>
      <c r="P229" s="1778">
        <v>11</v>
      </c>
      <c r="Q229" s="1778">
        <v>14</v>
      </c>
      <c r="R229" s="1778">
        <v>9</v>
      </c>
      <c r="S229" s="1778">
        <v>19</v>
      </c>
      <c r="T229" s="1219">
        <f t="shared" si="76"/>
        <v>129</v>
      </c>
      <c r="U229" s="1154"/>
    </row>
    <row r="230" spans="2:21" ht="24" customHeight="1" thickTop="1" thickBot="1" x14ac:dyDescent="0.2">
      <c r="B230" s="2518"/>
      <c r="C230" s="2718"/>
      <c r="D230" s="2492" t="s">
        <v>15</v>
      </c>
      <c r="E230" s="2492"/>
      <c r="F230" s="2492"/>
      <c r="G230" s="2493"/>
      <c r="H230" s="1215">
        <f>SUM(H223:H229)</f>
        <v>461</v>
      </c>
      <c r="I230" s="1216">
        <f t="shared" ref="I230:S230" si="78">SUM(I223:I229)</f>
        <v>465</v>
      </c>
      <c r="J230" s="1216">
        <f t="shared" si="78"/>
        <v>401</v>
      </c>
      <c r="K230" s="1216">
        <f t="shared" si="78"/>
        <v>478</v>
      </c>
      <c r="L230" s="1216">
        <f t="shared" si="78"/>
        <v>492</v>
      </c>
      <c r="M230" s="1216">
        <f t="shared" si="78"/>
        <v>404</v>
      </c>
      <c r="N230" s="1216">
        <f t="shared" si="78"/>
        <v>477</v>
      </c>
      <c r="O230" s="1216">
        <f t="shared" si="78"/>
        <v>364</v>
      </c>
      <c r="P230" s="1216">
        <f t="shared" si="78"/>
        <v>359</v>
      </c>
      <c r="Q230" s="1216">
        <f t="shared" si="78"/>
        <v>517</v>
      </c>
      <c r="R230" s="1216">
        <f t="shared" si="78"/>
        <v>441</v>
      </c>
      <c r="S230" s="1216">
        <f t="shared" si="78"/>
        <v>529</v>
      </c>
      <c r="T230" s="1222">
        <f>SUM(T223:T229)</f>
        <v>5388</v>
      </c>
      <c r="U230" s="1154"/>
    </row>
    <row r="231" spans="2:21" ht="20.100000000000001" customHeight="1" x14ac:dyDescent="0.15">
      <c r="B231" s="28"/>
      <c r="C231" s="2712"/>
      <c r="D231" s="2355"/>
      <c r="E231" s="2355"/>
      <c r="F231" s="2355"/>
      <c r="G231" s="2355"/>
      <c r="H231" s="1240"/>
      <c r="I231" s="1240"/>
      <c r="J231" s="1240"/>
      <c r="K231" s="1240"/>
      <c r="L231" s="1240"/>
      <c r="M231" s="1240"/>
      <c r="N231" s="1240"/>
      <c r="O231" s="1240"/>
      <c r="P231" s="1241"/>
      <c r="Q231" s="1241"/>
      <c r="R231" s="1241"/>
      <c r="S231" s="1241"/>
      <c r="T231" s="1241"/>
      <c r="U231" s="1154"/>
    </row>
    <row r="232" spans="2:21" ht="20.100000000000001" customHeight="1" x14ac:dyDescent="0.15">
      <c r="B232" s="28"/>
      <c r="C232" s="2713"/>
      <c r="D232" s="2377"/>
      <c r="E232" s="2377"/>
      <c r="F232" s="2377"/>
      <c r="G232" s="2377"/>
      <c r="H232" s="1242"/>
      <c r="I232" s="1242"/>
      <c r="J232" s="1242"/>
      <c r="K232" s="1242"/>
      <c r="L232" s="1242"/>
      <c r="M232" s="1242"/>
      <c r="N232" s="1242"/>
      <c r="O232" s="1242"/>
      <c r="P232" s="1243"/>
      <c r="Q232" s="1243"/>
      <c r="R232" s="1243"/>
      <c r="S232" s="1243"/>
      <c r="T232" s="1243"/>
      <c r="U232" s="1154"/>
    </row>
    <row r="233" spans="2:21" ht="20.100000000000001" customHeight="1" x14ac:dyDescent="0.15">
      <c r="B233" s="28"/>
      <c r="C233" s="2713"/>
      <c r="D233" s="2377"/>
      <c r="E233" s="2377"/>
      <c r="F233" s="2377"/>
      <c r="G233" s="2377"/>
      <c r="H233" s="1242"/>
      <c r="I233" s="1242"/>
      <c r="J233" s="1242"/>
      <c r="K233" s="1242"/>
      <c r="L233" s="1242"/>
      <c r="M233" s="1242"/>
      <c r="N233" s="1242"/>
      <c r="O233" s="1242"/>
      <c r="P233" s="1243"/>
      <c r="Q233" s="1243"/>
      <c r="R233" s="1243"/>
      <c r="S233" s="1243"/>
      <c r="T233" s="1243"/>
      <c r="U233" s="1154"/>
    </row>
    <row r="234" spans="2:21" ht="20.100000000000001" customHeight="1" x14ac:dyDescent="0.15">
      <c r="B234" s="28"/>
      <c r="C234" s="2713"/>
      <c r="D234" s="2377"/>
      <c r="E234" s="2377"/>
      <c r="F234" s="2377"/>
      <c r="G234" s="2377"/>
      <c r="H234" s="1242"/>
      <c r="I234" s="1242"/>
      <c r="J234" s="1242"/>
      <c r="K234" s="1242"/>
      <c r="L234" s="1242"/>
      <c r="M234" s="1242"/>
      <c r="N234" s="1242"/>
      <c r="O234" s="1242"/>
      <c r="P234" s="1242"/>
      <c r="Q234" s="1242"/>
      <c r="R234" s="1242"/>
      <c r="S234" s="1242"/>
      <c r="T234" s="1243"/>
      <c r="U234" s="1154"/>
    </row>
    <row r="235" spans="2:21" ht="20.100000000000001" customHeight="1" x14ac:dyDescent="0.15">
      <c r="B235" s="28"/>
      <c r="C235" s="2713"/>
      <c r="D235" s="2377"/>
      <c r="E235" s="2377"/>
      <c r="F235" s="2377"/>
      <c r="G235" s="2377"/>
      <c r="H235" s="1242"/>
      <c r="I235" s="1242"/>
      <c r="J235" s="1242"/>
      <c r="K235" s="1242"/>
      <c r="L235" s="1242"/>
      <c r="M235" s="1242"/>
      <c r="N235" s="1242"/>
      <c r="O235" s="1242"/>
      <c r="P235" s="1243"/>
      <c r="Q235" s="1243"/>
      <c r="R235" s="1243"/>
      <c r="S235" s="1243"/>
      <c r="T235" s="1243"/>
      <c r="U235" s="1154"/>
    </row>
    <row r="236" spans="2:21" ht="20.100000000000001" customHeight="1" x14ac:dyDescent="0.15">
      <c r="B236" s="28"/>
      <c r="C236" s="2713"/>
      <c r="D236" s="2377"/>
      <c r="E236" s="2377"/>
      <c r="F236" s="2377"/>
      <c r="G236" s="2377"/>
      <c r="H236" s="1242"/>
      <c r="I236" s="1242"/>
      <c r="J236" s="1242"/>
      <c r="K236" s="1242"/>
      <c r="L236" s="1242"/>
      <c r="M236" s="1242"/>
      <c r="N236" s="1242"/>
      <c r="O236" s="1242"/>
      <c r="P236" s="1242"/>
      <c r="Q236" s="1242"/>
      <c r="R236" s="1242"/>
      <c r="S236" s="1242"/>
      <c r="T236" s="1243"/>
      <c r="U236" s="1154"/>
    </row>
    <row r="237" spans="2:21" ht="19.5" customHeight="1" x14ac:dyDescent="0.15">
      <c r="B237" s="28"/>
      <c r="C237" s="2713"/>
      <c r="D237" s="2377"/>
      <c r="E237" s="2377"/>
      <c r="F237" s="2377"/>
      <c r="G237" s="2377"/>
      <c r="H237" s="1242"/>
      <c r="I237" s="1242"/>
      <c r="J237" s="1242"/>
      <c r="K237" s="1242"/>
      <c r="L237" s="1242"/>
      <c r="M237" s="1242"/>
      <c r="N237" s="1242"/>
      <c r="O237" s="1242"/>
      <c r="P237" s="1242"/>
      <c r="Q237" s="1242"/>
      <c r="R237" s="1242"/>
      <c r="S237" s="1242"/>
      <c r="T237" s="1243"/>
      <c r="U237" s="1154"/>
    </row>
    <row r="238" spans="2:21" ht="20.100000000000001" customHeight="1" x14ac:dyDescent="0.15">
      <c r="B238" s="28"/>
      <c r="C238" s="2713"/>
      <c r="D238" s="2377"/>
      <c r="E238" s="2377"/>
      <c r="F238" s="2377"/>
      <c r="G238" s="2377"/>
      <c r="H238" s="1243"/>
      <c r="I238" s="1243"/>
      <c r="J238" s="1243"/>
      <c r="K238" s="1243"/>
      <c r="L238" s="1243"/>
      <c r="M238" s="1243"/>
      <c r="N238" s="1243"/>
      <c r="O238" s="1243"/>
      <c r="P238" s="1243"/>
      <c r="Q238" s="1243"/>
      <c r="R238" s="1243"/>
      <c r="S238" s="1243"/>
      <c r="T238" s="1243"/>
      <c r="U238" s="1154"/>
    </row>
    <row r="239" spans="2:21" s="185" customFormat="1" ht="15.75" customHeight="1" x14ac:dyDescent="0.15">
      <c r="B239" s="6"/>
      <c r="C239" s="321"/>
      <c r="D239" s="68"/>
      <c r="E239" s="68"/>
      <c r="F239" s="68"/>
      <c r="G239" s="68"/>
      <c r="H239" s="1218"/>
      <c r="I239" s="1218"/>
      <c r="J239" s="1218"/>
      <c r="K239" s="1218"/>
      <c r="L239" s="1218"/>
      <c r="M239" s="1218"/>
      <c r="N239" s="1218"/>
      <c r="O239" s="1218"/>
      <c r="P239" s="1218"/>
      <c r="Q239" s="1218"/>
      <c r="R239" s="1218"/>
      <c r="S239" s="1218"/>
      <c r="T239" s="1218"/>
      <c r="U239" s="1183"/>
    </row>
    <row r="240" spans="2:21" s="185" customFormat="1" ht="11.25" customHeight="1" x14ac:dyDescent="0.15">
      <c r="B240" s="6"/>
      <c r="C240" s="321"/>
      <c r="D240" s="772"/>
      <c r="E240" s="772"/>
      <c r="F240" s="772"/>
      <c r="G240" s="772"/>
      <c r="H240" s="1218"/>
      <c r="I240" s="1218"/>
      <c r="J240" s="1218"/>
      <c r="K240" s="1218"/>
      <c r="L240" s="1218"/>
      <c r="M240" s="1218"/>
      <c r="N240" s="1218"/>
      <c r="O240" s="1218"/>
      <c r="P240" s="1218"/>
      <c r="Q240" s="1218"/>
      <c r="R240" s="1218"/>
      <c r="S240" s="1218"/>
      <c r="T240" s="1218"/>
      <c r="U240" s="1183"/>
    </row>
    <row r="241" spans="2:21" s="185" customFormat="1" ht="11.25" customHeight="1" x14ac:dyDescent="0.15">
      <c r="B241" s="6"/>
      <c r="C241" s="321"/>
      <c r="D241" s="772"/>
      <c r="E241" s="772"/>
      <c r="F241" s="772"/>
      <c r="G241" s="772"/>
      <c r="H241" s="1218"/>
      <c r="I241" s="1218"/>
      <c r="J241" s="1218"/>
      <c r="K241" s="1218"/>
      <c r="L241" s="1218"/>
      <c r="M241" s="1218"/>
      <c r="N241" s="1218"/>
      <c r="O241" s="1218"/>
      <c r="P241" s="1218"/>
      <c r="Q241" s="1218"/>
      <c r="R241" s="1218"/>
      <c r="S241" s="1218"/>
      <c r="T241" s="1218"/>
      <c r="U241" s="1183"/>
    </row>
    <row r="242" spans="2:21" ht="18.75" customHeight="1" x14ac:dyDescent="0.15">
      <c r="B242" s="32" t="s">
        <v>464</v>
      </c>
      <c r="D242" s="28"/>
      <c r="E242" s="28"/>
      <c r="F242" s="28"/>
      <c r="G242" s="28"/>
      <c r="H242" s="1154"/>
      <c r="I242" s="1154"/>
      <c r="J242" s="1154"/>
      <c r="K242" s="1154"/>
      <c r="L242" s="1154"/>
      <c r="M242" s="1154"/>
      <c r="N242" s="1154"/>
      <c r="O242" s="1154"/>
      <c r="P242" s="1154"/>
      <c r="Q242" s="1154"/>
      <c r="R242" s="1154"/>
      <c r="S242" s="1154"/>
      <c r="T242" s="1154"/>
      <c r="U242" s="1154"/>
    </row>
    <row r="243" spans="2:21" ht="18.75" customHeight="1" x14ac:dyDescent="0.15">
      <c r="B243" s="32"/>
      <c r="C243" s="32" t="s">
        <v>184</v>
      </c>
      <c r="D243" s="28"/>
      <c r="E243" s="28"/>
      <c r="F243" s="28"/>
      <c r="G243" s="28"/>
      <c r="H243" s="1139"/>
      <c r="I243" s="1139"/>
      <c r="J243" s="1139"/>
      <c r="K243" s="1139"/>
      <c r="L243" s="1139"/>
      <c r="M243" s="1139"/>
      <c r="N243" s="1139"/>
      <c r="O243" s="1139"/>
      <c r="P243" s="1139"/>
      <c r="Q243" s="1139"/>
      <c r="R243" s="2462">
        <f>'当該年度入力、注意事項'!$E$10</f>
        <v>26</v>
      </c>
      <c r="S243" s="2462"/>
      <c r="T243" s="2462"/>
      <c r="U243" s="1154"/>
    </row>
    <row r="244" spans="2:21" ht="3.75" customHeight="1" thickBot="1" x14ac:dyDescent="0.2">
      <c r="B244" s="28"/>
      <c r="C244" s="27"/>
      <c r="D244" s="28"/>
      <c r="E244" s="28"/>
      <c r="F244" s="28"/>
      <c r="G244" s="28"/>
      <c r="H244" s="1154"/>
      <c r="I244" s="1154"/>
      <c r="J244" s="1154"/>
      <c r="K244" s="1154"/>
      <c r="L244" s="1154"/>
      <c r="M244" s="1154"/>
      <c r="N244" s="1154"/>
      <c r="O244" s="1154"/>
      <c r="P244" s="1154"/>
      <c r="Q244" s="1154"/>
      <c r="R244" s="1154"/>
      <c r="S244" s="1154"/>
      <c r="T244" s="1154"/>
      <c r="U244" s="1154"/>
    </row>
    <row r="245" spans="2:21" ht="18" customHeight="1" x14ac:dyDescent="0.15">
      <c r="B245" s="2665"/>
      <c r="C245" s="2666"/>
      <c r="D245" s="2666"/>
      <c r="E245" s="2666"/>
      <c r="F245" s="2474" t="s">
        <v>266</v>
      </c>
      <c r="G245" s="2475"/>
      <c r="H245" s="1140"/>
      <c r="I245" s="1141"/>
      <c r="J245" s="1141"/>
      <c r="K245" s="2431">
        <f>'当該年度入力、注意事項'!$E$10</f>
        <v>26</v>
      </c>
      <c r="L245" s="2431"/>
      <c r="M245" s="2431"/>
      <c r="N245" s="1141"/>
      <c r="O245" s="1141"/>
      <c r="P245" s="1142"/>
      <c r="Q245" s="2432">
        <f>'当該年度入力、注意事項'!$E$10+1</f>
        <v>27</v>
      </c>
      <c r="R245" s="2431"/>
      <c r="S245" s="2433"/>
      <c r="T245" s="2566" t="s">
        <v>15</v>
      </c>
      <c r="U245" s="1154"/>
    </row>
    <row r="246" spans="2:21" s="185" customFormat="1" ht="18" customHeight="1" thickBot="1" x14ac:dyDescent="0.2">
      <c r="B246" s="2490" t="s">
        <v>264</v>
      </c>
      <c r="C246" s="2491"/>
      <c r="D246" s="2491"/>
      <c r="E246" s="2491"/>
      <c r="F246" s="2681"/>
      <c r="G246" s="2682"/>
      <c r="H246" s="1143" t="s">
        <v>448</v>
      </c>
      <c r="I246" s="1144" t="s">
        <v>449</v>
      </c>
      <c r="J246" s="1144" t="s">
        <v>450</v>
      </c>
      <c r="K246" s="1144" t="s">
        <v>451</v>
      </c>
      <c r="L246" s="1144" t="s">
        <v>458</v>
      </c>
      <c r="M246" s="1144" t="s">
        <v>459</v>
      </c>
      <c r="N246" s="1144" t="s">
        <v>452</v>
      </c>
      <c r="O246" s="1144" t="s">
        <v>453</v>
      </c>
      <c r="P246" s="1144" t="s">
        <v>454</v>
      </c>
      <c r="Q246" s="1144" t="s">
        <v>455</v>
      </c>
      <c r="R246" s="1144" t="s">
        <v>456</v>
      </c>
      <c r="S246" s="1144" t="s">
        <v>457</v>
      </c>
      <c r="T246" s="2574"/>
      <c r="U246" s="1183"/>
    </row>
    <row r="247" spans="2:21" ht="22.5" customHeight="1" x14ac:dyDescent="0.15">
      <c r="B247" s="2516" t="s">
        <v>72</v>
      </c>
      <c r="C247" s="2716"/>
      <c r="D247" s="2366" t="s">
        <v>56</v>
      </c>
      <c r="E247" s="2366"/>
      <c r="F247" s="2366"/>
      <c r="G247" s="2367"/>
      <c r="H247" s="1244">
        <f t="shared" ref="H247:H253" si="79">H215+H223</f>
        <v>3140</v>
      </c>
      <c r="I247" s="1244">
        <f t="shared" ref="I247:S247" si="80">I215+I223</f>
        <v>2698</v>
      </c>
      <c r="J247" s="1244">
        <f t="shared" si="80"/>
        <v>2948</v>
      </c>
      <c r="K247" s="1244">
        <f t="shared" si="80"/>
        <v>2984</v>
      </c>
      <c r="L247" s="1244">
        <f t="shared" si="80"/>
        <v>3370</v>
      </c>
      <c r="M247" s="1244">
        <f t="shared" si="80"/>
        <v>2763</v>
      </c>
      <c r="N247" s="1244">
        <f t="shared" si="80"/>
        <v>2988</v>
      </c>
      <c r="O247" s="1244">
        <f t="shared" si="80"/>
        <v>2632</v>
      </c>
      <c r="P247" s="1244">
        <f t="shared" si="80"/>
        <v>2628</v>
      </c>
      <c r="Q247" s="1244">
        <f t="shared" si="80"/>
        <v>3375</v>
      </c>
      <c r="R247" s="1244">
        <f t="shared" si="80"/>
        <v>3255</v>
      </c>
      <c r="S247" s="1244">
        <f t="shared" si="80"/>
        <v>3670</v>
      </c>
      <c r="T247" s="1245">
        <f t="shared" ref="T247:T253" si="81">SUM(H247:S247)</f>
        <v>36451</v>
      </c>
      <c r="U247" s="1154"/>
    </row>
    <row r="248" spans="2:21" ht="22.5" customHeight="1" x14ac:dyDescent="0.15">
      <c r="B248" s="2517"/>
      <c r="C248" s="2717"/>
      <c r="D248" s="2351" t="s">
        <v>103</v>
      </c>
      <c r="E248" s="2351"/>
      <c r="F248" s="2351"/>
      <c r="G248" s="2352"/>
      <c r="H248" s="1092">
        <f t="shared" si="79"/>
        <v>1397</v>
      </c>
      <c r="I248" s="1092">
        <f t="shared" ref="I248:S248" si="82">I216+I224</f>
        <v>1576</v>
      </c>
      <c r="J248" s="1092">
        <f t="shared" si="82"/>
        <v>1470</v>
      </c>
      <c r="K248" s="1092">
        <f t="shared" si="82"/>
        <v>1428</v>
      </c>
      <c r="L248" s="1092">
        <f t="shared" si="82"/>
        <v>1495</v>
      </c>
      <c r="M248" s="1092">
        <f t="shared" si="82"/>
        <v>1392</v>
      </c>
      <c r="N248" s="1092">
        <f t="shared" si="82"/>
        <v>1823</v>
      </c>
      <c r="O248" s="1092">
        <f t="shared" si="82"/>
        <v>1410</v>
      </c>
      <c r="P248" s="1092">
        <f t="shared" si="82"/>
        <v>1388</v>
      </c>
      <c r="Q248" s="1092">
        <f t="shared" si="82"/>
        <v>1766</v>
      </c>
      <c r="R248" s="1092">
        <f t="shared" si="82"/>
        <v>1740</v>
      </c>
      <c r="S248" s="1092">
        <f t="shared" si="82"/>
        <v>1712</v>
      </c>
      <c r="T248" s="1219">
        <f t="shared" si="81"/>
        <v>18597</v>
      </c>
      <c r="U248" s="1154"/>
    </row>
    <row r="249" spans="2:21" ht="22.5" customHeight="1" x14ac:dyDescent="0.15">
      <c r="B249" s="2517"/>
      <c r="C249" s="2717"/>
      <c r="D249" s="2351" t="s">
        <v>57</v>
      </c>
      <c r="E249" s="2351"/>
      <c r="F249" s="2351"/>
      <c r="G249" s="2352"/>
      <c r="H249" s="1092">
        <f t="shared" si="79"/>
        <v>0</v>
      </c>
      <c r="I249" s="1092">
        <f t="shared" ref="I249:S249" si="83">I217+I225</f>
        <v>0</v>
      </c>
      <c r="J249" s="1092">
        <f t="shared" si="83"/>
        <v>0</v>
      </c>
      <c r="K249" s="1092">
        <f t="shared" si="83"/>
        <v>0</v>
      </c>
      <c r="L249" s="1092">
        <f t="shared" si="83"/>
        <v>0</v>
      </c>
      <c r="M249" s="1092">
        <f t="shared" si="83"/>
        <v>1</v>
      </c>
      <c r="N249" s="1092">
        <f t="shared" si="83"/>
        <v>2</v>
      </c>
      <c r="O249" s="1092">
        <f t="shared" si="83"/>
        <v>2</v>
      </c>
      <c r="P249" s="1092">
        <f t="shared" si="83"/>
        <v>0</v>
      </c>
      <c r="Q249" s="1092">
        <f t="shared" si="83"/>
        <v>1</v>
      </c>
      <c r="R249" s="1092">
        <f t="shared" si="83"/>
        <v>1</v>
      </c>
      <c r="S249" s="1092">
        <f t="shared" si="83"/>
        <v>2</v>
      </c>
      <c r="T249" s="1219">
        <f t="shared" si="81"/>
        <v>9</v>
      </c>
      <c r="U249" s="1154"/>
    </row>
    <row r="250" spans="2:21" ht="22.5" customHeight="1" x14ac:dyDescent="0.15">
      <c r="B250" s="2517"/>
      <c r="C250" s="2717"/>
      <c r="D250" s="2351" t="s">
        <v>104</v>
      </c>
      <c r="E250" s="2351"/>
      <c r="F250" s="2351"/>
      <c r="G250" s="2352"/>
      <c r="H250" s="1092">
        <f t="shared" si="79"/>
        <v>0</v>
      </c>
      <c r="I250" s="1092">
        <f t="shared" ref="I250:S250" si="84">I218+I226</f>
        <v>0</v>
      </c>
      <c r="J250" s="1092">
        <f t="shared" si="84"/>
        <v>0</v>
      </c>
      <c r="K250" s="1092">
        <f t="shared" si="84"/>
        <v>0</v>
      </c>
      <c r="L250" s="1092">
        <f t="shared" si="84"/>
        <v>0</v>
      </c>
      <c r="M250" s="1092">
        <f t="shared" si="84"/>
        <v>0</v>
      </c>
      <c r="N250" s="1092">
        <f t="shared" si="84"/>
        <v>0</v>
      </c>
      <c r="O250" s="1092">
        <f t="shared" si="84"/>
        <v>0</v>
      </c>
      <c r="P250" s="1092">
        <f t="shared" si="84"/>
        <v>0</v>
      </c>
      <c r="Q250" s="1092">
        <f t="shared" si="84"/>
        <v>0</v>
      </c>
      <c r="R250" s="1092">
        <f t="shared" si="84"/>
        <v>0</v>
      </c>
      <c r="S250" s="1092">
        <f t="shared" si="84"/>
        <v>0</v>
      </c>
      <c r="T250" s="1219">
        <f t="shared" si="81"/>
        <v>0</v>
      </c>
      <c r="U250" s="1154"/>
    </row>
    <row r="251" spans="2:21" ht="22.5" customHeight="1" x14ac:dyDescent="0.15">
      <c r="B251" s="2517"/>
      <c r="C251" s="2717"/>
      <c r="D251" s="2351" t="s">
        <v>105</v>
      </c>
      <c r="E251" s="2351"/>
      <c r="F251" s="2351"/>
      <c r="G251" s="2352"/>
      <c r="H251" s="1092">
        <f t="shared" si="79"/>
        <v>29</v>
      </c>
      <c r="I251" s="1092">
        <f t="shared" ref="I251:S251" si="85">I219+I227</f>
        <v>31</v>
      </c>
      <c r="J251" s="1092">
        <f t="shared" si="85"/>
        <v>32</v>
      </c>
      <c r="K251" s="1092">
        <f t="shared" si="85"/>
        <v>25</v>
      </c>
      <c r="L251" s="1092">
        <f t="shared" si="85"/>
        <v>21</v>
      </c>
      <c r="M251" s="1092">
        <f t="shared" si="85"/>
        <v>23</v>
      </c>
      <c r="N251" s="1092">
        <f t="shared" si="85"/>
        <v>37</v>
      </c>
      <c r="O251" s="1092">
        <f t="shared" si="85"/>
        <v>25</v>
      </c>
      <c r="P251" s="1092">
        <f t="shared" si="85"/>
        <v>41</v>
      </c>
      <c r="Q251" s="1092">
        <f t="shared" si="85"/>
        <v>29</v>
      </c>
      <c r="R251" s="1092">
        <f t="shared" si="85"/>
        <v>35</v>
      </c>
      <c r="S251" s="1092">
        <f t="shared" si="85"/>
        <v>38</v>
      </c>
      <c r="T251" s="1219">
        <f t="shared" si="81"/>
        <v>366</v>
      </c>
      <c r="U251" s="1154"/>
    </row>
    <row r="252" spans="2:21" ht="22.5" customHeight="1" x14ac:dyDescent="0.15">
      <c r="B252" s="2517"/>
      <c r="C252" s="2717"/>
      <c r="D252" s="2351" t="s">
        <v>106</v>
      </c>
      <c r="E252" s="2351"/>
      <c r="F252" s="2351"/>
      <c r="G252" s="2352"/>
      <c r="H252" s="1221">
        <f t="shared" si="79"/>
        <v>1</v>
      </c>
      <c r="I252" s="1221">
        <f t="shared" ref="I252:S252" si="86">I220+I228</f>
        <v>1</v>
      </c>
      <c r="J252" s="1221">
        <f t="shared" si="86"/>
        <v>2</v>
      </c>
      <c r="K252" s="1221">
        <f t="shared" si="86"/>
        <v>2</v>
      </c>
      <c r="L252" s="1221">
        <f t="shared" si="86"/>
        <v>0</v>
      </c>
      <c r="M252" s="1221">
        <f t="shared" si="86"/>
        <v>1</v>
      </c>
      <c r="N252" s="1221">
        <f t="shared" si="86"/>
        <v>1</v>
      </c>
      <c r="O252" s="1221">
        <f t="shared" si="86"/>
        <v>3</v>
      </c>
      <c r="P252" s="1221">
        <f t="shared" si="86"/>
        <v>1</v>
      </c>
      <c r="Q252" s="1221">
        <f t="shared" si="86"/>
        <v>0</v>
      </c>
      <c r="R252" s="1221">
        <f t="shared" si="86"/>
        <v>0</v>
      </c>
      <c r="S252" s="1221">
        <f t="shared" si="86"/>
        <v>2</v>
      </c>
      <c r="T252" s="1223">
        <f t="shared" si="81"/>
        <v>14</v>
      </c>
      <c r="U252" s="1154"/>
    </row>
    <row r="253" spans="2:21" ht="22.5" customHeight="1" thickBot="1" x14ac:dyDescent="0.2">
      <c r="B253" s="2517"/>
      <c r="C253" s="2717"/>
      <c r="D253" s="2423" t="s">
        <v>170</v>
      </c>
      <c r="E253" s="2423"/>
      <c r="F253" s="2423"/>
      <c r="G253" s="2424"/>
      <c r="H253" s="1227">
        <f t="shared" si="79"/>
        <v>155</v>
      </c>
      <c r="I253" s="1227">
        <f t="shared" ref="I253:S253" si="87">I221+I229</f>
        <v>105</v>
      </c>
      <c r="J253" s="1227">
        <f t="shared" si="87"/>
        <v>156</v>
      </c>
      <c r="K253" s="1227">
        <f t="shared" si="87"/>
        <v>142</v>
      </c>
      <c r="L253" s="1227">
        <f t="shared" si="87"/>
        <v>101</v>
      </c>
      <c r="M253" s="1227">
        <f t="shared" si="87"/>
        <v>167</v>
      </c>
      <c r="N253" s="1227">
        <f t="shared" si="87"/>
        <v>212</v>
      </c>
      <c r="O253" s="1227">
        <f t="shared" si="87"/>
        <v>112</v>
      </c>
      <c r="P253" s="1227">
        <f t="shared" si="87"/>
        <v>150</v>
      </c>
      <c r="Q253" s="1227">
        <f t="shared" si="87"/>
        <v>168</v>
      </c>
      <c r="R253" s="1227">
        <f t="shared" si="87"/>
        <v>204</v>
      </c>
      <c r="S253" s="1227">
        <f t="shared" si="87"/>
        <v>231</v>
      </c>
      <c r="T253" s="1214">
        <f t="shared" si="81"/>
        <v>1903</v>
      </c>
      <c r="U253" s="1154"/>
    </row>
    <row r="254" spans="2:21" ht="22.5" customHeight="1" thickTop="1" thickBot="1" x14ac:dyDescent="0.2">
      <c r="B254" s="2518"/>
      <c r="C254" s="2718"/>
      <c r="D254" s="2492" t="s">
        <v>198</v>
      </c>
      <c r="E254" s="2492"/>
      <c r="F254" s="2492"/>
      <c r="G254" s="2493"/>
      <c r="H254" s="1215">
        <f t="shared" ref="H254:T254" si="88">SUM(H247:H253)</f>
        <v>4722</v>
      </c>
      <c r="I254" s="1216">
        <f t="shared" si="88"/>
        <v>4411</v>
      </c>
      <c r="J254" s="1216">
        <f t="shared" si="88"/>
        <v>4608</v>
      </c>
      <c r="K254" s="1216">
        <f t="shared" si="88"/>
        <v>4581</v>
      </c>
      <c r="L254" s="1216">
        <f t="shared" si="88"/>
        <v>4987</v>
      </c>
      <c r="M254" s="1216">
        <f t="shared" si="88"/>
        <v>4347</v>
      </c>
      <c r="N254" s="1216">
        <f t="shared" si="88"/>
        <v>5063</v>
      </c>
      <c r="O254" s="1216">
        <f t="shared" si="88"/>
        <v>4184</v>
      </c>
      <c r="P254" s="1216">
        <f t="shared" si="88"/>
        <v>4208</v>
      </c>
      <c r="Q254" s="1216">
        <f t="shared" si="88"/>
        <v>5339</v>
      </c>
      <c r="R254" s="1216">
        <f t="shared" si="88"/>
        <v>5235</v>
      </c>
      <c r="S254" s="1216">
        <f>SUM(S247:S253)</f>
        <v>5655</v>
      </c>
      <c r="T254" s="1222">
        <f t="shared" si="88"/>
        <v>57340</v>
      </c>
      <c r="U254" s="1154"/>
    </row>
    <row r="255" spans="2:21" ht="20.100000000000001" customHeight="1" x14ac:dyDescent="0.15">
      <c r="B255" s="28"/>
      <c r="C255" s="27" t="s">
        <v>157</v>
      </c>
      <c r="D255" s="28"/>
      <c r="E255" s="28"/>
      <c r="F255" s="28"/>
      <c r="G255" s="28"/>
      <c r="H255" s="1154"/>
      <c r="I255" s="1154"/>
      <c r="J255" s="1154"/>
      <c r="K255" s="1154"/>
      <c r="L255" s="1154"/>
      <c r="M255" s="1154"/>
      <c r="N255" s="1154"/>
      <c r="O255" s="1154"/>
      <c r="P255" s="1154"/>
      <c r="Q255" s="1154"/>
      <c r="R255" s="1154"/>
      <c r="S255" s="1154"/>
      <c r="T255" s="1154"/>
      <c r="U255" s="1154"/>
    </row>
    <row r="256" spans="2:21" ht="11.25" customHeight="1" x14ac:dyDescent="0.15">
      <c r="B256" s="28"/>
      <c r="C256" s="27"/>
      <c r="D256" s="28"/>
      <c r="E256" s="28"/>
      <c r="F256" s="28"/>
      <c r="G256" s="28"/>
      <c r="H256" s="1154"/>
      <c r="I256" s="1154"/>
      <c r="J256" s="1154"/>
      <c r="K256" s="1154"/>
      <c r="L256" s="1154"/>
      <c r="M256" s="1154"/>
      <c r="N256" s="1154"/>
      <c r="O256" s="1154"/>
      <c r="P256" s="1154"/>
      <c r="Q256" s="1154"/>
      <c r="R256" s="1154"/>
      <c r="S256" s="1154"/>
      <c r="T256" s="1154"/>
      <c r="U256" s="1154"/>
    </row>
    <row r="257" spans="2:21" ht="11.25" customHeight="1" x14ac:dyDescent="0.15">
      <c r="B257" s="28"/>
      <c r="C257" s="27"/>
      <c r="D257" s="28"/>
      <c r="E257" s="28"/>
      <c r="F257" s="28"/>
      <c r="G257" s="28"/>
      <c r="H257" s="1154"/>
      <c r="I257" s="1154"/>
      <c r="J257" s="1154"/>
      <c r="K257" s="1154"/>
      <c r="L257" s="1154"/>
      <c r="M257" s="1154"/>
      <c r="N257" s="1154"/>
      <c r="O257" s="1154"/>
      <c r="P257" s="1154"/>
      <c r="Q257" s="1154"/>
      <c r="R257" s="1154"/>
      <c r="S257" s="1154"/>
      <c r="T257" s="1154"/>
      <c r="U257" s="1154"/>
    </row>
    <row r="258" spans="2:21" ht="18.75" customHeight="1" x14ac:dyDescent="0.15">
      <c r="B258" s="32" t="str">
        <f>B22</f>
        <v>（イ）　戸籍証明件数－無料（公用等・閲覧）　</v>
      </c>
      <c r="C258" s="28"/>
      <c r="D258" s="28"/>
      <c r="E258" s="28"/>
      <c r="F258" s="28"/>
      <c r="G258" s="28"/>
      <c r="H258" s="1154"/>
      <c r="I258" s="1154"/>
      <c r="J258" s="1154"/>
      <c r="K258" s="1154"/>
      <c r="L258" s="1154"/>
      <c r="M258" s="1154"/>
      <c r="N258" s="1154"/>
      <c r="O258" s="1154"/>
      <c r="P258" s="1154"/>
      <c r="Q258" s="1154"/>
      <c r="R258" s="1154"/>
      <c r="S258" s="1154"/>
      <c r="T258" s="1154"/>
      <c r="U258" s="1154"/>
    </row>
    <row r="259" spans="2:21" ht="18.75" customHeight="1" x14ac:dyDescent="0.15">
      <c r="B259" s="32"/>
      <c r="C259" s="32" t="s">
        <v>184</v>
      </c>
      <c r="D259" s="28"/>
      <c r="E259" s="28"/>
      <c r="F259" s="28"/>
      <c r="G259" s="28"/>
      <c r="H259" s="1139"/>
      <c r="I259" s="1139"/>
      <c r="J259" s="1139"/>
      <c r="K259" s="1139"/>
      <c r="L259" s="1139"/>
      <c r="M259" s="1139"/>
      <c r="N259" s="1139"/>
      <c r="O259" s="1139"/>
      <c r="P259" s="1139"/>
      <c r="Q259" s="1139"/>
      <c r="R259" s="2462">
        <f>'当該年度入力、注意事項'!$E$10</f>
        <v>26</v>
      </c>
      <c r="S259" s="2462"/>
      <c r="T259" s="2462"/>
      <c r="U259" s="1154"/>
    </row>
    <row r="260" spans="2:21" ht="3.75" customHeight="1" thickBot="1" x14ac:dyDescent="0.2">
      <c r="B260" s="28"/>
      <c r="C260" s="28"/>
      <c r="D260" s="28"/>
      <c r="E260" s="28"/>
      <c r="F260" s="28"/>
      <c r="G260" s="28"/>
      <c r="H260" s="1154"/>
      <c r="I260" s="1154"/>
      <c r="J260" s="1154"/>
      <c r="K260" s="1154"/>
      <c r="L260" s="1154"/>
      <c r="M260" s="1154"/>
      <c r="N260" s="1154"/>
      <c r="O260" s="1154"/>
      <c r="P260" s="1154"/>
      <c r="Q260" s="1154"/>
      <c r="R260" s="1154"/>
      <c r="S260" s="1154"/>
      <c r="T260" s="1154"/>
      <c r="U260" s="1154"/>
    </row>
    <row r="261" spans="2:21" ht="18" customHeight="1" x14ac:dyDescent="0.15">
      <c r="B261" s="2662"/>
      <c r="C261" s="2663"/>
      <c r="D261" s="2663"/>
      <c r="E261" s="2663"/>
      <c r="F261" s="2474" t="s">
        <v>266</v>
      </c>
      <c r="G261" s="2475"/>
      <c r="H261" s="1140"/>
      <c r="I261" s="1141"/>
      <c r="J261" s="1141"/>
      <c r="K261" s="2431">
        <f>'当該年度入力、注意事項'!$E$10</f>
        <v>26</v>
      </c>
      <c r="L261" s="2431"/>
      <c r="M261" s="2431"/>
      <c r="N261" s="1141"/>
      <c r="O261" s="1141"/>
      <c r="P261" s="1142"/>
      <c r="Q261" s="2432">
        <f>'当該年度入力、注意事項'!$E$10+1</f>
        <v>27</v>
      </c>
      <c r="R261" s="2431"/>
      <c r="S261" s="2433"/>
      <c r="T261" s="2566" t="s">
        <v>15</v>
      </c>
      <c r="U261" s="1154"/>
    </row>
    <row r="262" spans="2:21" s="185" customFormat="1" ht="18" customHeight="1" thickBot="1" x14ac:dyDescent="0.2">
      <c r="B262" s="2490" t="s">
        <v>264</v>
      </c>
      <c r="C262" s="2491"/>
      <c r="D262" s="2491"/>
      <c r="E262" s="2491"/>
      <c r="F262" s="2660"/>
      <c r="G262" s="2661"/>
      <c r="H262" s="1143" t="s">
        <v>448</v>
      </c>
      <c r="I262" s="1144" t="s">
        <v>449</v>
      </c>
      <c r="J262" s="1144" t="s">
        <v>450</v>
      </c>
      <c r="K262" s="1144" t="s">
        <v>451</v>
      </c>
      <c r="L262" s="1144" t="s">
        <v>458</v>
      </c>
      <c r="M262" s="1144" t="s">
        <v>459</v>
      </c>
      <c r="N262" s="1144" t="s">
        <v>452</v>
      </c>
      <c r="O262" s="1144" t="s">
        <v>453</v>
      </c>
      <c r="P262" s="1144" t="s">
        <v>454</v>
      </c>
      <c r="Q262" s="1144" t="s">
        <v>455</v>
      </c>
      <c r="R262" s="1144" t="s">
        <v>456</v>
      </c>
      <c r="S262" s="1144" t="s">
        <v>457</v>
      </c>
      <c r="T262" s="2574"/>
      <c r="U262" s="1183"/>
    </row>
    <row r="263" spans="2:21" ht="22.5" customHeight="1" x14ac:dyDescent="0.15">
      <c r="B263" s="2483" t="s">
        <v>677</v>
      </c>
      <c r="C263" s="2634" t="s">
        <v>659</v>
      </c>
      <c r="D263" s="2404" t="s">
        <v>56</v>
      </c>
      <c r="E263" s="2379"/>
      <c r="F263" s="2379"/>
      <c r="G263" s="2399"/>
      <c r="H263" s="1770">
        <v>541</v>
      </c>
      <c r="I263" s="1771">
        <v>424</v>
      </c>
      <c r="J263" s="1771">
        <v>580</v>
      </c>
      <c r="K263" s="1771">
        <v>517</v>
      </c>
      <c r="L263" s="1771">
        <v>626</v>
      </c>
      <c r="M263" s="1771">
        <v>438</v>
      </c>
      <c r="N263" s="1771">
        <v>539</v>
      </c>
      <c r="O263" s="1771">
        <v>394</v>
      </c>
      <c r="P263" s="1772">
        <v>487</v>
      </c>
      <c r="Q263" s="1772">
        <v>494</v>
      </c>
      <c r="R263" s="1772">
        <v>459</v>
      </c>
      <c r="S263" s="1773">
        <v>693</v>
      </c>
      <c r="T263" s="1219">
        <f t="shared" ref="T263:T271" si="89">SUM(H263:S263)</f>
        <v>6192</v>
      </c>
      <c r="U263" s="1154"/>
    </row>
    <row r="264" spans="2:21" ht="22.5" customHeight="1" x14ac:dyDescent="0.15">
      <c r="B264" s="2484"/>
      <c r="C264" s="2635"/>
      <c r="D264" s="2438" t="s">
        <v>103</v>
      </c>
      <c r="E264" s="2351"/>
      <c r="F264" s="2351"/>
      <c r="G264" s="2352"/>
      <c r="H264" s="1770">
        <v>772</v>
      </c>
      <c r="I264" s="1771">
        <v>671</v>
      </c>
      <c r="J264" s="1771">
        <v>764</v>
      </c>
      <c r="K264" s="1771">
        <v>712</v>
      </c>
      <c r="L264" s="1771">
        <v>756</v>
      </c>
      <c r="M264" s="1771">
        <v>621</v>
      </c>
      <c r="N264" s="1771">
        <v>820</v>
      </c>
      <c r="O264" s="1771">
        <v>697</v>
      </c>
      <c r="P264" s="1772">
        <v>675</v>
      </c>
      <c r="Q264" s="1772">
        <v>843</v>
      </c>
      <c r="R264" s="1772">
        <v>811</v>
      </c>
      <c r="S264" s="1773">
        <v>728</v>
      </c>
      <c r="T264" s="1219">
        <f t="shared" si="89"/>
        <v>8870</v>
      </c>
      <c r="U264" s="1154"/>
    </row>
    <row r="265" spans="2:21" ht="22.5" customHeight="1" x14ac:dyDescent="0.15">
      <c r="B265" s="2484"/>
      <c r="C265" s="2635"/>
      <c r="D265" s="2438" t="s">
        <v>60</v>
      </c>
      <c r="E265" s="2351"/>
      <c r="F265" s="2351"/>
      <c r="G265" s="2352"/>
      <c r="H265" s="1770">
        <v>0</v>
      </c>
      <c r="I265" s="1771">
        <v>2</v>
      </c>
      <c r="J265" s="1771">
        <v>1</v>
      </c>
      <c r="K265" s="1771">
        <v>2</v>
      </c>
      <c r="L265" s="1771">
        <v>27</v>
      </c>
      <c r="M265" s="1771">
        <v>5</v>
      </c>
      <c r="N265" s="1771">
        <v>1</v>
      </c>
      <c r="O265" s="1771">
        <v>4</v>
      </c>
      <c r="P265" s="1772">
        <v>2</v>
      </c>
      <c r="Q265" s="1772">
        <v>3</v>
      </c>
      <c r="R265" s="1772">
        <v>2</v>
      </c>
      <c r="S265" s="1773">
        <v>1</v>
      </c>
      <c r="T265" s="1219">
        <f t="shared" si="89"/>
        <v>50</v>
      </c>
      <c r="U265" s="1154"/>
    </row>
    <row r="266" spans="2:21" ht="22.5" customHeight="1" x14ac:dyDescent="0.15">
      <c r="B266" s="2484"/>
      <c r="C266" s="2635"/>
      <c r="D266" s="2438" t="s">
        <v>61</v>
      </c>
      <c r="E266" s="2351"/>
      <c r="F266" s="2351"/>
      <c r="G266" s="2352"/>
      <c r="H266" s="1770">
        <v>3</v>
      </c>
      <c r="I266" s="1771">
        <v>9</v>
      </c>
      <c r="J266" s="1771">
        <v>13</v>
      </c>
      <c r="K266" s="1771">
        <v>9</v>
      </c>
      <c r="L266" s="1771">
        <v>4</v>
      </c>
      <c r="M266" s="1771">
        <v>7</v>
      </c>
      <c r="N266" s="1771">
        <v>7</v>
      </c>
      <c r="O266" s="1771">
        <v>8</v>
      </c>
      <c r="P266" s="1772">
        <v>141</v>
      </c>
      <c r="Q266" s="1772">
        <v>8</v>
      </c>
      <c r="R266" s="1772">
        <v>9</v>
      </c>
      <c r="S266" s="1773">
        <v>0</v>
      </c>
      <c r="T266" s="1219">
        <f t="shared" si="89"/>
        <v>218</v>
      </c>
      <c r="U266" s="1154"/>
    </row>
    <row r="267" spans="2:21" ht="22.5" customHeight="1" x14ac:dyDescent="0.15">
      <c r="B267" s="2484"/>
      <c r="C267" s="2635"/>
      <c r="D267" s="2374" t="s">
        <v>170</v>
      </c>
      <c r="E267" s="2369"/>
      <c r="F267" s="2369"/>
      <c r="G267" s="2397"/>
      <c r="H267" s="1775">
        <v>0</v>
      </c>
      <c r="I267" s="1776">
        <v>0</v>
      </c>
      <c r="J267" s="1776">
        <v>0</v>
      </c>
      <c r="K267" s="1776">
        <v>0</v>
      </c>
      <c r="L267" s="1776">
        <v>0</v>
      </c>
      <c r="M267" s="1776">
        <v>0</v>
      </c>
      <c r="N267" s="1776">
        <v>0</v>
      </c>
      <c r="O267" s="1776">
        <v>0</v>
      </c>
      <c r="P267" s="1776">
        <v>0</v>
      </c>
      <c r="Q267" s="1776">
        <v>0</v>
      </c>
      <c r="R267" s="1776">
        <v>0</v>
      </c>
      <c r="S267" s="1776">
        <v>0</v>
      </c>
      <c r="T267" s="1223">
        <f t="shared" si="89"/>
        <v>0</v>
      </c>
      <c r="U267" s="1154"/>
    </row>
    <row r="268" spans="2:21" ht="22.5" customHeight="1" thickBot="1" x14ac:dyDescent="0.2">
      <c r="B268" s="2484"/>
      <c r="C268" s="2635"/>
      <c r="D268" s="2628" t="s">
        <v>18</v>
      </c>
      <c r="E268" s="2629"/>
      <c r="F268" s="2629"/>
      <c r="G268" s="2630"/>
      <c r="H268" s="1969">
        <v>19</v>
      </c>
      <c r="I268" s="1970">
        <v>9</v>
      </c>
      <c r="J268" s="1970">
        <v>49</v>
      </c>
      <c r="K268" s="1970">
        <v>10</v>
      </c>
      <c r="L268" s="1970">
        <v>21</v>
      </c>
      <c r="M268" s="1970">
        <v>20</v>
      </c>
      <c r="N268" s="1970">
        <v>7</v>
      </c>
      <c r="O268" s="1970">
        <v>25</v>
      </c>
      <c r="P268" s="1971">
        <v>28</v>
      </c>
      <c r="Q268" s="1971">
        <v>7</v>
      </c>
      <c r="R268" s="1971">
        <v>5</v>
      </c>
      <c r="S268" s="1972">
        <v>3</v>
      </c>
      <c r="T268" s="1214">
        <f>SUM(H268:S268)</f>
        <v>203</v>
      </c>
      <c r="U268" s="1154"/>
    </row>
    <row r="269" spans="2:21" ht="22.5" customHeight="1" thickTop="1" x14ac:dyDescent="0.15">
      <c r="B269" s="2484"/>
      <c r="C269" s="2635"/>
      <c r="D269" s="2687" t="s">
        <v>15</v>
      </c>
      <c r="E269" s="2688"/>
      <c r="F269" s="2688"/>
      <c r="G269" s="2689"/>
      <c r="H269" s="1954">
        <f t="shared" ref="H269:T269" si="90">SUM(H263:H268)</f>
        <v>1335</v>
      </c>
      <c r="I269" s="1955">
        <f t="shared" si="90"/>
        <v>1115</v>
      </c>
      <c r="J269" s="1955">
        <f t="shared" si="90"/>
        <v>1407</v>
      </c>
      <c r="K269" s="1955">
        <f t="shared" si="90"/>
        <v>1250</v>
      </c>
      <c r="L269" s="1955">
        <f t="shared" si="90"/>
        <v>1434</v>
      </c>
      <c r="M269" s="1955">
        <f t="shared" si="90"/>
        <v>1091</v>
      </c>
      <c r="N269" s="1955">
        <f t="shared" si="90"/>
        <v>1374</v>
      </c>
      <c r="O269" s="1955">
        <f t="shared" si="90"/>
        <v>1128</v>
      </c>
      <c r="P269" s="1955">
        <f t="shared" si="90"/>
        <v>1333</v>
      </c>
      <c r="Q269" s="1955">
        <f t="shared" si="90"/>
        <v>1355</v>
      </c>
      <c r="R269" s="1955">
        <f t="shared" si="90"/>
        <v>1286</v>
      </c>
      <c r="S269" s="1955">
        <f t="shared" si="90"/>
        <v>1425</v>
      </c>
      <c r="T269" s="1254">
        <f t="shared" si="90"/>
        <v>15533</v>
      </c>
      <c r="U269" s="1154"/>
    </row>
    <row r="270" spans="2:21" ht="22.5" customHeight="1" x14ac:dyDescent="0.15">
      <c r="B270" s="2484"/>
      <c r="C270" s="2625" t="s">
        <v>671</v>
      </c>
      <c r="D270" s="2374" t="s">
        <v>63</v>
      </c>
      <c r="E270" s="2369"/>
      <c r="F270" s="2369"/>
      <c r="G270" s="2397"/>
      <c r="H270" s="1775">
        <v>0</v>
      </c>
      <c r="I270" s="1776">
        <v>0</v>
      </c>
      <c r="J270" s="1776">
        <v>0</v>
      </c>
      <c r="K270" s="1776">
        <v>0</v>
      </c>
      <c r="L270" s="1776">
        <v>0</v>
      </c>
      <c r="M270" s="1776">
        <v>0</v>
      </c>
      <c r="N270" s="1776">
        <v>0</v>
      </c>
      <c r="O270" s="1776">
        <v>0</v>
      </c>
      <c r="P270" s="1776">
        <v>0</v>
      </c>
      <c r="Q270" s="1776">
        <v>0</v>
      </c>
      <c r="R270" s="1776">
        <v>0</v>
      </c>
      <c r="S270" s="1779">
        <v>0</v>
      </c>
      <c r="T270" s="1223">
        <f t="shared" si="89"/>
        <v>0</v>
      </c>
      <c r="U270" s="1154"/>
    </row>
    <row r="271" spans="2:21" ht="22.5" customHeight="1" x14ac:dyDescent="0.15">
      <c r="B271" s="2484"/>
      <c r="C271" s="2626"/>
      <c r="D271" s="2438" t="s">
        <v>18</v>
      </c>
      <c r="E271" s="2351"/>
      <c r="F271" s="2351"/>
      <c r="G271" s="2352"/>
      <c r="H271" s="1770">
        <v>0</v>
      </c>
      <c r="I271" s="1771">
        <v>0</v>
      </c>
      <c r="J271" s="1771">
        <v>0</v>
      </c>
      <c r="K271" s="1771">
        <v>0</v>
      </c>
      <c r="L271" s="1771">
        <v>0</v>
      </c>
      <c r="M271" s="1771">
        <v>0</v>
      </c>
      <c r="N271" s="1771">
        <v>0</v>
      </c>
      <c r="O271" s="1771">
        <v>0</v>
      </c>
      <c r="P271" s="1771">
        <v>0</v>
      </c>
      <c r="Q271" s="1771">
        <v>0</v>
      </c>
      <c r="R271" s="1771">
        <v>0</v>
      </c>
      <c r="S271" s="1773">
        <v>0</v>
      </c>
      <c r="T271" s="1219">
        <f t="shared" si="89"/>
        <v>0</v>
      </c>
      <c r="U271" s="1154"/>
    </row>
    <row r="272" spans="2:21" ht="22.5" customHeight="1" thickBot="1" x14ac:dyDescent="0.2">
      <c r="B272" s="2484"/>
      <c r="C272" s="2627"/>
      <c r="D272" s="2719" t="s">
        <v>672</v>
      </c>
      <c r="E272" s="2377"/>
      <c r="F272" s="2377"/>
      <c r="G272" s="2378"/>
      <c r="H272" s="2000">
        <f t="shared" ref="H272:T272" si="91">SUM(H270:H271)</f>
        <v>0</v>
      </c>
      <c r="I272" s="2001">
        <f t="shared" si="91"/>
        <v>0</v>
      </c>
      <c r="J272" s="2001">
        <f t="shared" si="91"/>
        <v>0</v>
      </c>
      <c r="K272" s="2001">
        <f t="shared" si="91"/>
        <v>0</v>
      </c>
      <c r="L272" s="2001">
        <f t="shared" si="91"/>
        <v>0</v>
      </c>
      <c r="M272" s="2001">
        <f t="shared" si="91"/>
        <v>0</v>
      </c>
      <c r="N272" s="2001">
        <f t="shared" si="91"/>
        <v>0</v>
      </c>
      <c r="O272" s="2001">
        <f t="shared" si="91"/>
        <v>0</v>
      </c>
      <c r="P272" s="2001">
        <f t="shared" si="91"/>
        <v>0</v>
      </c>
      <c r="Q272" s="2001">
        <f t="shared" si="91"/>
        <v>0</v>
      </c>
      <c r="R272" s="2001">
        <f t="shared" si="91"/>
        <v>0</v>
      </c>
      <c r="S272" s="2008">
        <f t="shared" si="91"/>
        <v>0</v>
      </c>
      <c r="T272" s="1246">
        <f t="shared" si="91"/>
        <v>0</v>
      </c>
      <c r="U272" s="1154"/>
    </row>
    <row r="273" spans="2:21" ht="22.5" customHeight="1" thickTop="1" thickBot="1" x14ac:dyDescent="0.2">
      <c r="B273" s="2485"/>
      <c r="C273" s="2655" t="s">
        <v>15</v>
      </c>
      <c r="D273" s="2656"/>
      <c r="E273" s="2656"/>
      <c r="F273" s="2656"/>
      <c r="G273" s="2657"/>
      <c r="H273" s="1252">
        <f t="shared" ref="H273:R273" si="92">SUM(H272,H269)</f>
        <v>1335</v>
      </c>
      <c r="I273" s="1253">
        <f t="shared" si="92"/>
        <v>1115</v>
      </c>
      <c r="J273" s="1253">
        <f t="shared" si="92"/>
        <v>1407</v>
      </c>
      <c r="K273" s="1253">
        <f t="shared" si="92"/>
        <v>1250</v>
      </c>
      <c r="L273" s="1253">
        <f t="shared" si="92"/>
        <v>1434</v>
      </c>
      <c r="M273" s="1253">
        <f t="shared" si="92"/>
        <v>1091</v>
      </c>
      <c r="N273" s="1253">
        <f t="shared" si="92"/>
        <v>1374</v>
      </c>
      <c r="O273" s="1253">
        <f t="shared" si="92"/>
        <v>1128</v>
      </c>
      <c r="P273" s="1253">
        <f t="shared" si="92"/>
        <v>1333</v>
      </c>
      <c r="Q273" s="1253">
        <f t="shared" si="92"/>
        <v>1355</v>
      </c>
      <c r="R273" s="1253">
        <f t="shared" si="92"/>
        <v>1286</v>
      </c>
      <c r="S273" s="1253">
        <f>SUM(S269,S272)</f>
        <v>1425</v>
      </c>
      <c r="T273" s="1254">
        <f>SUM(H273:S273)</f>
        <v>15533</v>
      </c>
      <c r="U273" s="1154"/>
    </row>
    <row r="274" spans="2:21" ht="22.5" customHeight="1" x14ac:dyDescent="0.15">
      <c r="B274" s="2483" t="s">
        <v>225</v>
      </c>
      <c r="C274" s="2634" t="s">
        <v>659</v>
      </c>
      <c r="D274" s="2404" t="s">
        <v>56</v>
      </c>
      <c r="E274" s="2379"/>
      <c r="F274" s="2379"/>
      <c r="G274" s="2399"/>
      <c r="H274" s="1782">
        <v>0</v>
      </c>
      <c r="I274" s="1783">
        <v>0</v>
      </c>
      <c r="J274" s="1783">
        <v>0</v>
      </c>
      <c r="K274" s="1783">
        <v>0</v>
      </c>
      <c r="L274" s="1783">
        <v>0</v>
      </c>
      <c r="M274" s="1783">
        <v>0</v>
      </c>
      <c r="N274" s="1783">
        <v>0</v>
      </c>
      <c r="O274" s="1783">
        <v>0</v>
      </c>
      <c r="P274" s="1973">
        <v>0</v>
      </c>
      <c r="Q274" s="1973">
        <v>0</v>
      </c>
      <c r="R274" s="1973">
        <v>0</v>
      </c>
      <c r="S274" s="1974">
        <v>0</v>
      </c>
      <c r="T274" s="1245">
        <f t="shared" ref="T274:T278" si="93">SUM(H274:S274)</f>
        <v>0</v>
      </c>
      <c r="U274" s="1154"/>
    </row>
    <row r="275" spans="2:21" ht="22.5" customHeight="1" x14ac:dyDescent="0.15">
      <c r="B275" s="2484"/>
      <c r="C275" s="2635"/>
      <c r="D275" s="2438" t="s">
        <v>103</v>
      </c>
      <c r="E275" s="2351"/>
      <c r="F275" s="2351"/>
      <c r="G275" s="2352"/>
      <c r="H275" s="1770">
        <v>0</v>
      </c>
      <c r="I275" s="1771">
        <v>0</v>
      </c>
      <c r="J275" s="1771">
        <v>0</v>
      </c>
      <c r="K275" s="1771">
        <v>0</v>
      </c>
      <c r="L275" s="1771">
        <v>0</v>
      </c>
      <c r="M275" s="1771">
        <v>0</v>
      </c>
      <c r="N275" s="1771">
        <v>0</v>
      </c>
      <c r="O275" s="1771">
        <v>0</v>
      </c>
      <c r="P275" s="1772">
        <v>0</v>
      </c>
      <c r="Q275" s="1772">
        <v>0</v>
      </c>
      <c r="R275" s="1772">
        <v>0</v>
      </c>
      <c r="S275" s="1773">
        <v>0</v>
      </c>
      <c r="T275" s="1219">
        <f t="shared" si="93"/>
        <v>0</v>
      </c>
      <c r="U275" s="1154"/>
    </row>
    <row r="276" spans="2:21" ht="22.5" customHeight="1" x14ac:dyDescent="0.15">
      <c r="B276" s="2484"/>
      <c r="C276" s="2635"/>
      <c r="D276" s="2438" t="s">
        <v>60</v>
      </c>
      <c r="E276" s="2351"/>
      <c r="F276" s="2351"/>
      <c r="G276" s="2352"/>
      <c r="H276" s="1770">
        <v>0</v>
      </c>
      <c r="I276" s="1771">
        <v>0</v>
      </c>
      <c r="J276" s="1771">
        <v>0</v>
      </c>
      <c r="K276" s="1771">
        <v>0</v>
      </c>
      <c r="L276" s="1771">
        <v>0</v>
      </c>
      <c r="M276" s="1771">
        <v>0</v>
      </c>
      <c r="N276" s="1771">
        <v>0</v>
      </c>
      <c r="O276" s="1771">
        <v>0</v>
      </c>
      <c r="P276" s="1771">
        <v>0</v>
      </c>
      <c r="Q276" s="1771">
        <v>0</v>
      </c>
      <c r="R276" s="1771">
        <v>0</v>
      </c>
      <c r="S276" s="1771">
        <v>0</v>
      </c>
      <c r="T276" s="1219">
        <f t="shared" si="93"/>
        <v>0</v>
      </c>
      <c r="U276" s="1154"/>
    </row>
    <row r="277" spans="2:21" ht="22.5" customHeight="1" x14ac:dyDescent="0.15">
      <c r="B277" s="2484"/>
      <c r="C277" s="2635"/>
      <c r="D277" s="2438" t="s">
        <v>61</v>
      </c>
      <c r="E277" s="2351"/>
      <c r="F277" s="2351"/>
      <c r="G277" s="2352"/>
      <c r="H277" s="1780">
        <v>1</v>
      </c>
      <c r="I277" s="1772">
        <v>0</v>
      </c>
      <c r="J277" s="1772">
        <v>1</v>
      </c>
      <c r="K277" s="1772">
        <v>5</v>
      </c>
      <c r="L277" s="1772">
        <v>2</v>
      </c>
      <c r="M277" s="1772">
        <v>0</v>
      </c>
      <c r="N277" s="1772">
        <v>0</v>
      </c>
      <c r="O277" s="1772">
        <v>0</v>
      </c>
      <c r="P277" s="1772">
        <v>0</v>
      </c>
      <c r="Q277" s="1772">
        <v>2</v>
      </c>
      <c r="R277" s="1772">
        <v>0</v>
      </c>
      <c r="S277" s="1773">
        <v>2</v>
      </c>
      <c r="T277" s="1219">
        <f t="shared" si="93"/>
        <v>13</v>
      </c>
      <c r="U277" s="1154"/>
    </row>
    <row r="278" spans="2:21" ht="22.5" customHeight="1" x14ac:dyDescent="0.15">
      <c r="B278" s="2484"/>
      <c r="C278" s="2635"/>
      <c r="D278" s="2374" t="s">
        <v>170</v>
      </c>
      <c r="E278" s="2369"/>
      <c r="F278" s="2369"/>
      <c r="G278" s="2397"/>
      <c r="H278" s="1775">
        <v>0</v>
      </c>
      <c r="I278" s="1776">
        <v>0</v>
      </c>
      <c r="J278" s="1776">
        <v>0</v>
      </c>
      <c r="K278" s="1776">
        <v>0</v>
      </c>
      <c r="L278" s="1776">
        <v>0</v>
      </c>
      <c r="M278" s="1776">
        <v>0</v>
      </c>
      <c r="N278" s="1776">
        <v>0</v>
      </c>
      <c r="O278" s="1776">
        <v>0</v>
      </c>
      <c r="P278" s="1776">
        <v>0</v>
      </c>
      <c r="Q278" s="1776">
        <v>0</v>
      </c>
      <c r="R278" s="1776">
        <v>0</v>
      </c>
      <c r="S278" s="1776">
        <v>0</v>
      </c>
      <c r="T278" s="1223">
        <f t="shared" si="93"/>
        <v>0</v>
      </c>
      <c r="U278" s="1154"/>
    </row>
    <row r="279" spans="2:21" ht="22.5" customHeight="1" thickBot="1" x14ac:dyDescent="0.2">
      <c r="B279" s="2484"/>
      <c r="C279" s="2635"/>
      <c r="D279" s="2628" t="s">
        <v>18</v>
      </c>
      <c r="E279" s="2629"/>
      <c r="F279" s="2629"/>
      <c r="G279" s="2630"/>
      <c r="H279" s="1777">
        <v>0</v>
      </c>
      <c r="I279" s="1778">
        <v>0</v>
      </c>
      <c r="J279" s="1778">
        <v>0</v>
      </c>
      <c r="K279" s="1778">
        <v>0</v>
      </c>
      <c r="L279" s="1778">
        <v>0</v>
      </c>
      <c r="M279" s="1778">
        <v>0</v>
      </c>
      <c r="N279" s="1778">
        <v>0</v>
      </c>
      <c r="O279" s="1778">
        <v>0</v>
      </c>
      <c r="P279" s="1778">
        <v>0</v>
      </c>
      <c r="Q279" s="1778">
        <v>0</v>
      </c>
      <c r="R279" s="1778">
        <v>0</v>
      </c>
      <c r="S279" s="1778">
        <v>0</v>
      </c>
      <c r="T279" s="1214">
        <f>SUM(H279:S279)</f>
        <v>0</v>
      </c>
      <c r="U279" s="1154"/>
    </row>
    <row r="280" spans="2:21" ht="22.5" customHeight="1" thickTop="1" thickBot="1" x14ac:dyDescent="0.2">
      <c r="B280" s="2485"/>
      <c r="C280" s="2655" t="s">
        <v>15</v>
      </c>
      <c r="D280" s="2656"/>
      <c r="E280" s="2656"/>
      <c r="F280" s="2656"/>
      <c r="G280" s="2657"/>
      <c r="H280" s="1215">
        <f t="shared" ref="H280:T280" si="94">SUM(H274:H279)</f>
        <v>1</v>
      </c>
      <c r="I280" s="1216">
        <f t="shared" si="94"/>
        <v>0</v>
      </c>
      <c r="J280" s="1216">
        <f t="shared" si="94"/>
        <v>1</v>
      </c>
      <c r="K280" s="1216">
        <f t="shared" si="94"/>
        <v>5</v>
      </c>
      <c r="L280" s="1216">
        <f t="shared" si="94"/>
        <v>2</v>
      </c>
      <c r="M280" s="1216">
        <f t="shared" si="94"/>
        <v>0</v>
      </c>
      <c r="N280" s="1216">
        <f t="shared" si="94"/>
        <v>0</v>
      </c>
      <c r="O280" s="1216">
        <f t="shared" si="94"/>
        <v>0</v>
      </c>
      <c r="P280" s="1216">
        <f t="shared" si="94"/>
        <v>0</v>
      </c>
      <c r="Q280" s="1216">
        <f t="shared" si="94"/>
        <v>2</v>
      </c>
      <c r="R280" s="1216">
        <f t="shared" si="94"/>
        <v>0</v>
      </c>
      <c r="S280" s="1216">
        <f t="shared" si="94"/>
        <v>2</v>
      </c>
      <c r="T280" s="1222">
        <f t="shared" si="94"/>
        <v>13</v>
      </c>
      <c r="U280" s="1154"/>
    </row>
    <row r="281" spans="2:21" ht="22.5" customHeight="1" x14ac:dyDescent="0.15">
      <c r="B281" s="28"/>
      <c r="C281" s="2709"/>
      <c r="D281" s="2377"/>
      <c r="E281" s="2377"/>
      <c r="F281" s="2377"/>
      <c r="G281" s="2377"/>
      <c r="H281" s="1242"/>
      <c r="I281" s="1242"/>
      <c r="J281" s="1242"/>
      <c r="K281" s="1242"/>
      <c r="L281" s="1242"/>
      <c r="M281" s="1242"/>
      <c r="N281" s="1242"/>
      <c r="O281" s="1242"/>
      <c r="P281" s="1243"/>
      <c r="Q281" s="1243"/>
      <c r="R281" s="1243"/>
      <c r="S281" s="1243"/>
      <c r="T281" s="1243"/>
      <c r="U281" s="1154"/>
    </row>
    <row r="282" spans="2:21" ht="22.5" customHeight="1" x14ac:dyDescent="0.15">
      <c r="B282" s="28"/>
      <c r="C282" s="2709"/>
      <c r="D282" s="2377"/>
      <c r="E282" s="2377"/>
      <c r="F282" s="2377"/>
      <c r="G282" s="2377"/>
      <c r="H282" s="1242"/>
      <c r="I282" s="1242"/>
      <c r="J282" s="1242"/>
      <c r="K282" s="1242"/>
      <c r="L282" s="1242"/>
      <c r="M282" s="1242"/>
      <c r="N282" s="1242"/>
      <c r="O282" s="1242"/>
      <c r="P282" s="1243"/>
      <c r="Q282" s="1243"/>
      <c r="R282" s="1243"/>
      <c r="S282" s="1243"/>
      <c r="T282" s="1243"/>
      <c r="U282" s="1154"/>
    </row>
    <row r="283" spans="2:21" ht="22.5" customHeight="1" x14ac:dyDescent="0.15">
      <c r="B283" s="28"/>
      <c r="C283" s="2709"/>
      <c r="D283" s="2377"/>
      <c r="E283" s="2377"/>
      <c r="F283" s="2377"/>
      <c r="G283" s="2377"/>
      <c r="H283" s="1242"/>
      <c r="I283" s="1242"/>
      <c r="J283" s="1242"/>
      <c r="K283" s="1242"/>
      <c r="L283" s="1242"/>
      <c r="M283" s="1242"/>
      <c r="N283" s="1242"/>
      <c r="O283" s="1242"/>
      <c r="P283" s="1242"/>
      <c r="Q283" s="1242"/>
      <c r="R283" s="1242"/>
      <c r="S283" s="1242"/>
      <c r="T283" s="1243"/>
      <c r="U283" s="1154"/>
    </row>
    <row r="284" spans="2:21" ht="22.5" customHeight="1" x14ac:dyDescent="0.15">
      <c r="B284" s="28"/>
      <c r="C284" s="2709"/>
      <c r="D284" s="2377"/>
      <c r="E284" s="2377"/>
      <c r="F284" s="2377"/>
      <c r="G284" s="2377"/>
      <c r="H284" s="1243"/>
      <c r="I284" s="1243"/>
      <c r="J284" s="1243"/>
      <c r="K284" s="1243"/>
      <c r="L284" s="1243"/>
      <c r="M284" s="1243"/>
      <c r="N284" s="1243"/>
      <c r="O284" s="1243"/>
      <c r="P284" s="1243"/>
      <c r="Q284" s="1243"/>
      <c r="R284" s="1243"/>
      <c r="S284" s="1243"/>
      <c r="T284" s="1243"/>
      <c r="U284" s="1154"/>
    </row>
    <row r="285" spans="2:21" ht="22.5" customHeight="1" x14ac:dyDescent="0.15">
      <c r="B285" s="28"/>
      <c r="C285" s="2709"/>
      <c r="D285" s="2377"/>
      <c r="E285" s="2377"/>
      <c r="F285" s="2377"/>
      <c r="G285" s="2377"/>
      <c r="H285" s="1242"/>
      <c r="I285" s="1242"/>
      <c r="J285" s="1242"/>
      <c r="K285" s="1242"/>
      <c r="L285" s="1242"/>
      <c r="M285" s="1242"/>
      <c r="N285" s="1242"/>
      <c r="O285" s="1242"/>
      <c r="P285" s="1242"/>
      <c r="Q285" s="1242"/>
      <c r="R285" s="1242"/>
      <c r="S285" s="1242"/>
      <c r="T285" s="1243"/>
      <c r="U285" s="1154"/>
    </row>
    <row r="286" spans="2:21" ht="22.5" customHeight="1" x14ac:dyDescent="0.15">
      <c r="B286" s="28"/>
      <c r="C286" s="2709"/>
      <c r="D286" s="2377"/>
      <c r="E286" s="2377"/>
      <c r="F286" s="2377"/>
      <c r="G286" s="2377"/>
      <c r="H286" s="1243"/>
      <c r="I286" s="1243"/>
      <c r="J286" s="1243"/>
      <c r="K286" s="1243"/>
      <c r="L286" s="1243"/>
      <c r="M286" s="1243"/>
      <c r="N286" s="1243"/>
      <c r="O286" s="1243"/>
      <c r="P286" s="1243"/>
      <c r="Q286" s="1243"/>
      <c r="R286" s="1243"/>
      <c r="S286" s="1243"/>
      <c r="T286" s="1243"/>
      <c r="U286" s="1154"/>
    </row>
    <row r="287" spans="2:21" s="185" customFormat="1" ht="18" customHeight="1" x14ac:dyDescent="0.15">
      <c r="B287" s="6"/>
      <c r="C287" s="144"/>
      <c r="D287" s="68"/>
      <c r="E287" s="68"/>
      <c r="F287" s="68"/>
      <c r="G287" s="68"/>
      <c r="H287" s="1218"/>
      <c r="I287" s="1218"/>
      <c r="J287" s="1218"/>
      <c r="K287" s="1218"/>
      <c r="L287" s="1218"/>
      <c r="M287" s="1218"/>
      <c r="N287" s="1218"/>
      <c r="O287" s="1218"/>
      <c r="P287" s="1218"/>
      <c r="Q287" s="1218"/>
      <c r="R287" s="1218"/>
      <c r="S287" s="1218"/>
      <c r="T287" s="1218"/>
      <c r="U287" s="1183"/>
    </row>
    <row r="288" spans="2:21" s="185" customFormat="1" ht="11.25" customHeight="1" x14ac:dyDescent="0.15">
      <c r="B288" s="6"/>
      <c r="C288" s="144"/>
      <c r="D288" s="68"/>
      <c r="E288" s="68"/>
      <c r="F288" s="68"/>
      <c r="G288" s="68"/>
      <c r="H288" s="1218"/>
      <c r="I288" s="1218"/>
      <c r="J288" s="1218"/>
      <c r="K288" s="1218"/>
      <c r="L288" s="1218"/>
      <c r="M288" s="1218"/>
      <c r="N288" s="1218"/>
      <c r="O288" s="1218"/>
      <c r="P288" s="1218"/>
      <c r="Q288" s="1218"/>
      <c r="R288" s="1218"/>
      <c r="S288" s="1218"/>
      <c r="T288" s="1218"/>
      <c r="U288" s="1183"/>
    </row>
    <row r="289" spans="2:21" s="185" customFormat="1" ht="11.25" customHeight="1" x14ac:dyDescent="0.15">
      <c r="B289" s="6"/>
      <c r="C289" s="144"/>
      <c r="D289" s="68"/>
      <c r="E289" s="68"/>
      <c r="F289" s="68"/>
      <c r="G289" s="68"/>
      <c r="H289" s="1218"/>
      <c r="I289" s="1218"/>
      <c r="J289" s="1218"/>
      <c r="K289" s="1218"/>
      <c r="L289" s="1218"/>
      <c r="M289" s="1218"/>
      <c r="N289" s="1218"/>
      <c r="O289" s="1218"/>
      <c r="P289" s="1218"/>
      <c r="Q289" s="1218"/>
      <c r="R289" s="1218"/>
      <c r="S289" s="1218"/>
      <c r="T289" s="1218"/>
      <c r="U289" s="1183"/>
    </row>
    <row r="290" spans="2:21" ht="18.75" customHeight="1" x14ac:dyDescent="0.15">
      <c r="B290" s="32" t="s">
        <v>465</v>
      </c>
      <c r="C290" s="28"/>
      <c r="D290" s="28"/>
      <c r="E290" s="28"/>
      <c r="F290" s="28"/>
      <c r="G290" s="28"/>
      <c r="H290" s="1154"/>
      <c r="I290" s="1154"/>
      <c r="J290" s="1154"/>
      <c r="K290" s="1154"/>
      <c r="L290" s="1154"/>
      <c r="M290" s="1154"/>
      <c r="N290" s="1154"/>
      <c r="O290" s="1154"/>
      <c r="P290" s="1154"/>
      <c r="Q290" s="1154"/>
      <c r="R290" s="1154"/>
      <c r="S290" s="1154"/>
      <c r="T290" s="1154"/>
      <c r="U290" s="1154"/>
    </row>
    <row r="291" spans="2:21" ht="18.75" customHeight="1" x14ac:dyDescent="0.15">
      <c r="B291" s="32"/>
      <c r="C291" s="32" t="s">
        <v>184</v>
      </c>
      <c r="D291" s="28"/>
      <c r="E291" s="28"/>
      <c r="F291" s="28"/>
      <c r="G291" s="28"/>
      <c r="H291" s="1139"/>
      <c r="I291" s="1139"/>
      <c r="J291" s="1139"/>
      <c r="K291" s="1139"/>
      <c r="L291" s="1139"/>
      <c r="M291" s="1139"/>
      <c r="N291" s="1139"/>
      <c r="O291" s="1139"/>
      <c r="P291" s="1139"/>
      <c r="Q291" s="1139"/>
      <c r="R291" s="2462">
        <f>'当該年度入力、注意事項'!$E$10</f>
        <v>26</v>
      </c>
      <c r="S291" s="2462"/>
      <c r="T291" s="2462"/>
      <c r="U291" s="1154"/>
    </row>
    <row r="292" spans="2:21" ht="3.75" customHeight="1" thickBot="1" x14ac:dyDescent="0.2">
      <c r="B292" s="28"/>
      <c r="C292" s="28"/>
      <c r="D292" s="28"/>
      <c r="E292" s="28"/>
      <c r="F292" s="28"/>
      <c r="G292" s="28"/>
      <c r="H292" s="1154"/>
      <c r="I292" s="1154"/>
      <c r="J292" s="1154"/>
      <c r="K292" s="1154"/>
      <c r="L292" s="1154"/>
      <c r="M292" s="1154"/>
      <c r="N292" s="1154"/>
      <c r="O292" s="1154"/>
      <c r="P292" s="1154"/>
      <c r="Q292" s="1154"/>
      <c r="R292" s="1154"/>
      <c r="S292" s="1154"/>
      <c r="T292" s="1154"/>
      <c r="U292" s="1154"/>
    </row>
    <row r="293" spans="2:21" ht="18" customHeight="1" x14ac:dyDescent="0.15">
      <c r="B293" s="2662"/>
      <c r="C293" s="2663"/>
      <c r="D293" s="2663"/>
      <c r="E293" s="2663"/>
      <c r="F293" s="2474" t="s">
        <v>266</v>
      </c>
      <c r="G293" s="2475"/>
      <c r="H293" s="1140"/>
      <c r="I293" s="1141"/>
      <c r="J293" s="1141"/>
      <c r="K293" s="2431">
        <f>'当該年度入力、注意事項'!$E$10</f>
        <v>26</v>
      </c>
      <c r="L293" s="2431"/>
      <c r="M293" s="2431"/>
      <c r="N293" s="1141"/>
      <c r="O293" s="1141"/>
      <c r="P293" s="1142"/>
      <c r="Q293" s="2432">
        <f>'当該年度入力、注意事項'!$E$10+1</f>
        <v>27</v>
      </c>
      <c r="R293" s="2431"/>
      <c r="S293" s="2433"/>
      <c r="T293" s="2566" t="s">
        <v>15</v>
      </c>
      <c r="U293" s="1154"/>
    </row>
    <row r="294" spans="2:21" s="185" customFormat="1" ht="18" customHeight="1" thickBot="1" x14ac:dyDescent="0.2">
      <c r="B294" s="2676" t="s">
        <v>264</v>
      </c>
      <c r="C294" s="2677"/>
      <c r="D294" s="2677"/>
      <c r="E294" s="2677"/>
      <c r="F294" s="2660"/>
      <c r="G294" s="2661"/>
      <c r="H294" s="1143" t="s">
        <v>448</v>
      </c>
      <c r="I294" s="1144" t="s">
        <v>449</v>
      </c>
      <c r="J294" s="1144" t="s">
        <v>450</v>
      </c>
      <c r="K294" s="1144" t="s">
        <v>451</v>
      </c>
      <c r="L294" s="1144" t="s">
        <v>458</v>
      </c>
      <c r="M294" s="1144" t="s">
        <v>459</v>
      </c>
      <c r="N294" s="1144" t="s">
        <v>452</v>
      </c>
      <c r="O294" s="1144" t="s">
        <v>453</v>
      </c>
      <c r="P294" s="1144" t="s">
        <v>454</v>
      </c>
      <c r="Q294" s="1144" t="s">
        <v>455</v>
      </c>
      <c r="R294" s="1144" t="s">
        <v>456</v>
      </c>
      <c r="S294" s="1144" t="s">
        <v>457</v>
      </c>
      <c r="T294" s="2574"/>
      <c r="U294" s="1183"/>
    </row>
    <row r="295" spans="2:21" ht="22.5" customHeight="1" x14ac:dyDescent="0.15">
      <c r="B295" s="2483" t="s">
        <v>72</v>
      </c>
      <c r="C295" s="2634" t="s">
        <v>659</v>
      </c>
      <c r="D295" s="2404" t="s">
        <v>56</v>
      </c>
      <c r="E295" s="2379"/>
      <c r="F295" s="2379"/>
      <c r="G295" s="2399"/>
      <c r="H295" s="1244">
        <f t="shared" ref="H295:S295" si="95">H263+H274</f>
        <v>541</v>
      </c>
      <c r="I295" s="1244">
        <f t="shared" si="95"/>
        <v>424</v>
      </c>
      <c r="J295" s="1244">
        <f t="shared" si="95"/>
        <v>580</v>
      </c>
      <c r="K295" s="1244">
        <f t="shared" si="95"/>
        <v>517</v>
      </c>
      <c r="L295" s="1244">
        <f t="shared" si="95"/>
        <v>626</v>
      </c>
      <c r="M295" s="1244">
        <f t="shared" si="95"/>
        <v>438</v>
      </c>
      <c r="N295" s="1244">
        <f t="shared" si="95"/>
        <v>539</v>
      </c>
      <c r="O295" s="1244">
        <f t="shared" si="95"/>
        <v>394</v>
      </c>
      <c r="P295" s="1244">
        <f t="shared" si="95"/>
        <v>487</v>
      </c>
      <c r="Q295" s="1244">
        <f t="shared" si="95"/>
        <v>494</v>
      </c>
      <c r="R295" s="1244">
        <f t="shared" si="95"/>
        <v>459</v>
      </c>
      <c r="S295" s="1244">
        <f t="shared" si="95"/>
        <v>693</v>
      </c>
      <c r="T295" s="1245">
        <f t="shared" ref="T295:T302" si="96">SUM(H295:S295)</f>
        <v>6192</v>
      </c>
      <c r="U295" s="1154"/>
    </row>
    <row r="296" spans="2:21" ht="22.5" customHeight="1" x14ac:dyDescent="0.15">
      <c r="B296" s="2484"/>
      <c r="C296" s="2635"/>
      <c r="D296" s="2438" t="s">
        <v>103</v>
      </c>
      <c r="E296" s="2351"/>
      <c r="F296" s="2351"/>
      <c r="G296" s="2352"/>
      <c r="H296" s="1092">
        <f t="shared" ref="H296:S296" si="97">H264+H275</f>
        <v>772</v>
      </c>
      <c r="I296" s="1092">
        <f t="shared" si="97"/>
        <v>671</v>
      </c>
      <c r="J296" s="1092">
        <f t="shared" si="97"/>
        <v>764</v>
      </c>
      <c r="K296" s="1092">
        <f t="shared" si="97"/>
        <v>712</v>
      </c>
      <c r="L296" s="1092">
        <f t="shared" si="97"/>
        <v>756</v>
      </c>
      <c r="M296" s="1092">
        <f t="shared" si="97"/>
        <v>621</v>
      </c>
      <c r="N296" s="1092">
        <f t="shared" si="97"/>
        <v>820</v>
      </c>
      <c r="O296" s="1092">
        <f t="shared" si="97"/>
        <v>697</v>
      </c>
      <c r="P296" s="1092">
        <f t="shared" si="97"/>
        <v>675</v>
      </c>
      <c r="Q296" s="1092">
        <f t="shared" si="97"/>
        <v>843</v>
      </c>
      <c r="R296" s="1092">
        <f t="shared" si="97"/>
        <v>811</v>
      </c>
      <c r="S296" s="1092">
        <f t="shared" si="97"/>
        <v>728</v>
      </c>
      <c r="T296" s="1219">
        <f t="shared" si="96"/>
        <v>8870</v>
      </c>
      <c r="U296" s="1154"/>
    </row>
    <row r="297" spans="2:21" ht="22.5" customHeight="1" x14ac:dyDescent="0.15">
      <c r="B297" s="2484"/>
      <c r="C297" s="2635"/>
      <c r="D297" s="2438" t="s">
        <v>60</v>
      </c>
      <c r="E297" s="2351"/>
      <c r="F297" s="2351"/>
      <c r="G297" s="2352"/>
      <c r="H297" s="1092">
        <f t="shared" ref="H297:S297" si="98">H265+H276</f>
        <v>0</v>
      </c>
      <c r="I297" s="1092">
        <f t="shared" si="98"/>
        <v>2</v>
      </c>
      <c r="J297" s="1092">
        <f t="shared" si="98"/>
        <v>1</v>
      </c>
      <c r="K297" s="1092">
        <f t="shared" si="98"/>
        <v>2</v>
      </c>
      <c r="L297" s="1092">
        <f t="shared" si="98"/>
        <v>27</v>
      </c>
      <c r="M297" s="1092">
        <f t="shared" si="98"/>
        <v>5</v>
      </c>
      <c r="N297" s="1092">
        <f t="shared" si="98"/>
        <v>1</v>
      </c>
      <c r="O297" s="1092">
        <f t="shared" si="98"/>
        <v>4</v>
      </c>
      <c r="P297" s="1092">
        <f t="shared" si="98"/>
        <v>2</v>
      </c>
      <c r="Q297" s="1092">
        <f t="shared" si="98"/>
        <v>3</v>
      </c>
      <c r="R297" s="1092">
        <f t="shared" si="98"/>
        <v>2</v>
      </c>
      <c r="S297" s="1092">
        <f t="shared" si="98"/>
        <v>1</v>
      </c>
      <c r="T297" s="1219">
        <f t="shared" si="96"/>
        <v>50</v>
      </c>
      <c r="U297" s="1154"/>
    </row>
    <row r="298" spans="2:21" ht="22.5" customHeight="1" x14ac:dyDescent="0.15">
      <c r="B298" s="2484"/>
      <c r="C298" s="2635"/>
      <c r="D298" s="2438" t="s">
        <v>61</v>
      </c>
      <c r="E298" s="2351"/>
      <c r="F298" s="2351"/>
      <c r="G298" s="2352"/>
      <c r="H298" s="1220">
        <f t="shared" ref="H298:S298" si="99">H266+H277</f>
        <v>4</v>
      </c>
      <c r="I298" s="1220">
        <f t="shared" si="99"/>
        <v>9</v>
      </c>
      <c r="J298" s="1220">
        <f t="shared" si="99"/>
        <v>14</v>
      </c>
      <c r="K298" s="1220">
        <f t="shared" si="99"/>
        <v>14</v>
      </c>
      <c r="L298" s="1220">
        <f t="shared" si="99"/>
        <v>6</v>
      </c>
      <c r="M298" s="1220">
        <f t="shared" si="99"/>
        <v>7</v>
      </c>
      <c r="N298" s="1220">
        <f t="shared" si="99"/>
        <v>7</v>
      </c>
      <c r="O298" s="1220">
        <f t="shared" si="99"/>
        <v>8</v>
      </c>
      <c r="P298" s="1220">
        <f t="shared" si="99"/>
        <v>141</v>
      </c>
      <c r="Q298" s="1220">
        <f t="shared" si="99"/>
        <v>10</v>
      </c>
      <c r="R298" s="1220">
        <f t="shared" si="99"/>
        <v>9</v>
      </c>
      <c r="S298" s="1220">
        <f t="shared" si="99"/>
        <v>2</v>
      </c>
      <c r="T298" s="1219">
        <f t="shared" si="96"/>
        <v>231</v>
      </c>
      <c r="U298" s="1154"/>
    </row>
    <row r="299" spans="2:21" ht="22.5" customHeight="1" x14ac:dyDescent="0.15">
      <c r="B299" s="2484"/>
      <c r="C299" s="2635"/>
      <c r="D299" s="2374" t="s">
        <v>170</v>
      </c>
      <c r="E299" s="2369"/>
      <c r="F299" s="2369"/>
      <c r="G299" s="2397"/>
      <c r="H299" s="1221">
        <f t="shared" ref="H299:S299" si="100">H267+H278</f>
        <v>0</v>
      </c>
      <c r="I299" s="1221">
        <f t="shared" si="100"/>
        <v>0</v>
      </c>
      <c r="J299" s="1221">
        <f t="shared" si="100"/>
        <v>0</v>
      </c>
      <c r="K299" s="1221">
        <f t="shared" si="100"/>
        <v>0</v>
      </c>
      <c r="L299" s="1221">
        <f t="shared" si="100"/>
        <v>0</v>
      </c>
      <c r="M299" s="1221">
        <f t="shared" si="100"/>
        <v>0</v>
      </c>
      <c r="N299" s="1221">
        <f t="shared" si="100"/>
        <v>0</v>
      </c>
      <c r="O299" s="1221">
        <f t="shared" si="100"/>
        <v>0</v>
      </c>
      <c r="P299" s="1221">
        <f t="shared" si="100"/>
        <v>0</v>
      </c>
      <c r="Q299" s="1221">
        <f t="shared" si="100"/>
        <v>0</v>
      </c>
      <c r="R299" s="1221">
        <f t="shared" si="100"/>
        <v>0</v>
      </c>
      <c r="S299" s="1221">
        <f t="shared" si="100"/>
        <v>0</v>
      </c>
      <c r="T299" s="1223">
        <f t="shared" si="96"/>
        <v>0</v>
      </c>
      <c r="U299" s="1154"/>
    </row>
    <row r="300" spans="2:21" ht="22.5" customHeight="1" thickBot="1" x14ac:dyDescent="0.2">
      <c r="B300" s="2484"/>
      <c r="C300" s="2635"/>
      <c r="D300" s="2628" t="s">
        <v>18</v>
      </c>
      <c r="E300" s="2629"/>
      <c r="F300" s="2629"/>
      <c r="G300" s="2630"/>
      <c r="H300" s="1227">
        <f t="shared" ref="H300:S300" si="101">SUM(H279,H268)</f>
        <v>19</v>
      </c>
      <c r="I300" s="1227">
        <f t="shared" si="101"/>
        <v>9</v>
      </c>
      <c r="J300" s="1227">
        <f t="shared" si="101"/>
        <v>49</v>
      </c>
      <c r="K300" s="1227">
        <f t="shared" si="101"/>
        <v>10</v>
      </c>
      <c r="L300" s="1227">
        <f t="shared" si="101"/>
        <v>21</v>
      </c>
      <c r="M300" s="1227">
        <f t="shared" si="101"/>
        <v>20</v>
      </c>
      <c r="N300" s="1227">
        <f t="shared" si="101"/>
        <v>7</v>
      </c>
      <c r="O300" s="1227">
        <f t="shared" si="101"/>
        <v>25</v>
      </c>
      <c r="P300" s="1227">
        <f t="shared" si="101"/>
        <v>28</v>
      </c>
      <c r="Q300" s="1227">
        <f t="shared" si="101"/>
        <v>7</v>
      </c>
      <c r="R300" s="1227">
        <f t="shared" si="101"/>
        <v>5</v>
      </c>
      <c r="S300" s="1227">
        <f t="shared" si="101"/>
        <v>3</v>
      </c>
      <c r="T300" s="1214">
        <f>SUM(H300:S300)</f>
        <v>203</v>
      </c>
      <c r="U300" s="1154"/>
    </row>
    <row r="301" spans="2:21" ht="22.5" customHeight="1" thickTop="1" x14ac:dyDescent="0.15">
      <c r="B301" s="2484"/>
      <c r="C301" s="2635"/>
      <c r="D301" s="2687" t="s">
        <v>15</v>
      </c>
      <c r="E301" s="2688"/>
      <c r="F301" s="2688"/>
      <c r="G301" s="2689"/>
      <c r="H301" s="1954">
        <f>SUM(H295:H300)</f>
        <v>1336</v>
      </c>
      <c r="I301" s="1955">
        <f>SUM(I295:I300)</f>
        <v>1115</v>
      </c>
      <c r="J301" s="1955">
        <f t="shared" ref="J301:R301" si="102">SUM(J295:J300)</f>
        <v>1408</v>
      </c>
      <c r="K301" s="1955">
        <f t="shared" si="102"/>
        <v>1255</v>
      </c>
      <c r="L301" s="1955">
        <f t="shared" si="102"/>
        <v>1436</v>
      </c>
      <c r="M301" s="1955">
        <f t="shared" si="102"/>
        <v>1091</v>
      </c>
      <c r="N301" s="1955">
        <f t="shared" si="102"/>
        <v>1374</v>
      </c>
      <c r="O301" s="1955">
        <f t="shared" si="102"/>
        <v>1128</v>
      </c>
      <c r="P301" s="1955">
        <f t="shared" si="102"/>
        <v>1333</v>
      </c>
      <c r="Q301" s="1955">
        <f t="shared" si="102"/>
        <v>1357</v>
      </c>
      <c r="R301" s="1955">
        <f t="shared" si="102"/>
        <v>1286</v>
      </c>
      <c r="S301" s="1955">
        <f>SUM(S295:S300)</f>
        <v>1427</v>
      </c>
      <c r="T301" s="1254">
        <f>SUM(H301:S301)</f>
        <v>15546</v>
      </c>
      <c r="U301" s="1154"/>
    </row>
    <row r="302" spans="2:21" ht="22.5" customHeight="1" x14ac:dyDescent="0.15">
      <c r="B302" s="2484"/>
      <c r="C302" s="2625" t="s">
        <v>671</v>
      </c>
      <c r="D302" s="2374" t="s">
        <v>63</v>
      </c>
      <c r="E302" s="2369"/>
      <c r="F302" s="2369"/>
      <c r="G302" s="2397"/>
      <c r="H302" s="1092">
        <f t="shared" ref="H302:S302" si="103">H270</f>
        <v>0</v>
      </c>
      <c r="I302" s="1091">
        <f t="shared" si="103"/>
        <v>0</v>
      </c>
      <c r="J302" s="1091">
        <f t="shared" si="103"/>
        <v>0</v>
      </c>
      <c r="K302" s="1091">
        <f t="shared" si="103"/>
        <v>0</v>
      </c>
      <c r="L302" s="1091">
        <f t="shared" si="103"/>
        <v>0</v>
      </c>
      <c r="M302" s="1091">
        <f t="shared" si="103"/>
        <v>0</v>
      </c>
      <c r="N302" s="1091">
        <f t="shared" si="103"/>
        <v>0</v>
      </c>
      <c r="O302" s="1091">
        <f t="shared" si="103"/>
        <v>0</v>
      </c>
      <c r="P302" s="1091">
        <f t="shared" si="103"/>
        <v>0</v>
      </c>
      <c r="Q302" s="1091">
        <f t="shared" si="103"/>
        <v>0</v>
      </c>
      <c r="R302" s="1091">
        <f t="shared" si="103"/>
        <v>0</v>
      </c>
      <c r="S302" s="1091">
        <f t="shared" si="103"/>
        <v>0</v>
      </c>
      <c r="T302" s="1219">
        <f t="shared" si="96"/>
        <v>0</v>
      </c>
      <c r="U302" s="1154"/>
    </row>
    <row r="303" spans="2:21" ht="22.5" customHeight="1" thickBot="1" x14ac:dyDescent="0.2">
      <c r="B303" s="2484"/>
      <c r="C303" s="2626"/>
      <c r="D303" s="2441" t="s">
        <v>18</v>
      </c>
      <c r="E303" s="2423"/>
      <c r="F303" s="2423"/>
      <c r="G303" s="2424"/>
      <c r="H303" s="1221">
        <f t="shared" ref="H303:S303" si="104">H271</f>
        <v>0</v>
      </c>
      <c r="I303" s="1095">
        <f t="shared" si="104"/>
        <v>0</v>
      </c>
      <c r="J303" s="1095">
        <f t="shared" si="104"/>
        <v>0</v>
      </c>
      <c r="K303" s="1095">
        <f t="shared" si="104"/>
        <v>0</v>
      </c>
      <c r="L303" s="1095">
        <f t="shared" si="104"/>
        <v>0</v>
      </c>
      <c r="M303" s="1095">
        <f t="shared" si="104"/>
        <v>0</v>
      </c>
      <c r="N303" s="1095">
        <f t="shared" si="104"/>
        <v>0</v>
      </c>
      <c r="O303" s="1095">
        <f t="shared" si="104"/>
        <v>0</v>
      </c>
      <c r="P303" s="1095">
        <f t="shared" si="104"/>
        <v>0</v>
      </c>
      <c r="Q303" s="1095">
        <f t="shared" si="104"/>
        <v>0</v>
      </c>
      <c r="R303" s="1095">
        <f t="shared" si="104"/>
        <v>0</v>
      </c>
      <c r="S303" s="1095">
        <f t="shared" si="104"/>
        <v>0</v>
      </c>
      <c r="T303" s="1223">
        <f>SUM(H303:S303)</f>
        <v>0</v>
      </c>
      <c r="U303" s="1154"/>
    </row>
    <row r="304" spans="2:21" ht="22.5" customHeight="1" thickTop="1" thickBot="1" x14ac:dyDescent="0.2">
      <c r="B304" s="2484"/>
      <c r="C304" s="2627"/>
      <c r="D304" s="2668" t="s">
        <v>15</v>
      </c>
      <c r="E304" s="2669"/>
      <c r="F304" s="2669"/>
      <c r="G304" s="2670"/>
      <c r="H304" s="1967">
        <f t="shared" ref="H304:S304" si="105">SUM(H302:H303)</f>
        <v>0</v>
      </c>
      <c r="I304" s="1968">
        <f t="shared" si="105"/>
        <v>0</v>
      </c>
      <c r="J304" s="1968">
        <f t="shared" si="105"/>
        <v>0</v>
      </c>
      <c r="K304" s="1968">
        <f t="shared" si="105"/>
        <v>0</v>
      </c>
      <c r="L304" s="1968">
        <f t="shared" si="105"/>
        <v>0</v>
      </c>
      <c r="M304" s="1968">
        <f t="shared" si="105"/>
        <v>0</v>
      </c>
      <c r="N304" s="1968">
        <f t="shared" si="105"/>
        <v>0</v>
      </c>
      <c r="O304" s="1968">
        <f t="shared" si="105"/>
        <v>0</v>
      </c>
      <c r="P304" s="1968">
        <f t="shared" si="105"/>
        <v>0</v>
      </c>
      <c r="Q304" s="1968">
        <f t="shared" si="105"/>
        <v>0</v>
      </c>
      <c r="R304" s="1968">
        <f t="shared" si="105"/>
        <v>0</v>
      </c>
      <c r="S304" s="1968">
        <f t="shared" si="105"/>
        <v>0</v>
      </c>
      <c r="T304" s="1958">
        <f>SUM(H304:S304)</f>
        <v>0</v>
      </c>
      <c r="U304" s="1154"/>
    </row>
    <row r="305" spans="2:21" ht="22.5" customHeight="1" thickTop="1" thickBot="1" x14ac:dyDescent="0.2">
      <c r="B305" s="2485"/>
      <c r="C305" s="2655" t="s">
        <v>72</v>
      </c>
      <c r="D305" s="2656"/>
      <c r="E305" s="2656"/>
      <c r="F305" s="2656"/>
      <c r="G305" s="2657"/>
      <c r="H305" s="1224">
        <f t="shared" ref="H305:S305" si="106">H301+H304</f>
        <v>1336</v>
      </c>
      <c r="I305" s="1225">
        <f t="shared" si="106"/>
        <v>1115</v>
      </c>
      <c r="J305" s="1225">
        <f t="shared" si="106"/>
        <v>1408</v>
      </c>
      <c r="K305" s="1225">
        <f t="shared" si="106"/>
        <v>1255</v>
      </c>
      <c r="L305" s="1225">
        <f t="shared" si="106"/>
        <v>1436</v>
      </c>
      <c r="M305" s="1225">
        <f t="shared" si="106"/>
        <v>1091</v>
      </c>
      <c r="N305" s="1225">
        <f t="shared" si="106"/>
        <v>1374</v>
      </c>
      <c r="O305" s="1225">
        <f t="shared" si="106"/>
        <v>1128</v>
      </c>
      <c r="P305" s="1225">
        <f t="shared" si="106"/>
        <v>1333</v>
      </c>
      <c r="Q305" s="1225">
        <f t="shared" si="106"/>
        <v>1357</v>
      </c>
      <c r="R305" s="1225">
        <f t="shared" si="106"/>
        <v>1286</v>
      </c>
      <c r="S305" s="1225">
        <f t="shared" si="106"/>
        <v>1427</v>
      </c>
      <c r="T305" s="1222">
        <f>SUM(H305:S305)</f>
        <v>15546</v>
      </c>
      <c r="U305" s="1154"/>
    </row>
    <row r="306" spans="2:21" ht="18" customHeight="1" x14ac:dyDescent="0.15">
      <c r="B306" s="28"/>
      <c r="C306" s="144"/>
      <c r="D306" s="795"/>
      <c r="E306" s="795"/>
      <c r="F306" s="795"/>
      <c r="G306" s="795"/>
      <c r="H306" s="1242"/>
      <c r="I306" s="1242"/>
      <c r="J306" s="1242"/>
      <c r="K306" s="1242"/>
      <c r="L306" s="1242"/>
      <c r="M306" s="1242"/>
      <c r="N306" s="1242"/>
      <c r="O306" s="1242"/>
      <c r="P306" s="1242"/>
      <c r="Q306" s="1242"/>
      <c r="R306" s="1242"/>
      <c r="S306" s="1242"/>
      <c r="T306" s="1243"/>
      <c r="U306" s="1154"/>
    </row>
    <row r="307" spans="2:21" ht="7.5" customHeight="1" x14ac:dyDescent="0.15">
      <c r="B307" s="28"/>
      <c r="C307" s="28"/>
      <c r="D307" s="28"/>
      <c r="E307" s="28"/>
      <c r="F307" s="28"/>
      <c r="G307" s="28"/>
      <c r="H307" s="28"/>
      <c r="I307" s="28"/>
      <c r="J307" s="28"/>
      <c r="K307" s="28"/>
      <c r="L307" s="28"/>
      <c r="M307" s="28"/>
      <c r="N307" s="28"/>
      <c r="O307" s="28"/>
      <c r="P307" s="28"/>
      <c r="Q307" s="28"/>
      <c r="R307" s="28"/>
      <c r="S307" s="28"/>
      <c r="T307" s="28"/>
      <c r="U307" s="28"/>
    </row>
    <row r="308" spans="2:21" ht="14.25" x14ac:dyDescent="0.15">
      <c r="B308" s="28"/>
      <c r="C308" s="29"/>
      <c r="D308" s="28"/>
      <c r="E308" s="28"/>
      <c r="F308" s="28"/>
      <c r="G308" s="28"/>
      <c r="H308" s="150"/>
      <c r="I308" s="28"/>
      <c r="J308" s="28"/>
      <c r="K308" s="28"/>
      <c r="L308" s="28"/>
      <c r="M308" s="28"/>
      <c r="N308" s="28"/>
      <c r="O308" s="28"/>
      <c r="P308" s="28"/>
      <c r="Q308" s="28"/>
      <c r="R308" s="28"/>
      <c r="S308" s="28"/>
      <c r="T308" s="28"/>
      <c r="U308" s="28"/>
    </row>
    <row r="309" spans="2:21" x14ac:dyDescent="0.15">
      <c r="B309" s="28"/>
      <c r="C309" s="28"/>
      <c r="D309" s="28"/>
      <c r="E309" s="28"/>
      <c r="F309" s="28"/>
      <c r="G309" s="28"/>
      <c r="H309" s="28"/>
      <c r="I309" s="28"/>
      <c r="J309" s="28"/>
      <c r="K309" s="28"/>
      <c r="L309" s="28"/>
      <c r="M309" s="28"/>
      <c r="N309" s="28"/>
      <c r="O309" s="28"/>
      <c r="P309" s="28"/>
      <c r="Q309" s="28"/>
      <c r="R309" s="28"/>
      <c r="S309" s="28"/>
      <c r="T309" s="28"/>
      <c r="U309" s="28"/>
    </row>
    <row r="310" spans="2:21" x14ac:dyDescent="0.15">
      <c r="B310" s="28"/>
      <c r="C310" s="28"/>
      <c r="D310" s="28"/>
      <c r="E310" s="28"/>
      <c r="F310" s="28"/>
      <c r="G310" s="28"/>
      <c r="H310" s="28"/>
      <c r="I310" s="28"/>
      <c r="J310" s="28"/>
      <c r="K310" s="28"/>
      <c r="L310" s="28"/>
      <c r="M310" s="28"/>
      <c r="N310" s="28"/>
      <c r="O310" s="28"/>
      <c r="P310" s="28"/>
      <c r="Q310" s="28"/>
      <c r="R310" s="28"/>
      <c r="S310" s="28"/>
      <c r="T310" s="28"/>
      <c r="U310" s="28"/>
    </row>
    <row r="311" spans="2:21" x14ac:dyDescent="0.15">
      <c r="B311" s="28"/>
      <c r="C311" s="28"/>
      <c r="D311" s="28"/>
      <c r="E311" s="28"/>
      <c r="F311" s="28"/>
      <c r="G311" s="28"/>
      <c r="H311" s="28"/>
      <c r="I311" s="28"/>
      <c r="J311" s="28"/>
      <c r="K311" s="28"/>
      <c r="L311" s="28"/>
      <c r="M311" s="28"/>
      <c r="N311" s="28"/>
      <c r="O311" s="28"/>
      <c r="P311" s="28"/>
      <c r="Q311" s="28"/>
      <c r="R311" s="28"/>
      <c r="S311" s="28"/>
      <c r="T311" s="28"/>
      <c r="U311" s="28"/>
    </row>
    <row r="312" spans="2:21" x14ac:dyDescent="0.15">
      <c r="B312" s="28"/>
      <c r="C312" s="28"/>
      <c r="D312" s="28"/>
      <c r="E312" s="28"/>
      <c r="F312" s="28"/>
      <c r="G312" s="28"/>
      <c r="H312" s="28"/>
      <c r="I312" s="28"/>
      <c r="J312" s="28"/>
      <c r="K312" s="28"/>
      <c r="L312" s="28"/>
      <c r="M312" s="28"/>
      <c r="N312" s="28"/>
      <c r="O312" s="28"/>
      <c r="P312" s="28"/>
      <c r="Q312" s="28"/>
      <c r="R312" s="28"/>
      <c r="S312" s="28"/>
      <c r="T312" s="28"/>
      <c r="U312" s="28"/>
    </row>
    <row r="313" spans="2:21" x14ac:dyDescent="0.15">
      <c r="T313" s="28"/>
    </row>
    <row r="314" spans="2:21" x14ac:dyDescent="0.15">
      <c r="T314" s="28"/>
    </row>
    <row r="315" spans="2:21" x14ac:dyDescent="0.15">
      <c r="T315" s="28"/>
    </row>
    <row r="316" spans="2:21" x14ac:dyDescent="0.15">
      <c r="T316" s="28"/>
    </row>
    <row r="317" spans="2:21" x14ac:dyDescent="0.15">
      <c r="T317" s="28"/>
    </row>
    <row r="318" spans="2:21" x14ac:dyDescent="0.15">
      <c r="T318" s="28"/>
    </row>
    <row r="319" spans="2:21" x14ac:dyDescent="0.15">
      <c r="T319" s="28"/>
    </row>
    <row r="320" spans="2:21" x14ac:dyDescent="0.15">
      <c r="T320" s="28"/>
    </row>
    <row r="321" spans="20:20" x14ac:dyDescent="0.15">
      <c r="T321" s="28"/>
    </row>
    <row r="322" spans="20:20" x14ac:dyDescent="0.15">
      <c r="T322" s="28"/>
    </row>
    <row r="323" spans="20:20" x14ac:dyDescent="0.15">
      <c r="T323" s="28"/>
    </row>
    <row r="324" spans="20:20" x14ac:dyDescent="0.15">
      <c r="T324" s="28"/>
    </row>
    <row r="325" spans="20:20" x14ac:dyDescent="0.15">
      <c r="T325" s="28"/>
    </row>
    <row r="326" spans="20:20" x14ac:dyDescent="0.15">
      <c r="T326" s="28"/>
    </row>
    <row r="327" spans="20:20" x14ac:dyDescent="0.15">
      <c r="T327" s="28"/>
    </row>
    <row r="328" spans="20:20" x14ac:dyDescent="0.15">
      <c r="T328" s="28"/>
    </row>
  </sheetData>
  <mergeCells count="341">
    <mergeCell ref="D270:G270"/>
    <mergeCell ref="D271:G271"/>
    <mergeCell ref="C273:G273"/>
    <mergeCell ref="C274:C279"/>
    <mergeCell ref="D279:G279"/>
    <mergeCell ref="D298:G298"/>
    <mergeCell ref="D299:G299"/>
    <mergeCell ref="D301:G301"/>
    <mergeCell ref="C280:G280"/>
    <mergeCell ref="C295:C301"/>
    <mergeCell ref="C302:C304"/>
    <mergeCell ref="D300:G300"/>
    <mergeCell ref="D302:G302"/>
    <mergeCell ref="D303:G303"/>
    <mergeCell ref="B223:C230"/>
    <mergeCell ref="B245:E245"/>
    <mergeCell ref="B246:E246"/>
    <mergeCell ref="B247:C254"/>
    <mergeCell ref="B274:B280"/>
    <mergeCell ref="D274:G274"/>
    <mergeCell ref="D272:G272"/>
    <mergeCell ref="D265:G265"/>
    <mergeCell ref="D304:G304"/>
    <mergeCell ref="D295:G295"/>
    <mergeCell ref="D296:G296"/>
    <mergeCell ref="D297:G297"/>
    <mergeCell ref="B295:B305"/>
    <mergeCell ref="C305:G305"/>
    <mergeCell ref="F293:G293"/>
    <mergeCell ref="B263:B273"/>
    <mergeCell ref="C263:C269"/>
    <mergeCell ref="C270:C272"/>
    <mergeCell ref="D269:G269"/>
    <mergeCell ref="D268:G268"/>
    <mergeCell ref="D179:G179"/>
    <mergeCell ref="C177:C179"/>
    <mergeCell ref="C180:G180"/>
    <mergeCell ref="D225:G225"/>
    <mergeCell ref="B128:E128"/>
    <mergeCell ref="B129:E129"/>
    <mergeCell ref="B130:C137"/>
    <mergeCell ref="B138:C145"/>
    <mergeCell ref="B154:C161"/>
    <mergeCell ref="B152:E152"/>
    <mergeCell ref="B153:E153"/>
    <mergeCell ref="D139:G139"/>
    <mergeCell ref="D140:G140"/>
    <mergeCell ref="D157:G157"/>
    <mergeCell ref="D158:G158"/>
    <mergeCell ref="D159:G159"/>
    <mergeCell ref="D156:G156"/>
    <mergeCell ref="D145:G145"/>
    <mergeCell ref="D144:G144"/>
    <mergeCell ref="D160:G160"/>
    <mergeCell ref="D141:G141"/>
    <mergeCell ref="D219:G219"/>
    <mergeCell ref="D220:G220"/>
    <mergeCell ref="D221:G221"/>
    <mergeCell ref="D263:G263"/>
    <mergeCell ref="D228:G228"/>
    <mergeCell ref="D227:G227"/>
    <mergeCell ref="D222:G222"/>
    <mergeCell ref="D232:G232"/>
    <mergeCell ref="D233:G233"/>
    <mergeCell ref="D218:G218"/>
    <mergeCell ref="F213:G213"/>
    <mergeCell ref="F214:G214"/>
    <mergeCell ref="D224:G224"/>
    <mergeCell ref="D223:G223"/>
    <mergeCell ref="D236:G236"/>
    <mergeCell ref="D237:G237"/>
    <mergeCell ref="D238:G238"/>
    <mergeCell ref="D226:G226"/>
    <mergeCell ref="D234:G234"/>
    <mergeCell ref="D215:G215"/>
    <mergeCell ref="D216:G216"/>
    <mergeCell ref="D217:G217"/>
    <mergeCell ref="B213:E213"/>
    <mergeCell ref="B214:E214"/>
    <mergeCell ref="B215:C222"/>
    <mergeCell ref="C231:C238"/>
    <mergeCell ref="D231:G231"/>
    <mergeCell ref="F194:G194"/>
    <mergeCell ref="B196:B206"/>
    <mergeCell ref="C196:C202"/>
    <mergeCell ref="C203:C205"/>
    <mergeCell ref="D198:G198"/>
    <mergeCell ref="D199:G199"/>
    <mergeCell ref="D200:G200"/>
    <mergeCell ref="D201:G201"/>
    <mergeCell ref="D202:G202"/>
    <mergeCell ref="D203:G203"/>
    <mergeCell ref="D204:G204"/>
    <mergeCell ref="D205:G205"/>
    <mergeCell ref="C206:G206"/>
    <mergeCell ref="T168:T169"/>
    <mergeCell ref="K128:M128"/>
    <mergeCell ref="Q128:S128"/>
    <mergeCell ref="K168:M168"/>
    <mergeCell ref="Q213:S213"/>
    <mergeCell ref="T213:T214"/>
    <mergeCell ref="R126:T126"/>
    <mergeCell ref="R150:T150"/>
    <mergeCell ref="R166:T166"/>
    <mergeCell ref="T128:T129"/>
    <mergeCell ref="K152:M152"/>
    <mergeCell ref="Q152:S152"/>
    <mergeCell ref="T152:T153"/>
    <mergeCell ref="Q168:S168"/>
    <mergeCell ref="R192:T192"/>
    <mergeCell ref="R211:T211"/>
    <mergeCell ref="K213:M213"/>
    <mergeCell ref="K194:M194"/>
    <mergeCell ref="Q194:S194"/>
    <mergeCell ref="T194:T195"/>
    <mergeCell ref="K293:M293"/>
    <mergeCell ref="Q293:S293"/>
    <mergeCell ref="T293:T294"/>
    <mergeCell ref="F294:G294"/>
    <mergeCell ref="F245:G245"/>
    <mergeCell ref="K245:M245"/>
    <mergeCell ref="Q245:S245"/>
    <mergeCell ref="T245:T246"/>
    <mergeCell ref="F246:G246"/>
    <mergeCell ref="K261:M261"/>
    <mergeCell ref="Q261:S261"/>
    <mergeCell ref="D281:G281"/>
    <mergeCell ref="D282:G282"/>
    <mergeCell ref="D283:G283"/>
    <mergeCell ref="D284:G284"/>
    <mergeCell ref="B293:E293"/>
    <mergeCell ref="B294:E294"/>
    <mergeCell ref="R291:T291"/>
    <mergeCell ref="D285:G285"/>
    <mergeCell ref="D286:G286"/>
    <mergeCell ref="D266:G266"/>
    <mergeCell ref="D267:G267"/>
    <mergeCell ref="D275:G275"/>
    <mergeCell ref="D264:G264"/>
    <mergeCell ref="C95:G95"/>
    <mergeCell ref="R7:T7"/>
    <mergeCell ref="R23:T23"/>
    <mergeCell ref="K25:M25"/>
    <mergeCell ref="Q25:S25"/>
    <mergeCell ref="R41:T41"/>
    <mergeCell ref="K43:M43"/>
    <mergeCell ref="Q43:S43"/>
    <mergeCell ref="R81:T81"/>
    <mergeCell ref="K83:M83"/>
    <mergeCell ref="Q83:S83"/>
    <mergeCell ref="T83:T84"/>
    <mergeCell ref="T25:T26"/>
    <mergeCell ref="T9:T10"/>
    <mergeCell ref="T43:T44"/>
    <mergeCell ref="B18:G18"/>
    <mergeCell ref="D71:G71"/>
    <mergeCell ref="F9:G9"/>
    <mergeCell ref="K9:M9"/>
    <mergeCell ref="Q9:S9"/>
    <mergeCell ref="B25:E25"/>
    <mergeCell ref="B26:E26"/>
    <mergeCell ref="R65:T65"/>
    <mergeCell ref="F67:G67"/>
    <mergeCell ref="R107:T107"/>
    <mergeCell ref="D276:G276"/>
    <mergeCell ref="D277:G277"/>
    <mergeCell ref="D278:G278"/>
    <mergeCell ref="D253:G253"/>
    <mergeCell ref="C281:C286"/>
    <mergeCell ref="D72:G72"/>
    <mergeCell ref="D69:G69"/>
    <mergeCell ref="D56:G56"/>
    <mergeCell ref="D58:G58"/>
    <mergeCell ref="D75:G75"/>
    <mergeCell ref="F84:G84"/>
    <mergeCell ref="B68:E68"/>
    <mergeCell ref="D130:G130"/>
    <mergeCell ref="D136:G136"/>
    <mergeCell ref="D170:G170"/>
    <mergeCell ref="D132:G132"/>
    <mergeCell ref="D133:G133"/>
    <mergeCell ref="D134:G134"/>
    <mergeCell ref="D135:G135"/>
    <mergeCell ref="D138:G138"/>
    <mergeCell ref="D70:G70"/>
    <mergeCell ref="B96:B102"/>
    <mergeCell ref="D97:G97"/>
    <mergeCell ref="A2:I2"/>
    <mergeCell ref="D50:G50"/>
    <mergeCell ref="D52:G52"/>
    <mergeCell ref="D45:G45"/>
    <mergeCell ref="F25:G25"/>
    <mergeCell ref="C33:G33"/>
    <mergeCell ref="C31:G31"/>
    <mergeCell ref="C30:G30"/>
    <mergeCell ref="C29:G29"/>
    <mergeCell ref="C28:G28"/>
    <mergeCell ref="C27:G27"/>
    <mergeCell ref="C36:G36"/>
    <mergeCell ref="B43:E43"/>
    <mergeCell ref="B44:E44"/>
    <mergeCell ref="B9:E9"/>
    <mergeCell ref="B10:E10"/>
    <mergeCell ref="B11:G11"/>
    <mergeCell ref="B12:G12"/>
    <mergeCell ref="B13:G13"/>
    <mergeCell ref="B14:G14"/>
    <mergeCell ref="B15:G15"/>
    <mergeCell ref="B16:G16"/>
    <mergeCell ref="B17:G17"/>
    <mergeCell ref="F10:G10"/>
    <mergeCell ref="D98:G98"/>
    <mergeCell ref="D120:G120"/>
    <mergeCell ref="F129:G129"/>
    <mergeCell ref="F128:G128"/>
    <mergeCell ref="F195:G195"/>
    <mergeCell ref="D174:G174"/>
    <mergeCell ref="D176:G176"/>
    <mergeCell ref="D196:G196"/>
    <mergeCell ref="D73:G73"/>
    <mergeCell ref="D74:G74"/>
    <mergeCell ref="D137:G137"/>
    <mergeCell ref="D114:G114"/>
    <mergeCell ref="D117:G117"/>
    <mergeCell ref="D111:G111"/>
    <mergeCell ref="D112:G112"/>
    <mergeCell ref="D113:G113"/>
    <mergeCell ref="F110:G110"/>
    <mergeCell ref="B168:E168"/>
    <mergeCell ref="B169:E169"/>
    <mergeCell ref="B181:B187"/>
    <mergeCell ref="C181:C186"/>
    <mergeCell ref="C187:G187"/>
    <mergeCell ref="D186:G186"/>
    <mergeCell ref="D182:G182"/>
    <mergeCell ref="D131:G131"/>
    <mergeCell ref="D154:G154"/>
    <mergeCell ref="D155:G155"/>
    <mergeCell ref="D173:G173"/>
    <mergeCell ref="D197:G197"/>
    <mergeCell ref="D172:G172"/>
    <mergeCell ref="D185:G185"/>
    <mergeCell ref="D181:G181"/>
    <mergeCell ref="D171:G171"/>
    <mergeCell ref="D142:G142"/>
    <mergeCell ref="D143:G143"/>
    <mergeCell ref="F152:G152"/>
    <mergeCell ref="F153:G153"/>
    <mergeCell ref="F168:G168"/>
    <mergeCell ref="D183:G183"/>
    <mergeCell ref="D184:G184"/>
    <mergeCell ref="D161:G161"/>
    <mergeCell ref="B194:E194"/>
    <mergeCell ref="B195:E195"/>
    <mergeCell ref="B170:B180"/>
    <mergeCell ref="C170:C176"/>
    <mergeCell ref="D175:G175"/>
    <mergeCell ref="D177:G177"/>
    <mergeCell ref="D178:G178"/>
    <mergeCell ref="K67:M67"/>
    <mergeCell ref="Q67:S67"/>
    <mergeCell ref="T67:T68"/>
    <mergeCell ref="F68:G68"/>
    <mergeCell ref="D55:G55"/>
    <mergeCell ref="D59:G59"/>
    <mergeCell ref="D57:G57"/>
    <mergeCell ref="D47:G47"/>
    <mergeCell ref="D48:G48"/>
    <mergeCell ref="D49:G49"/>
    <mergeCell ref="D46:G46"/>
    <mergeCell ref="F43:G43"/>
    <mergeCell ref="D60:G60"/>
    <mergeCell ref="D54:G54"/>
    <mergeCell ref="F26:G26"/>
    <mergeCell ref="B67:E67"/>
    <mergeCell ref="K109:M109"/>
    <mergeCell ref="Q109:S109"/>
    <mergeCell ref="T109:T110"/>
    <mergeCell ref="D76:G76"/>
    <mergeCell ref="D85:G85"/>
    <mergeCell ref="D86:G86"/>
    <mergeCell ref="D90:G90"/>
    <mergeCell ref="D91:G91"/>
    <mergeCell ref="D92:G92"/>
    <mergeCell ref="D93:G93"/>
    <mergeCell ref="D94:G94"/>
    <mergeCell ref="D101:G101"/>
    <mergeCell ref="B110:E110"/>
    <mergeCell ref="F109:G109"/>
    <mergeCell ref="D99:G99"/>
    <mergeCell ref="D100:G100"/>
    <mergeCell ref="B83:E83"/>
    <mergeCell ref="B84:E84"/>
    <mergeCell ref="C96:C101"/>
    <mergeCell ref="D89:G89"/>
    <mergeCell ref="D87:G87"/>
    <mergeCell ref="D88:G88"/>
    <mergeCell ref="D96:G96"/>
    <mergeCell ref="T261:T262"/>
    <mergeCell ref="F262:G262"/>
    <mergeCell ref="D247:G247"/>
    <mergeCell ref="D248:G248"/>
    <mergeCell ref="D249:G249"/>
    <mergeCell ref="D250:G250"/>
    <mergeCell ref="D251:G251"/>
    <mergeCell ref="D252:G252"/>
    <mergeCell ref="D229:G229"/>
    <mergeCell ref="D230:G230"/>
    <mergeCell ref="F261:G261"/>
    <mergeCell ref="D254:G254"/>
    <mergeCell ref="R259:T259"/>
    <mergeCell ref="B261:E261"/>
    <mergeCell ref="B262:E262"/>
    <mergeCell ref="D235:G235"/>
    <mergeCell ref="R243:T243"/>
    <mergeCell ref="C111:C117"/>
    <mergeCell ref="F169:G169"/>
    <mergeCell ref="C118:C120"/>
    <mergeCell ref="D115:G115"/>
    <mergeCell ref="D116:G116"/>
    <mergeCell ref="D118:G118"/>
    <mergeCell ref="D119:G119"/>
    <mergeCell ref="B34:B36"/>
    <mergeCell ref="B27:B33"/>
    <mergeCell ref="C32:G32"/>
    <mergeCell ref="C34:G34"/>
    <mergeCell ref="C35:G35"/>
    <mergeCell ref="F44:G44"/>
    <mergeCell ref="F83:G83"/>
    <mergeCell ref="B45:C52"/>
    <mergeCell ref="B69:C76"/>
    <mergeCell ref="D51:G51"/>
    <mergeCell ref="D53:G53"/>
    <mergeCell ref="C85:C91"/>
    <mergeCell ref="C92:C94"/>
    <mergeCell ref="B85:B95"/>
    <mergeCell ref="B111:B121"/>
    <mergeCell ref="C121:G121"/>
    <mergeCell ref="B53:C60"/>
    <mergeCell ref="B37:G37"/>
    <mergeCell ref="C102:G102"/>
  </mergeCells>
  <phoneticPr fontId="3"/>
  <pageMargins left="0.78740157480314965" right="0.19685039370078741" top="0.78740157480314965" bottom="0.78740157480314965" header="0.59055118110236227" footer="0.59055118110236227"/>
  <pageSetup paperSize="9" scale="80" orientation="landscape" r:id="rId1"/>
  <headerFooter scaleWithDoc="0">
    <oddHeader>&amp;R&amp;"ＭＳ ゴシック,標準"【４　証明等取扱件数】－【(１)戸籍証明】</oddHeader>
    <oddFooter>&amp;R&amp;"ＭＳ ゴシック,標準"【４　証明等取扱件数】－【(１)戸籍証明】</oddFooter>
  </headerFooter>
  <rowBreaks count="13" manualBreakCount="13">
    <brk id="20" max="20" man="1"/>
    <brk id="38" max="20" man="1"/>
    <brk id="62" max="20" man="1"/>
    <brk id="78" max="20" man="1"/>
    <brk id="104" max="20" man="1"/>
    <brk id="123" max="20" man="1"/>
    <brk id="147" max="20" man="1"/>
    <brk id="163" max="20" man="1"/>
    <brk id="189" max="20" man="1"/>
    <brk id="208" max="20" man="1"/>
    <brk id="240" max="20" man="1"/>
    <brk id="256" max="20" man="1"/>
    <brk id="287" max="20"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CCFF"/>
  </sheetPr>
  <dimension ref="A1:U215"/>
  <sheetViews>
    <sheetView view="pageLayout" topLeftCell="A199" zoomScaleNormal="100" zoomScaleSheetLayoutView="89" workbookViewId="0">
      <selection activeCell="V211" sqref="V211"/>
    </sheetView>
  </sheetViews>
  <sheetFormatPr defaultRowHeight="13.5" x14ac:dyDescent="0.15"/>
  <cols>
    <col min="1" max="1" width="2.5" style="2" customWidth="1"/>
    <col min="2" max="3" width="4.75" style="2" customWidth="1"/>
    <col min="4" max="4" width="6.25" style="2" customWidth="1"/>
    <col min="5" max="6" width="3.125" style="2" customWidth="1"/>
    <col min="7" max="8" width="6.25" style="2" customWidth="1"/>
    <col min="9" max="14" width="7.5" style="2" customWidth="1"/>
    <col min="15" max="15" width="7.625" style="2" customWidth="1"/>
    <col min="16" max="20" width="7.5" style="2" customWidth="1"/>
    <col min="21" max="21" width="9" style="2"/>
    <col min="22" max="22" width="2.375" style="2" customWidth="1"/>
    <col min="23" max="16384" width="9" style="2"/>
  </cols>
  <sheetData>
    <row r="1" spans="1:21" s="3" customFormat="1" ht="7.5" customHeight="1" x14ac:dyDescent="0.15">
      <c r="B1" s="27"/>
      <c r="C1" s="27"/>
      <c r="D1" s="27"/>
      <c r="E1" s="27"/>
      <c r="F1" s="27"/>
      <c r="G1" s="27"/>
      <c r="H1" s="27"/>
      <c r="I1" s="27"/>
      <c r="J1" s="27"/>
      <c r="K1" s="27"/>
      <c r="L1" s="27"/>
      <c r="M1" s="27"/>
      <c r="N1" s="27"/>
      <c r="O1" s="27"/>
      <c r="P1" s="27"/>
      <c r="Q1" s="27"/>
      <c r="R1" s="27"/>
      <c r="S1" s="27"/>
      <c r="T1" s="27"/>
      <c r="U1" s="27"/>
    </row>
    <row r="2" spans="1:21" s="3" customFormat="1" ht="22.5" customHeight="1" x14ac:dyDescent="0.15">
      <c r="A2" s="32" t="s">
        <v>67</v>
      </c>
      <c r="C2" s="27"/>
      <c r="D2" s="27"/>
      <c r="E2" s="27"/>
      <c r="F2" s="27"/>
      <c r="G2" s="27"/>
      <c r="H2" s="27"/>
      <c r="I2" s="27"/>
      <c r="J2" s="27"/>
      <c r="K2" s="27"/>
      <c r="L2" s="27"/>
      <c r="M2" s="27"/>
      <c r="N2" s="27"/>
      <c r="O2" s="27"/>
      <c r="P2" s="27"/>
      <c r="Q2" s="27"/>
      <c r="R2" s="27"/>
      <c r="S2" s="27"/>
      <c r="T2" s="27"/>
      <c r="U2" s="27"/>
    </row>
    <row r="3" spans="1:21" s="3" customFormat="1" ht="6.75" customHeight="1" x14ac:dyDescent="0.15">
      <c r="B3" s="27"/>
      <c r="C3" s="27"/>
      <c r="D3" s="27"/>
      <c r="E3" s="27"/>
      <c r="F3" s="27"/>
      <c r="G3" s="27"/>
      <c r="H3" s="27"/>
      <c r="I3" s="27"/>
      <c r="J3" s="27"/>
      <c r="K3" s="27"/>
      <c r="L3" s="27"/>
      <c r="M3" s="27"/>
      <c r="N3" s="27"/>
      <c r="O3" s="27"/>
      <c r="P3" s="27"/>
      <c r="Q3" s="27"/>
      <c r="R3" s="27"/>
      <c r="S3" s="27"/>
      <c r="T3" s="27"/>
      <c r="U3" s="27"/>
    </row>
    <row r="4" spans="1:21" s="3" customFormat="1" ht="21.75" customHeight="1" x14ac:dyDescent="0.15">
      <c r="B4" s="32" t="s">
        <v>467</v>
      </c>
      <c r="D4" s="27"/>
      <c r="E4" s="27"/>
      <c r="F4" s="27"/>
      <c r="G4" s="27"/>
      <c r="H4" s="27"/>
      <c r="I4" s="27"/>
      <c r="J4" s="27"/>
      <c r="K4" s="27"/>
      <c r="L4" s="27"/>
      <c r="M4" s="27"/>
      <c r="N4" s="27"/>
      <c r="O4" s="27"/>
      <c r="P4" s="27"/>
      <c r="Q4" s="27"/>
      <c r="R4" s="27"/>
      <c r="S4" s="27"/>
      <c r="T4" s="27"/>
      <c r="U4" s="27"/>
    </row>
    <row r="5" spans="1:21" s="3" customFormat="1" ht="21.75" customHeight="1" x14ac:dyDescent="0.15">
      <c r="B5" s="32"/>
      <c r="C5" s="32" t="s">
        <v>27</v>
      </c>
      <c r="D5" s="27"/>
      <c r="E5" s="27"/>
      <c r="F5" s="27"/>
      <c r="G5" s="27"/>
      <c r="H5" s="27"/>
      <c r="I5" s="27"/>
      <c r="J5" s="27"/>
      <c r="K5" s="27"/>
      <c r="L5" s="27"/>
      <c r="M5" s="27"/>
      <c r="N5" s="27"/>
      <c r="O5" s="27"/>
      <c r="P5" s="27"/>
      <c r="Q5" s="27"/>
      <c r="R5" s="27"/>
      <c r="S5" s="2720">
        <f>'当該年度入力、注意事項'!$E$10</f>
        <v>26</v>
      </c>
      <c r="T5" s="2720"/>
      <c r="U5" s="2720"/>
    </row>
    <row r="6" spans="1:21" s="3" customFormat="1" ht="3.75" customHeight="1" thickBot="1" x14ac:dyDescent="0.2">
      <c r="B6" s="27"/>
      <c r="C6" s="27"/>
      <c r="D6" s="27"/>
      <c r="E6" s="27"/>
      <c r="F6" s="27"/>
      <c r="G6" s="27"/>
      <c r="H6" s="27"/>
      <c r="I6" s="27"/>
      <c r="J6" s="27"/>
      <c r="K6" s="27"/>
      <c r="L6" s="27"/>
      <c r="M6" s="27"/>
      <c r="N6" s="27"/>
      <c r="O6" s="27"/>
      <c r="P6" s="27"/>
      <c r="Q6" s="27"/>
      <c r="R6" s="27"/>
      <c r="S6" s="27"/>
      <c r="T6" s="27"/>
      <c r="U6" s="27"/>
    </row>
    <row r="7" spans="1:21" ht="18" customHeight="1" x14ac:dyDescent="0.15">
      <c r="B7" s="2665"/>
      <c r="C7" s="2666"/>
      <c r="D7" s="2666"/>
      <c r="E7" s="2666"/>
      <c r="F7" s="2474" t="s">
        <v>266</v>
      </c>
      <c r="G7" s="2474"/>
      <c r="H7" s="2475"/>
      <c r="I7" s="1140"/>
      <c r="J7" s="1141"/>
      <c r="K7" s="1141"/>
      <c r="L7" s="2431">
        <f>'当該年度入力、注意事項'!$E$10</f>
        <v>26</v>
      </c>
      <c r="M7" s="2431"/>
      <c r="N7" s="2431"/>
      <c r="O7" s="1141"/>
      <c r="P7" s="1141"/>
      <c r="Q7" s="1142"/>
      <c r="R7" s="2432">
        <f>'当該年度入力、注意事項'!$E$10+1</f>
        <v>27</v>
      </c>
      <c r="S7" s="2431"/>
      <c r="T7" s="2433"/>
      <c r="U7" s="2566" t="s">
        <v>15</v>
      </c>
    </row>
    <row r="8" spans="1:21" s="185" customFormat="1" ht="18" customHeight="1" thickBot="1" x14ac:dyDescent="0.2">
      <c r="B8" s="2490" t="s">
        <v>264</v>
      </c>
      <c r="C8" s="2491"/>
      <c r="D8" s="2491"/>
      <c r="E8" s="2491"/>
      <c r="F8" s="2681"/>
      <c r="G8" s="2681"/>
      <c r="H8" s="2682"/>
      <c r="I8" s="1143" t="s">
        <v>448</v>
      </c>
      <c r="J8" s="1144" t="s">
        <v>449</v>
      </c>
      <c r="K8" s="1144" t="s">
        <v>450</v>
      </c>
      <c r="L8" s="1144" t="s">
        <v>451</v>
      </c>
      <c r="M8" s="1144" t="s">
        <v>458</v>
      </c>
      <c r="N8" s="1144" t="s">
        <v>459</v>
      </c>
      <c r="O8" s="1144" t="s">
        <v>452</v>
      </c>
      <c r="P8" s="1144" t="s">
        <v>453</v>
      </c>
      <c r="Q8" s="1144" t="s">
        <v>454</v>
      </c>
      <c r="R8" s="1144" t="s">
        <v>455</v>
      </c>
      <c r="S8" s="1144" t="s">
        <v>456</v>
      </c>
      <c r="T8" s="1144" t="s">
        <v>457</v>
      </c>
      <c r="U8" s="2574"/>
    </row>
    <row r="9" spans="1:21" ht="22.5" customHeight="1" x14ac:dyDescent="0.15">
      <c r="B9" s="2300" t="s">
        <v>64</v>
      </c>
      <c r="C9" s="2301"/>
      <c r="D9" s="2301"/>
      <c r="E9" s="2301"/>
      <c r="F9" s="2301"/>
      <c r="G9" s="2301"/>
      <c r="H9" s="2302"/>
      <c r="I9" s="1212">
        <f t="shared" ref="I9:T9" si="0">I55+I115+I175</f>
        <v>28698</v>
      </c>
      <c r="J9" s="1226">
        <f t="shared" si="0"/>
        <v>24039</v>
      </c>
      <c r="K9" s="1226">
        <f t="shared" si="0"/>
        <v>28185</v>
      </c>
      <c r="L9" s="1226">
        <f t="shared" si="0"/>
        <v>25391</v>
      </c>
      <c r="M9" s="1226">
        <f t="shared" si="0"/>
        <v>22615</v>
      </c>
      <c r="N9" s="1226">
        <f t="shared" si="0"/>
        <v>24389</v>
      </c>
      <c r="O9" s="1226">
        <f t="shared" si="0"/>
        <v>23689</v>
      </c>
      <c r="P9" s="1226">
        <f t="shared" si="0"/>
        <v>23899</v>
      </c>
      <c r="Q9" s="1226">
        <f t="shared" si="0"/>
        <v>26233</v>
      </c>
      <c r="R9" s="1226">
        <f t="shared" si="0"/>
        <v>27181</v>
      </c>
      <c r="S9" s="1226">
        <f t="shared" si="0"/>
        <v>29755</v>
      </c>
      <c r="T9" s="1226">
        <f t="shared" si="0"/>
        <v>38441</v>
      </c>
      <c r="U9" s="1213">
        <f t="shared" ref="U9:U15" si="1">SUM(I9:T9)</f>
        <v>322515</v>
      </c>
    </row>
    <row r="10" spans="1:21" ht="22.5" customHeight="1" x14ac:dyDescent="0.15">
      <c r="B10" s="2188" t="s">
        <v>80</v>
      </c>
      <c r="C10" s="2189"/>
      <c r="D10" s="2189"/>
      <c r="E10" s="2189"/>
      <c r="F10" s="2189"/>
      <c r="G10" s="2189"/>
      <c r="H10" s="2736"/>
      <c r="I10" s="1092">
        <f t="shared" ref="I10:T10" si="2">I56+I116+I176</f>
        <v>615</v>
      </c>
      <c r="J10" s="1091">
        <f t="shared" si="2"/>
        <v>609</v>
      </c>
      <c r="K10" s="1091">
        <f t="shared" si="2"/>
        <v>676</v>
      </c>
      <c r="L10" s="1091">
        <f t="shared" si="2"/>
        <v>719</v>
      </c>
      <c r="M10" s="1091">
        <f t="shared" si="2"/>
        <v>525</v>
      </c>
      <c r="N10" s="1091">
        <f t="shared" si="2"/>
        <v>727</v>
      </c>
      <c r="O10" s="1091">
        <f t="shared" si="2"/>
        <v>793</v>
      </c>
      <c r="P10" s="1091">
        <f t="shared" si="2"/>
        <v>740</v>
      </c>
      <c r="Q10" s="1091">
        <f t="shared" si="2"/>
        <v>604</v>
      </c>
      <c r="R10" s="1091">
        <f t="shared" si="2"/>
        <v>956</v>
      </c>
      <c r="S10" s="1091">
        <f t="shared" si="2"/>
        <v>753</v>
      </c>
      <c r="T10" s="1091">
        <f t="shared" si="2"/>
        <v>1133</v>
      </c>
      <c r="U10" s="1219">
        <f t="shared" si="1"/>
        <v>8850</v>
      </c>
    </row>
    <row r="11" spans="1:21" ht="22.5" customHeight="1" x14ac:dyDescent="0.15">
      <c r="B11" s="2188" t="s">
        <v>50</v>
      </c>
      <c r="C11" s="2189"/>
      <c r="D11" s="2189"/>
      <c r="E11" s="2189"/>
      <c r="F11" s="2189"/>
      <c r="G11" s="2189"/>
      <c r="H11" s="2736"/>
      <c r="I11" s="1092">
        <f t="shared" ref="I11:T11" si="3">I57+I117+I177</f>
        <v>1350</v>
      </c>
      <c r="J11" s="1091">
        <f t="shared" si="3"/>
        <v>1285</v>
      </c>
      <c r="K11" s="1091">
        <f t="shared" si="3"/>
        <v>1354</v>
      </c>
      <c r="L11" s="1091">
        <f t="shared" si="3"/>
        <v>1253</v>
      </c>
      <c r="M11" s="1091">
        <f t="shared" si="3"/>
        <v>1135</v>
      </c>
      <c r="N11" s="1091">
        <f t="shared" si="3"/>
        <v>1148</v>
      </c>
      <c r="O11" s="1091">
        <f t="shared" si="3"/>
        <v>1341</v>
      </c>
      <c r="P11" s="1091">
        <f t="shared" si="3"/>
        <v>1070</v>
      </c>
      <c r="Q11" s="1091">
        <f t="shared" si="3"/>
        <v>1130</v>
      </c>
      <c r="R11" s="1091">
        <f t="shared" si="3"/>
        <v>1430</v>
      </c>
      <c r="S11" s="1091">
        <f t="shared" si="3"/>
        <v>1638</v>
      </c>
      <c r="T11" s="1091">
        <f t="shared" si="3"/>
        <v>1563</v>
      </c>
      <c r="U11" s="1219">
        <f t="shared" si="1"/>
        <v>15697</v>
      </c>
    </row>
    <row r="12" spans="1:21" ht="22.5" customHeight="1" x14ac:dyDescent="0.15">
      <c r="B12" s="2188" t="s">
        <v>65</v>
      </c>
      <c r="C12" s="2189"/>
      <c r="D12" s="2189"/>
      <c r="E12" s="2189"/>
      <c r="F12" s="2189"/>
      <c r="G12" s="2189"/>
      <c r="H12" s="2736"/>
      <c r="I12" s="1092">
        <f t="shared" ref="I12:T12" si="4">I58+I118+I178</f>
        <v>51</v>
      </c>
      <c r="J12" s="1091">
        <f t="shared" si="4"/>
        <v>66</v>
      </c>
      <c r="K12" s="1091">
        <f t="shared" si="4"/>
        <v>56</v>
      </c>
      <c r="L12" s="1091">
        <f t="shared" si="4"/>
        <v>51</v>
      </c>
      <c r="M12" s="1091">
        <f t="shared" si="4"/>
        <v>52</v>
      </c>
      <c r="N12" s="1091">
        <f t="shared" si="4"/>
        <v>73</v>
      </c>
      <c r="O12" s="1091">
        <f t="shared" si="4"/>
        <v>78</v>
      </c>
      <c r="P12" s="1091">
        <f t="shared" si="4"/>
        <v>53</v>
      </c>
      <c r="Q12" s="1091">
        <f t="shared" si="4"/>
        <v>42</v>
      </c>
      <c r="R12" s="1091">
        <f t="shared" si="4"/>
        <v>62</v>
      </c>
      <c r="S12" s="1091">
        <f t="shared" si="4"/>
        <v>79</v>
      </c>
      <c r="T12" s="1091">
        <f t="shared" si="4"/>
        <v>59</v>
      </c>
      <c r="U12" s="1219">
        <f t="shared" si="1"/>
        <v>722</v>
      </c>
    </row>
    <row r="13" spans="1:21" ht="22.5" customHeight="1" thickBot="1" x14ac:dyDescent="0.2">
      <c r="B13" s="2737" t="s">
        <v>112</v>
      </c>
      <c r="C13" s="2738"/>
      <c r="D13" s="2738"/>
      <c r="E13" s="2738"/>
      <c r="F13" s="2738"/>
      <c r="G13" s="2738"/>
      <c r="H13" s="2739"/>
      <c r="I13" s="1221">
        <f t="shared" ref="I13:T13" si="5">I59+I119+I179</f>
        <v>41</v>
      </c>
      <c r="J13" s="1096">
        <f t="shared" si="5"/>
        <v>45</v>
      </c>
      <c r="K13" s="1096">
        <f t="shared" si="5"/>
        <v>45</v>
      </c>
      <c r="L13" s="1096">
        <f t="shared" si="5"/>
        <v>56</v>
      </c>
      <c r="M13" s="1096">
        <f t="shared" si="5"/>
        <v>45</v>
      </c>
      <c r="N13" s="1096">
        <f t="shared" si="5"/>
        <v>42</v>
      </c>
      <c r="O13" s="1096">
        <f t="shared" si="5"/>
        <v>51</v>
      </c>
      <c r="P13" s="1096">
        <f t="shared" si="5"/>
        <v>39</v>
      </c>
      <c r="Q13" s="1096">
        <f t="shared" si="5"/>
        <v>31</v>
      </c>
      <c r="R13" s="1096">
        <f t="shared" si="5"/>
        <v>37</v>
      </c>
      <c r="S13" s="1096">
        <f t="shared" si="5"/>
        <v>46</v>
      </c>
      <c r="T13" s="1096">
        <f t="shared" si="5"/>
        <v>54</v>
      </c>
      <c r="U13" s="1246">
        <f t="shared" si="1"/>
        <v>532</v>
      </c>
    </row>
    <row r="14" spans="1:21" ht="22.5" customHeight="1" thickTop="1" x14ac:dyDescent="0.15">
      <c r="B14" s="2740" t="s">
        <v>15</v>
      </c>
      <c r="C14" s="2741"/>
      <c r="D14" s="2741"/>
      <c r="E14" s="2741"/>
      <c r="F14" s="2741"/>
      <c r="G14" s="2741"/>
      <c r="H14" s="2742"/>
      <c r="I14" s="1954">
        <f t="shared" ref="I14:S14" si="6">SUM(I9:I13)</f>
        <v>30755</v>
      </c>
      <c r="J14" s="1955">
        <f t="shared" si="6"/>
        <v>26044</v>
      </c>
      <c r="K14" s="1955">
        <f>SUM(K9:K13)</f>
        <v>30316</v>
      </c>
      <c r="L14" s="1955">
        <f t="shared" si="6"/>
        <v>27470</v>
      </c>
      <c r="M14" s="1955">
        <f t="shared" si="6"/>
        <v>24372</v>
      </c>
      <c r="N14" s="1955">
        <f t="shared" si="6"/>
        <v>26379</v>
      </c>
      <c r="O14" s="1955">
        <f t="shared" si="6"/>
        <v>25952</v>
      </c>
      <c r="P14" s="1955">
        <f t="shared" si="6"/>
        <v>25801</v>
      </c>
      <c r="Q14" s="1955">
        <f t="shared" si="6"/>
        <v>28040</v>
      </c>
      <c r="R14" s="1955">
        <f t="shared" si="6"/>
        <v>29666</v>
      </c>
      <c r="S14" s="1955">
        <f t="shared" si="6"/>
        <v>32271</v>
      </c>
      <c r="T14" s="1955">
        <f>SUM(T9:T13)</f>
        <v>41250</v>
      </c>
      <c r="U14" s="1254">
        <f t="shared" si="1"/>
        <v>348316</v>
      </c>
    </row>
    <row r="15" spans="1:21" ht="22.5" customHeight="1" thickBot="1" x14ac:dyDescent="0.2">
      <c r="B15" s="2743" t="s">
        <v>62</v>
      </c>
      <c r="C15" s="2722"/>
      <c r="D15" s="2722"/>
      <c r="E15" s="2722"/>
      <c r="F15" s="2722"/>
      <c r="G15" s="2722"/>
      <c r="H15" s="2723"/>
      <c r="I15" s="1981">
        <f t="shared" ref="I15:T15" si="7">I61+I121+I181</f>
        <v>86</v>
      </c>
      <c r="J15" s="1982">
        <f t="shared" si="7"/>
        <v>123</v>
      </c>
      <c r="K15" s="1982">
        <f t="shared" si="7"/>
        <v>291</v>
      </c>
      <c r="L15" s="1982">
        <f t="shared" si="7"/>
        <v>325</v>
      </c>
      <c r="M15" s="1982">
        <f t="shared" si="7"/>
        <v>146</v>
      </c>
      <c r="N15" s="1982">
        <f t="shared" si="7"/>
        <v>148</v>
      </c>
      <c r="O15" s="1982">
        <f t="shared" si="7"/>
        <v>142</v>
      </c>
      <c r="P15" s="1982">
        <f t="shared" si="7"/>
        <v>645</v>
      </c>
      <c r="Q15" s="1982">
        <f t="shared" si="7"/>
        <v>451</v>
      </c>
      <c r="R15" s="1982">
        <f t="shared" si="7"/>
        <v>239</v>
      </c>
      <c r="S15" s="1982">
        <f t="shared" si="7"/>
        <v>408</v>
      </c>
      <c r="T15" s="1982">
        <f t="shared" si="7"/>
        <v>24</v>
      </c>
      <c r="U15" s="1965">
        <f t="shared" si="1"/>
        <v>3028</v>
      </c>
    </row>
    <row r="16" spans="1:21" ht="18.75" customHeight="1" x14ac:dyDescent="0.15">
      <c r="B16" s="28"/>
      <c r="C16" s="27" t="s">
        <v>156</v>
      </c>
      <c r="D16" s="28"/>
      <c r="E16" s="28"/>
      <c r="F16" s="28"/>
      <c r="G16" s="28"/>
      <c r="I16" s="1154"/>
      <c r="J16" s="1154"/>
      <c r="K16" s="1154"/>
      <c r="L16" s="1154"/>
      <c r="M16" s="1154"/>
      <c r="N16" s="1154"/>
      <c r="O16" s="1154"/>
      <c r="P16" s="1154"/>
      <c r="Q16" s="1154"/>
      <c r="R16" s="1154"/>
      <c r="S16" s="1154"/>
      <c r="T16" s="1154"/>
      <c r="U16" s="1154"/>
    </row>
    <row r="17" spans="2:21" ht="12" customHeight="1" x14ac:dyDescent="0.15">
      <c r="B17" s="28"/>
      <c r="C17" s="28"/>
      <c r="D17" s="28"/>
      <c r="E17" s="28"/>
      <c r="F17" s="28"/>
      <c r="G17" s="28"/>
      <c r="I17" s="1154"/>
      <c r="J17" s="1154"/>
      <c r="K17" s="1154"/>
      <c r="L17" s="1154"/>
      <c r="M17" s="1154"/>
      <c r="N17" s="1154"/>
      <c r="O17" s="1154"/>
      <c r="P17" s="1154"/>
      <c r="Q17" s="1154"/>
      <c r="R17" s="1154"/>
      <c r="S17" s="1154"/>
      <c r="T17" s="1154"/>
      <c r="U17" s="1154"/>
    </row>
    <row r="18" spans="2:21" ht="12" customHeight="1" x14ac:dyDescent="0.15">
      <c r="B18" s="28"/>
      <c r="C18" s="28"/>
      <c r="D18" s="28"/>
      <c r="E18" s="28"/>
      <c r="F18" s="28"/>
      <c r="G18" s="28"/>
      <c r="I18" s="28"/>
      <c r="J18" s="28"/>
      <c r="K18" s="28"/>
      <c r="L18" s="28"/>
      <c r="M18" s="28"/>
      <c r="N18" s="28"/>
      <c r="O18" s="28"/>
      <c r="P18" s="28"/>
      <c r="Q18" s="28"/>
      <c r="R18" s="28"/>
      <c r="S18" s="28"/>
      <c r="T18" s="28"/>
      <c r="U18" s="28"/>
    </row>
    <row r="19" spans="2:21" ht="18.75" customHeight="1" x14ac:dyDescent="0.15">
      <c r="B19" s="32" t="s">
        <v>658</v>
      </c>
      <c r="C19" s="28"/>
      <c r="D19" s="28"/>
      <c r="E19" s="28"/>
      <c r="F19" s="28"/>
      <c r="G19" s="28"/>
      <c r="I19" s="28"/>
      <c r="J19" s="28"/>
      <c r="K19" s="28"/>
      <c r="L19" s="28"/>
      <c r="M19" s="28"/>
      <c r="N19" s="28"/>
      <c r="O19" s="28"/>
      <c r="P19" s="28"/>
      <c r="Q19" s="28"/>
      <c r="R19" s="28"/>
      <c r="S19" s="28"/>
      <c r="T19" s="28"/>
      <c r="U19" s="28"/>
    </row>
    <row r="20" spans="2:21" ht="21.75" customHeight="1" x14ac:dyDescent="0.15">
      <c r="C20" s="32" t="s">
        <v>27</v>
      </c>
      <c r="D20" s="28"/>
      <c r="E20" s="28"/>
      <c r="F20" s="28"/>
      <c r="G20" s="28"/>
      <c r="I20" s="28"/>
      <c r="J20" s="28"/>
      <c r="K20" s="28"/>
      <c r="L20" s="28"/>
      <c r="M20" s="28"/>
      <c r="N20" s="28"/>
      <c r="O20" s="28"/>
      <c r="P20" s="28"/>
      <c r="Q20" s="28"/>
      <c r="R20" s="28"/>
      <c r="S20" s="2720">
        <f>'当該年度入力、注意事項'!$E$10</f>
        <v>26</v>
      </c>
      <c r="T20" s="2720"/>
      <c r="U20" s="2720"/>
    </row>
    <row r="21" spans="2:21" ht="3.75" customHeight="1" thickBot="1" x14ac:dyDescent="0.2">
      <c r="B21" s="28"/>
      <c r="C21" s="28"/>
      <c r="D21" s="28"/>
      <c r="E21" s="28"/>
      <c r="F21" s="28"/>
      <c r="G21" s="28"/>
      <c r="I21" s="28"/>
      <c r="J21" s="28"/>
      <c r="K21" s="28"/>
      <c r="L21" s="28"/>
      <c r="M21" s="28"/>
      <c r="N21" s="28"/>
      <c r="O21" s="28"/>
      <c r="P21" s="28"/>
      <c r="Q21" s="28"/>
      <c r="R21" s="28"/>
      <c r="S21" s="28"/>
      <c r="T21" s="28"/>
      <c r="U21" s="28"/>
    </row>
    <row r="22" spans="2:21" ht="18" customHeight="1" x14ac:dyDescent="0.15">
      <c r="B22" s="2665"/>
      <c r="C22" s="2666"/>
      <c r="D22" s="2666"/>
      <c r="E22" s="2666"/>
      <c r="F22" s="2474" t="s">
        <v>266</v>
      </c>
      <c r="G22" s="2474"/>
      <c r="H22" s="2475"/>
      <c r="I22" s="1140"/>
      <c r="J22" s="1141"/>
      <c r="K22" s="1141"/>
      <c r="L22" s="2431">
        <f>'当該年度入力、注意事項'!$E$10</f>
        <v>26</v>
      </c>
      <c r="M22" s="2431"/>
      <c r="N22" s="2431"/>
      <c r="O22" s="1141"/>
      <c r="P22" s="1141"/>
      <c r="Q22" s="1142"/>
      <c r="R22" s="2432">
        <f>'当該年度入力、注意事項'!$E$10+1</f>
        <v>27</v>
      </c>
      <c r="S22" s="2431"/>
      <c r="T22" s="2433"/>
      <c r="U22" s="2566" t="s">
        <v>15</v>
      </c>
    </row>
    <row r="23" spans="2:21" s="185" customFormat="1" ht="18" customHeight="1" thickBot="1" x14ac:dyDescent="0.2">
      <c r="B23" s="2490" t="s">
        <v>264</v>
      </c>
      <c r="C23" s="2491"/>
      <c r="D23" s="2491"/>
      <c r="E23" s="2491"/>
      <c r="F23" s="2681"/>
      <c r="G23" s="2681"/>
      <c r="H23" s="2682"/>
      <c r="I23" s="1143" t="s">
        <v>448</v>
      </c>
      <c r="J23" s="1144" t="s">
        <v>449</v>
      </c>
      <c r="K23" s="1144" t="s">
        <v>450</v>
      </c>
      <c r="L23" s="1144" t="s">
        <v>451</v>
      </c>
      <c r="M23" s="1144" t="s">
        <v>458</v>
      </c>
      <c r="N23" s="1144" t="s">
        <v>459</v>
      </c>
      <c r="O23" s="1144" t="s">
        <v>452</v>
      </c>
      <c r="P23" s="1144" t="s">
        <v>453</v>
      </c>
      <c r="Q23" s="1144" t="s">
        <v>454</v>
      </c>
      <c r="R23" s="1144" t="s">
        <v>455</v>
      </c>
      <c r="S23" s="1144" t="s">
        <v>456</v>
      </c>
      <c r="T23" s="1144" t="s">
        <v>457</v>
      </c>
      <c r="U23" s="2574"/>
    </row>
    <row r="24" spans="2:21" ht="22.5" customHeight="1" x14ac:dyDescent="0.15">
      <c r="B24" s="2634" t="s">
        <v>659</v>
      </c>
      <c r="C24" s="2744"/>
      <c r="D24" s="2703" t="s">
        <v>660</v>
      </c>
      <c r="E24" s="2704"/>
      <c r="F24" s="2704"/>
      <c r="G24" s="2704"/>
      <c r="H24" s="2705"/>
      <c r="I24" s="1244">
        <f t="shared" ref="I24:T24" si="8">I86+I146+I206</f>
        <v>2660</v>
      </c>
      <c r="J24" s="1979">
        <f t="shared" si="8"/>
        <v>1390</v>
      </c>
      <c r="K24" s="1979">
        <f t="shared" si="8"/>
        <v>1998</v>
      </c>
      <c r="L24" s="1979">
        <f t="shared" si="8"/>
        <v>1943</v>
      </c>
      <c r="M24" s="1979">
        <f t="shared" si="8"/>
        <v>1897</v>
      </c>
      <c r="N24" s="1979">
        <f t="shared" si="8"/>
        <v>1732</v>
      </c>
      <c r="O24" s="1979">
        <f t="shared" si="8"/>
        <v>2640</v>
      </c>
      <c r="P24" s="1979">
        <f t="shared" si="8"/>
        <v>1734</v>
      </c>
      <c r="Q24" s="1979">
        <f t="shared" si="8"/>
        <v>2192</v>
      </c>
      <c r="R24" s="1979">
        <f t="shared" si="8"/>
        <v>2001</v>
      </c>
      <c r="S24" s="1979">
        <f t="shared" si="8"/>
        <v>1528</v>
      </c>
      <c r="T24" s="1979">
        <f t="shared" si="8"/>
        <v>1170</v>
      </c>
      <c r="U24" s="1245">
        <f t="shared" ref="U24:U31" si="9">SUM(I24:T24)</f>
        <v>22885</v>
      </c>
    </row>
    <row r="25" spans="2:21" ht="22.5" customHeight="1" x14ac:dyDescent="0.15">
      <c r="B25" s="2635"/>
      <c r="C25" s="2745"/>
      <c r="D25" s="2700" t="s">
        <v>661</v>
      </c>
      <c r="E25" s="2701"/>
      <c r="F25" s="2701"/>
      <c r="G25" s="2701"/>
      <c r="H25" s="2702"/>
      <c r="I25" s="1092">
        <f t="shared" ref="I25:T25" si="10">I87+I147+I207</f>
        <v>1408</v>
      </c>
      <c r="J25" s="1091">
        <f t="shared" si="10"/>
        <v>1530</v>
      </c>
      <c r="K25" s="1091">
        <f t="shared" si="10"/>
        <v>1776</v>
      </c>
      <c r="L25" s="1091">
        <f t="shared" si="10"/>
        <v>1786</v>
      </c>
      <c r="M25" s="1091">
        <f t="shared" si="10"/>
        <v>1762</v>
      </c>
      <c r="N25" s="1091">
        <f t="shared" si="10"/>
        <v>1618</v>
      </c>
      <c r="O25" s="1091">
        <f t="shared" si="10"/>
        <v>1910</v>
      </c>
      <c r="P25" s="1091">
        <f t="shared" si="10"/>
        <v>1411</v>
      </c>
      <c r="Q25" s="1091">
        <f t="shared" si="10"/>
        <v>1577</v>
      </c>
      <c r="R25" s="1091">
        <f t="shared" si="10"/>
        <v>1733</v>
      </c>
      <c r="S25" s="1091">
        <f t="shared" si="10"/>
        <v>1575</v>
      </c>
      <c r="T25" s="1091">
        <f t="shared" si="10"/>
        <v>1588</v>
      </c>
      <c r="U25" s="1219">
        <f t="shared" si="9"/>
        <v>19674</v>
      </c>
    </row>
    <row r="26" spans="2:21" ht="22.5" customHeight="1" x14ac:dyDescent="0.15">
      <c r="B26" s="2635"/>
      <c r="C26" s="2745"/>
      <c r="D26" s="2700" t="s">
        <v>662</v>
      </c>
      <c r="E26" s="2701"/>
      <c r="F26" s="2701"/>
      <c r="G26" s="2701"/>
      <c r="H26" s="2702"/>
      <c r="I26" s="1092">
        <f t="shared" ref="I26:T26" si="11">I88+I148+I208</f>
        <v>4</v>
      </c>
      <c r="J26" s="1091">
        <f t="shared" si="11"/>
        <v>8</v>
      </c>
      <c r="K26" s="1091">
        <f t="shared" si="11"/>
        <v>3</v>
      </c>
      <c r="L26" s="1091">
        <f t="shared" si="11"/>
        <v>2</v>
      </c>
      <c r="M26" s="1091">
        <f t="shared" si="11"/>
        <v>0</v>
      </c>
      <c r="N26" s="1091">
        <f t="shared" si="11"/>
        <v>0</v>
      </c>
      <c r="O26" s="1091">
        <f t="shared" si="11"/>
        <v>6</v>
      </c>
      <c r="P26" s="1091">
        <f t="shared" si="11"/>
        <v>2</v>
      </c>
      <c r="Q26" s="1091">
        <f t="shared" si="11"/>
        <v>0</v>
      </c>
      <c r="R26" s="1091">
        <f t="shared" si="11"/>
        <v>1</v>
      </c>
      <c r="S26" s="1091">
        <f t="shared" si="11"/>
        <v>38</v>
      </c>
      <c r="T26" s="1091">
        <f t="shared" si="11"/>
        <v>0</v>
      </c>
      <c r="U26" s="1219">
        <f t="shared" si="9"/>
        <v>64</v>
      </c>
    </row>
    <row r="27" spans="2:21" ht="22.5" customHeight="1" x14ac:dyDescent="0.15">
      <c r="B27" s="2635"/>
      <c r="C27" s="2745"/>
      <c r="D27" s="2700" t="s">
        <v>663</v>
      </c>
      <c r="E27" s="2701"/>
      <c r="F27" s="2701"/>
      <c r="G27" s="2701"/>
      <c r="H27" s="2702"/>
      <c r="I27" s="1092">
        <f t="shared" ref="I27:T27" si="12">I89+I149+I209</f>
        <v>24</v>
      </c>
      <c r="J27" s="1091">
        <f t="shared" si="12"/>
        <v>15</v>
      </c>
      <c r="K27" s="1091">
        <f t="shared" si="12"/>
        <v>17</v>
      </c>
      <c r="L27" s="1091">
        <f t="shared" si="12"/>
        <v>34</v>
      </c>
      <c r="M27" s="1091">
        <f t="shared" si="12"/>
        <v>20</v>
      </c>
      <c r="N27" s="1091">
        <f t="shared" si="12"/>
        <v>16</v>
      </c>
      <c r="O27" s="1091">
        <f t="shared" si="12"/>
        <v>25</v>
      </c>
      <c r="P27" s="1091">
        <f t="shared" si="12"/>
        <v>19</v>
      </c>
      <c r="Q27" s="1091">
        <f t="shared" si="12"/>
        <v>20</v>
      </c>
      <c r="R27" s="1091">
        <f t="shared" si="12"/>
        <v>15</v>
      </c>
      <c r="S27" s="1091">
        <f t="shared" si="12"/>
        <v>21</v>
      </c>
      <c r="T27" s="1091">
        <f t="shared" si="12"/>
        <v>20</v>
      </c>
      <c r="U27" s="1219">
        <f>SUM(I27:T27)</f>
        <v>246</v>
      </c>
    </row>
    <row r="28" spans="2:21" ht="22.5" customHeight="1" thickBot="1" x14ac:dyDescent="0.2">
      <c r="B28" s="2635"/>
      <c r="C28" s="2745"/>
      <c r="D28" s="2628" t="s">
        <v>18</v>
      </c>
      <c r="E28" s="2629"/>
      <c r="F28" s="2629"/>
      <c r="G28" s="2629"/>
      <c r="H28" s="2630"/>
      <c r="I28" s="1221">
        <f>I90+I150+I210</f>
        <v>118</v>
      </c>
      <c r="J28" s="1221">
        <f t="shared" ref="J28:T28" si="13">J90+J150+J210</f>
        <v>113</v>
      </c>
      <c r="K28" s="1221">
        <f t="shared" si="13"/>
        <v>143</v>
      </c>
      <c r="L28" s="1221">
        <f t="shared" si="13"/>
        <v>160</v>
      </c>
      <c r="M28" s="1221">
        <f t="shared" si="13"/>
        <v>315</v>
      </c>
      <c r="N28" s="1221">
        <f t="shared" si="13"/>
        <v>199</v>
      </c>
      <c r="O28" s="1221">
        <f t="shared" si="13"/>
        <v>246</v>
      </c>
      <c r="P28" s="1221">
        <f t="shared" si="13"/>
        <v>125</v>
      </c>
      <c r="Q28" s="1221">
        <f t="shared" si="13"/>
        <v>101</v>
      </c>
      <c r="R28" s="1221">
        <f t="shared" si="13"/>
        <v>89</v>
      </c>
      <c r="S28" s="1221">
        <f t="shared" si="13"/>
        <v>132</v>
      </c>
      <c r="T28" s="1221">
        <f t="shared" si="13"/>
        <v>149</v>
      </c>
      <c r="U28" s="1965">
        <f>SUM(I28:T28)</f>
        <v>1890</v>
      </c>
    </row>
    <row r="29" spans="2:21" ht="22.5" customHeight="1" thickTop="1" x14ac:dyDescent="0.15">
      <c r="B29" s="2636"/>
      <c r="C29" s="2746"/>
      <c r="D29" s="2763" t="s">
        <v>664</v>
      </c>
      <c r="E29" s="2763"/>
      <c r="F29" s="2763"/>
      <c r="G29" s="2763"/>
      <c r="H29" s="2764"/>
      <c r="I29" s="1956">
        <f>SUM(I24:I28)</f>
        <v>4214</v>
      </c>
      <c r="J29" s="1957">
        <f t="shared" ref="J29:T29" si="14">SUM(J24:J27)</f>
        <v>2943</v>
      </c>
      <c r="K29" s="1957">
        <f t="shared" si="14"/>
        <v>3794</v>
      </c>
      <c r="L29" s="1957">
        <f t="shared" si="14"/>
        <v>3765</v>
      </c>
      <c r="M29" s="1957">
        <f t="shared" si="14"/>
        <v>3679</v>
      </c>
      <c r="N29" s="1957">
        <f t="shared" si="14"/>
        <v>3366</v>
      </c>
      <c r="O29" s="1957">
        <f t="shared" si="14"/>
        <v>4581</v>
      </c>
      <c r="P29" s="1957">
        <f t="shared" si="14"/>
        <v>3166</v>
      </c>
      <c r="Q29" s="1957">
        <f t="shared" si="14"/>
        <v>3789</v>
      </c>
      <c r="R29" s="1957">
        <f t="shared" si="14"/>
        <v>3750</v>
      </c>
      <c r="S29" s="1957">
        <f t="shared" si="14"/>
        <v>3162</v>
      </c>
      <c r="T29" s="1957">
        <f t="shared" si="14"/>
        <v>2778</v>
      </c>
      <c r="U29" s="1958">
        <f t="shared" si="9"/>
        <v>42987</v>
      </c>
    </row>
    <row r="30" spans="2:21" ht="22.5" customHeight="1" x14ac:dyDescent="0.15">
      <c r="B30" s="2799" t="s">
        <v>62</v>
      </c>
      <c r="C30" s="2800"/>
      <c r="D30" s="2438" t="s">
        <v>63</v>
      </c>
      <c r="E30" s="2351"/>
      <c r="F30" s="2351"/>
      <c r="G30" s="2351"/>
      <c r="H30" s="2352"/>
      <c r="I30" s="1212">
        <f t="shared" ref="I30:T30" si="15">I92+I152+I212</f>
        <v>60</v>
      </c>
      <c r="J30" s="1226">
        <f t="shared" si="15"/>
        <v>49</v>
      </c>
      <c r="K30" s="1226">
        <f t="shared" si="15"/>
        <v>276</v>
      </c>
      <c r="L30" s="1226">
        <f t="shared" si="15"/>
        <v>2</v>
      </c>
      <c r="M30" s="1226">
        <f t="shared" si="15"/>
        <v>0</v>
      </c>
      <c r="N30" s="1226">
        <f t="shared" si="15"/>
        <v>2</v>
      </c>
      <c r="O30" s="1226">
        <f t="shared" si="15"/>
        <v>276</v>
      </c>
      <c r="P30" s="1226">
        <f t="shared" si="15"/>
        <v>378</v>
      </c>
      <c r="Q30" s="1226">
        <f t="shared" si="15"/>
        <v>15</v>
      </c>
      <c r="R30" s="1226">
        <f t="shared" si="15"/>
        <v>34</v>
      </c>
      <c r="S30" s="1226">
        <f t="shared" si="15"/>
        <v>0</v>
      </c>
      <c r="T30" s="1226">
        <f t="shared" si="15"/>
        <v>261</v>
      </c>
      <c r="U30" s="1213">
        <f t="shared" si="9"/>
        <v>1353</v>
      </c>
    </row>
    <row r="31" spans="2:21" ht="22.5" customHeight="1" thickBot="1" x14ac:dyDescent="0.2">
      <c r="B31" s="2635"/>
      <c r="C31" s="2801"/>
      <c r="D31" s="2719" t="s">
        <v>18</v>
      </c>
      <c r="E31" s="2377"/>
      <c r="F31" s="2377"/>
      <c r="G31" s="2377"/>
      <c r="H31" s="2378"/>
      <c r="I31" s="1221">
        <f t="shared" ref="I31:T31" si="16">I93+I153+I213</f>
        <v>129</v>
      </c>
      <c r="J31" s="1095">
        <f t="shared" si="16"/>
        <v>29</v>
      </c>
      <c r="K31" s="1095">
        <f t="shared" si="16"/>
        <v>53</v>
      </c>
      <c r="L31" s="1095">
        <f t="shared" si="16"/>
        <v>46</v>
      </c>
      <c r="M31" s="1095">
        <f t="shared" si="16"/>
        <v>24</v>
      </c>
      <c r="N31" s="1095">
        <f t="shared" si="16"/>
        <v>95</v>
      </c>
      <c r="O31" s="1095">
        <f t="shared" si="16"/>
        <v>55</v>
      </c>
      <c r="P31" s="1095">
        <f t="shared" si="16"/>
        <v>1740</v>
      </c>
      <c r="Q31" s="1095">
        <f t="shared" si="16"/>
        <v>4</v>
      </c>
      <c r="R31" s="1095">
        <f t="shared" si="16"/>
        <v>1301</v>
      </c>
      <c r="S31" s="1095">
        <f t="shared" si="16"/>
        <v>1328</v>
      </c>
      <c r="T31" s="1095">
        <f t="shared" si="16"/>
        <v>20</v>
      </c>
      <c r="U31" s="1246">
        <f t="shared" si="9"/>
        <v>4824</v>
      </c>
    </row>
    <row r="32" spans="2:21" ht="22.5" customHeight="1" thickTop="1" thickBot="1" x14ac:dyDescent="0.2">
      <c r="B32" s="2654"/>
      <c r="C32" s="2802"/>
      <c r="D32" s="2803" t="s">
        <v>665</v>
      </c>
      <c r="E32" s="2804"/>
      <c r="F32" s="2804"/>
      <c r="G32" s="2804"/>
      <c r="H32" s="2805"/>
      <c r="I32" s="1988">
        <f>SUM(I30:I31)</f>
        <v>189</v>
      </c>
      <c r="J32" s="1989">
        <f>SUM(J30:J31)</f>
        <v>78</v>
      </c>
      <c r="K32" s="1989">
        <f t="shared" ref="K32:S32" si="17">SUM(K30:K31)</f>
        <v>329</v>
      </c>
      <c r="L32" s="1989">
        <f t="shared" si="17"/>
        <v>48</v>
      </c>
      <c r="M32" s="1989">
        <f t="shared" si="17"/>
        <v>24</v>
      </c>
      <c r="N32" s="1989">
        <f t="shared" si="17"/>
        <v>97</v>
      </c>
      <c r="O32" s="1989">
        <f t="shared" si="17"/>
        <v>331</v>
      </c>
      <c r="P32" s="1989">
        <f t="shared" si="17"/>
        <v>2118</v>
      </c>
      <c r="Q32" s="1989">
        <f t="shared" si="17"/>
        <v>19</v>
      </c>
      <c r="R32" s="1989">
        <f t="shared" si="17"/>
        <v>1335</v>
      </c>
      <c r="S32" s="1989">
        <f t="shared" si="17"/>
        <v>1328</v>
      </c>
      <c r="T32" s="1989">
        <f>SUM(T30:T31)</f>
        <v>281</v>
      </c>
      <c r="U32" s="1990">
        <f>SUM(U30:U31)</f>
        <v>6177</v>
      </c>
    </row>
    <row r="33" spans="1:21" ht="22.5" customHeight="1" thickTop="1" thickBot="1" x14ac:dyDescent="0.2">
      <c r="B33" s="2502" t="s">
        <v>15</v>
      </c>
      <c r="C33" s="2492"/>
      <c r="D33" s="2492"/>
      <c r="E33" s="2492"/>
      <c r="F33" s="2492"/>
      <c r="G33" s="2492"/>
      <c r="H33" s="2493"/>
      <c r="I33" s="1224">
        <f>SUM(I29,I32)</f>
        <v>4403</v>
      </c>
      <c r="J33" s="1225">
        <f>SUM(J32,J29)</f>
        <v>3021</v>
      </c>
      <c r="K33" s="1225">
        <f t="shared" ref="K33:S33" si="18">SUM(K32,K29)</f>
        <v>4123</v>
      </c>
      <c r="L33" s="1225">
        <f t="shared" si="18"/>
        <v>3813</v>
      </c>
      <c r="M33" s="1225">
        <f t="shared" si="18"/>
        <v>3703</v>
      </c>
      <c r="N33" s="1225">
        <f t="shared" si="18"/>
        <v>3463</v>
      </c>
      <c r="O33" s="1225">
        <f t="shared" si="18"/>
        <v>4912</v>
      </c>
      <c r="P33" s="1225">
        <f t="shared" si="18"/>
        <v>5284</v>
      </c>
      <c r="Q33" s="1225">
        <f t="shared" si="18"/>
        <v>3808</v>
      </c>
      <c r="R33" s="1225">
        <f t="shared" si="18"/>
        <v>5085</v>
      </c>
      <c r="S33" s="1225">
        <f t="shared" si="18"/>
        <v>4490</v>
      </c>
      <c r="T33" s="1225">
        <f>SUM(T29,T32)</f>
        <v>3059</v>
      </c>
      <c r="U33" s="1222">
        <f>SUM(I33:T33)</f>
        <v>49164</v>
      </c>
    </row>
    <row r="34" spans="1:21" ht="18" customHeight="1" x14ac:dyDescent="0.15">
      <c r="B34" s="28"/>
      <c r="C34" s="28"/>
      <c r="D34" s="28"/>
      <c r="E34" s="28"/>
      <c r="F34" s="28"/>
      <c r="G34" s="28"/>
      <c r="H34" s="28"/>
      <c r="I34" s="1154"/>
      <c r="J34" s="1154"/>
      <c r="K34" s="1154"/>
      <c r="L34" s="1154"/>
      <c r="M34" s="1154"/>
      <c r="N34" s="1154"/>
      <c r="O34" s="1154"/>
      <c r="P34" s="1154"/>
      <c r="Q34" s="1154"/>
      <c r="R34" s="1154"/>
      <c r="S34" s="1154"/>
      <c r="T34" s="1154"/>
      <c r="U34" s="1154"/>
    </row>
    <row r="35" spans="1:21" ht="11.25" customHeight="1" x14ac:dyDescent="0.15">
      <c r="B35" s="28"/>
      <c r="C35" s="28"/>
      <c r="D35" s="28"/>
      <c r="E35" s="28"/>
      <c r="F35" s="28"/>
      <c r="G35" s="28"/>
      <c r="H35" s="28"/>
      <c r="I35" s="1154"/>
      <c r="J35" s="1154"/>
      <c r="K35" s="1154"/>
      <c r="L35" s="1154"/>
      <c r="M35" s="1154"/>
      <c r="N35" s="1154"/>
      <c r="O35" s="1154"/>
      <c r="P35" s="1154"/>
      <c r="Q35" s="1154"/>
      <c r="R35" s="1154"/>
      <c r="S35" s="1154"/>
      <c r="T35" s="1154"/>
      <c r="U35" s="1154"/>
    </row>
    <row r="36" spans="1:21" ht="11.25" customHeight="1" x14ac:dyDescent="0.15">
      <c r="B36" s="28"/>
      <c r="C36" s="28"/>
      <c r="D36" s="28"/>
      <c r="E36" s="28"/>
      <c r="F36" s="28"/>
      <c r="G36" s="28"/>
      <c r="H36" s="28"/>
      <c r="I36" s="28"/>
      <c r="J36" s="28"/>
      <c r="K36" s="28"/>
      <c r="L36" s="28"/>
      <c r="M36" s="28"/>
      <c r="N36" s="28"/>
      <c r="O36" s="28"/>
      <c r="P36" s="28"/>
      <c r="Q36" s="28"/>
      <c r="R36" s="28"/>
      <c r="S36" s="28"/>
      <c r="T36" s="28"/>
      <c r="U36" s="28"/>
    </row>
    <row r="37" spans="1:21" ht="22.5" customHeight="1" x14ac:dyDescent="0.15">
      <c r="B37" s="32" t="s">
        <v>467</v>
      </c>
      <c r="D37" s="28"/>
      <c r="E37" s="28"/>
      <c r="F37" s="28"/>
      <c r="G37" s="28"/>
      <c r="H37" s="28"/>
      <c r="I37" s="28"/>
      <c r="J37" s="28"/>
      <c r="K37" s="28"/>
      <c r="L37" s="28"/>
      <c r="M37" s="28"/>
      <c r="N37" s="28"/>
      <c r="O37" s="28"/>
      <c r="P37" s="28"/>
      <c r="Q37" s="28"/>
      <c r="R37" s="28"/>
      <c r="S37" s="28"/>
      <c r="T37" s="28"/>
      <c r="U37" s="28"/>
    </row>
    <row r="38" spans="1:21" ht="22.5" customHeight="1" x14ac:dyDescent="0.15">
      <c r="B38" s="32"/>
      <c r="C38" s="32" t="s">
        <v>182</v>
      </c>
      <c r="D38" s="28"/>
      <c r="E38" s="28"/>
      <c r="F38" s="28"/>
      <c r="G38" s="28"/>
      <c r="H38" s="28"/>
      <c r="I38" s="28"/>
      <c r="J38" s="28"/>
      <c r="K38" s="28"/>
      <c r="L38" s="28"/>
      <c r="M38" s="28"/>
      <c r="N38" s="28"/>
      <c r="O38" s="28"/>
      <c r="P38" s="28"/>
      <c r="Q38" s="28"/>
      <c r="R38" s="28"/>
      <c r="S38" s="2720">
        <f>'当該年度入力、注意事項'!$E$10</f>
        <v>26</v>
      </c>
      <c r="T38" s="2720"/>
      <c r="U38" s="2720"/>
    </row>
    <row r="39" spans="1:21" ht="3.75" customHeight="1" thickBot="1" x14ac:dyDescent="0.2">
      <c r="B39" s="28"/>
      <c r="C39" s="28"/>
      <c r="D39" s="28"/>
      <c r="E39" s="28"/>
      <c r="F39" s="28"/>
      <c r="G39" s="28"/>
      <c r="H39" s="28"/>
      <c r="I39" s="1154"/>
      <c r="J39" s="1154"/>
      <c r="K39" s="1154"/>
      <c r="L39" s="1154"/>
      <c r="M39" s="1154"/>
      <c r="N39" s="1154"/>
      <c r="O39" s="1154"/>
      <c r="P39" s="1154"/>
      <c r="Q39" s="1154"/>
      <c r="R39" s="1154"/>
      <c r="S39" s="1154"/>
      <c r="T39" s="1154"/>
      <c r="U39" s="1154"/>
    </row>
    <row r="40" spans="1:21" ht="18" customHeight="1" x14ac:dyDescent="0.15">
      <c r="B40" s="2665"/>
      <c r="C40" s="2666"/>
      <c r="D40" s="2666"/>
      <c r="E40" s="2666"/>
      <c r="F40" s="2474" t="s">
        <v>266</v>
      </c>
      <c r="G40" s="2474"/>
      <c r="H40" s="2475"/>
      <c r="I40" s="1140"/>
      <c r="J40" s="1141"/>
      <c r="K40" s="1141"/>
      <c r="L40" s="2431">
        <f>'当該年度入力、注意事項'!$E$10</f>
        <v>26</v>
      </c>
      <c r="M40" s="2431"/>
      <c r="N40" s="2431"/>
      <c r="O40" s="1141"/>
      <c r="P40" s="1141"/>
      <c r="Q40" s="1142"/>
      <c r="R40" s="2432">
        <f>'当該年度入力、注意事項'!$E$10+1</f>
        <v>27</v>
      </c>
      <c r="S40" s="2431"/>
      <c r="T40" s="2433"/>
      <c r="U40" s="2566" t="s">
        <v>15</v>
      </c>
    </row>
    <row r="41" spans="1:21" ht="18" customHeight="1" thickBot="1" x14ac:dyDescent="0.2">
      <c r="B41" s="2674" t="s">
        <v>264</v>
      </c>
      <c r="C41" s="2675"/>
      <c r="D41" s="2675"/>
      <c r="E41" s="2675"/>
      <c r="F41" s="2681"/>
      <c r="G41" s="2681"/>
      <c r="H41" s="2682"/>
      <c r="I41" s="1143" t="s">
        <v>448</v>
      </c>
      <c r="J41" s="1144" t="s">
        <v>449</v>
      </c>
      <c r="K41" s="1144" t="s">
        <v>450</v>
      </c>
      <c r="L41" s="1144" t="s">
        <v>451</v>
      </c>
      <c r="M41" s="1144" t="s">
        <v>458</v>
      </c>
      <c r="N41" s="1144" t="s">
        <v>459</v>
      </c>
      <c r="O41" s="1144" t="s">
        <v>452</v>
      </c>
      <c r="P41" s="1144" t="s">
        <v>453</v>
      </c>
      <c r="Q41" s="1144" t="s">
        <v>454</v>
      </c>
      <c r="R41" s="1144" t="s">
        <v>455</v>
      </c>
      <c r="S41" s="1144" t="s">
        <v>456</v>
      </c>
      <c r="T41" s="1144" t="s">
        <v>457</v>
      </c>
      <c r="U41" s="2574"/>
    </row>
    <row r="42" spans="1:21" ht="21" customHeight="1" thickBot="1" x14ac:dyDescent="0.2">
      <c r="A42" s="2012"/>
      <c r="B42" s="2785" t="s">
        <v>674</v>
      </c>
      <c r="C42" s="2786"/>
      <c r="D42" s="2384" t="s">
        <v>64</v>
      </c>
      <c r="E42" s="2384"/>
      <c r="F42" s="2747"/>
      <c r="G42" s="2747"/>
      <c r="H42" s="2453"/>
      <c r="I42" s="1525">
        <v>12412</v>
      </c>
      <c r="J42" s="1526">
        <v>10369</v>
      </c>
      <c r="K42" s="1526">
        <v>12665</v>
      </c>
      <c r="L42" s="1526">
        <v>11220</v>
      </c>
      <c r="M42" s="1526">
        <v>10173</v>
      </c>
      <c r="N42" s="1526">
        <v>10880</v>
      </c>
      <c r="O42" s="1526">
        <v>10649</v>
      </c>
      <c r="P42" s="1526">
        <v>10526</v>
      </c>
      <c r="Q42" s="1526">
        <v>11784</v>
      </c>
      <c r="R42" s="1526">
        <v>11778</v>
      </c>
      <c r="S42" s="1526">
        <v>12931</v>
      </c>
      <c r="T42" s="1526">
        <v>16707</v>
      </c>
      <c r="U42" s="1219">
        <f t="shared" ref="U42:U54" si="19">SUM(I42:T42)</f>
        <v>142094</v>
      </c>
    </row>
    <row r="43" spans="1:21" ht="21" customHeight="1" thickBot="1" x14ac:dyDescent="0.2">
      <c r="A43" s="2012"/>
      <c r="B43" s="2787"/>
      <c r="C43" s="2788"/>
      <c r="D43" s="2575" t="s">
        <v>80</v>
      </c>
      <c r="E43" s="2575"/>
      <c r="F43" s="2664"/>
      <c r="G43" s="2664"/>
      <c r="H43" s="2455"/>
      <c r="I43" s="1525">
        <v>185</v>
      </c>
      <c r="J43" s="1526">
        <v>211</v>
      </c>
      <c r="K43" s="1526">
        <v>270</v>
      </c>
      <c r="L43" s="1526">
        <v>285</v>
      </c>
      <c r="M43" s="1526">
        <v>211</v>
      </c>
      <c r="N43" s="1526">
        <v>203</v>
      </c>
      <c r="O43" s="1526">
        <v>306</v>
      </c>
      <c r="P43" s="1526">
        <v>275</v>
      </c>
      <c r="Q43" s="1526">
        <v>240</v>
      </c>
      <c r="R43" s="1526">
        <v>350</v>
      </c>
      <c r="S43" s="1526">
        <v>275</v>
      </c>
      <c r="T43" s="1526">
        <v>433</v>
      </c>
      <c r="U43" s="1219">
        <f>SUM(I43:T43)</f>
        <v>3244</v>
      </c>
    </row>
    <row r="44" spans="1:21" ht="21" customHeight="1" thickBot="1" x14ac:dyDescent="0.2">
      <c r="A44" s="2012"/>
      <c r="B44" s="2787"/>
      <c r="C44" s="2788"/>
      <c r="D44" s="2575" t="s">
        <v>50</v>
      </c>
      <c r="E44" s="2575"/>
      <c r="F44" s="2664"/>
      <c r="G44" s="2664"/>
      <c r="H44" s="2455"/>
      <c r="I44" s="1525">
        <v>830</v>
      </c>
      <c r="J44" s="1526">
        <v>816</v>
      </c>
      <c r="K44" s="1526">
        <v>827</v>
      </c>
      <c r="L44" s="1526">
        <v>801</v>
      </c>
      <c r="M44" s="1526">
        <v>703</v>
      </c>
      <c r="N44" s="1526">
        <v>737</v>
      </c>
      <c r="O44" s="1526">
        <v>816</v>
      </c>
      <c r="P44" s="1526">
        <v>624</v>
      </c>
      <c r="Q44" s="1526">
        <v>686</v>
      </c>
      <c r="R44" s="1526">
        <v>844</v>
      </c>
      <c r="S44" s="1526">
        <v>1051</v>
      </c>
      <c r="T44" s="1526">
        <v>921</v>
      </c>
      <c r="U44" s="1219">
        <f t="shared" si="19"/>
        <v>9656</v>
      </c>
    </row>
    <row r="45" spans="1:21" ht="21" customHeight="1" thickBot="1" x14ac:dyDescent="0.2">
      <c r="A45" s="2012"/>
      <c r="B45" s="2787"/>
      <c r="C45" s="2788"/>
      <c r="D45" s="2575" t="s">
        <v>65</v>
      </c>
      <c r="E45" s="2575"/>
      <c r="F45" s="2664"/>
      <c r="G45" s="2664"/>
      <c r="H45" s="2455"/>
      <c r="I45" s="1525">
        <v>36</v>
      </c>
      <c r="J45" s="1526">
        <v>53</v>
      </c>
      <c r="K45" s="1526">
        <v>28</v>
      </c>
      <c r="L45" s="1526">
        <v>36</v>
      </c>
      <c r="M45" s="1526">
        <v>35</v>
      </c>
      <c r="N45" s="1526">
        <v>44</v>
      </c>
      <c r="O45" s="1526">
        <v>57</v>
      </c>
      <c r="P45" s="1526">
        <v>34</v>
      </c>
      <c r="Q45" s="1526">
        <v>33</v>
      </c>
      <c r="R45" s="1526">
        <v>40</v>
      </c>
      <c r="S45" s="1526">
        <v>43</v>
      </c>
      <c r="T45" s="1526">
        <v>37</v>
      </c>
      <c r="U45" s="1219">
        <f t="shared" si="19"/>
        <v>476</v>
      </c>
    </row>
    <row r="46" spans="1:21" ht="21" customHeight="1" thickBot="1" x14ac:dyDescent="0.2">
      <c r="A46" s="2012"/>
      <c r="B46" s="2787"/>
      <c r="C46" s="2788"/>
      <c r="D46" s="2575" t="s">
        <v>112</v>
      </c>
      <c r="E46" s="2575"/>
      <c r="F46" s="2664"/>
      <c r="G46" s="2664"/>
      <c r="H46" s="2455"/>
      <c r="I46" s="1536">
        <v>28</v>
      </c>
      <c r="J46" s="1537">
        <v>25</v>
      </c>
      <c r="K46" s="1537">
        <v>21</v>
      </c>
      <c r="L46" s="1537">
        <v>34</v>
      </c>
      <c r="M46" s="1537">
        <v>28</v>
      </c>
      <c r="N46" s="1537">
        <v>30</v>
      </c>
      <c r="O46" s="1537">
        <v>37</v>
      </c>
      <c r="P46" s="1537">
        <v>23</v>
      </c>
      <c r="Q46" s="1537">
        <v>21</v>
      </c>
      <c r="R46" s="1537">
        <v>19</v>
      </c>
      <c r="S46" s="1537">
        <v>29</v>
      </c>
      <c r="T46" s="1537">
        <v>35</v>
      </c>
      <c r="U46" s="1246">
        <f t="shared" si="19"/>
        <v>330</v>
      </c>
    </row>
    <row r="47" spans="1:21" ht="21" customHeight="1" thickTop="1" thickBot="1" x14ac:dyDescent="0.2">
      <c r="A47" s="2012"/>
      <c r="B47" s="2787"/>
      <c r="C47" s="2788"/>
      <c r="D47" s="2691" t="s">
        <v>15</v>
      </c>
      <c r="E47" s="2691"/>
      <c r="F47" s="2691"/>
      <c r="G47" s="2691"/>
      <c r="H47" s="2692"/>
      <c r="I47" s="1954">
        <f>SUM(I42:I46)</f>
        <v>13491</v>
      </c>
      <c r="J47" s="1955">
        <f t="shared" ref="J47:T47" si="20">SUM(J42:J46)</f>
        <v>11474</v>
      </c>
      <c r="K47" s="1955">
        <f t="shared" si="20"/>
        <v>13811</v>
      </c>
      <c r="L47" s="1955">
        <f t="shared" si="20"/>
        <v>12376</v>
      </c>
      <c r="M47" s="1955">
        <f t="shared" si="20"/>
        <v>11150</v>
      </c>
      <c r="N47" s="1955">
        <f t="shared" si="20"/>
        <v>11894</v>
      </c>
      <c r="O47" s="1955">
        <f t="shared" si="20"/>
        <v>11865</v>
      </c>
      <c r="P47" s="1955">
        <f t="shared" si="20"/>
        <v>11482</v>
      </c>
      <c r="Q47" s="1955">
        <f t="shared" si="20"/>
        <v>12764</v>
      </c>
      <c r="R47" s="1955">
        <f>SUM(R42:R46)</f>
        <v>13031</v>
      </c>
      <c r="S47" s="1955">
        <f t="shared" si="20"/>
        <v>14329</v>
      </c>
      <c r="T47" s="1955">
        <f t="shared" si="20"/>
        <v>18133</v>
      </c>
      <c r="U47" s="1254">
        <f t="shared" si="19"/>
        <v>155800</v>
      </c>
    </row>
    <row r="48" spans="1:21" ht="21" customHeight="1" thickBot="1" x14ac:dyDescent="0.2">
      <c r="A48" s="2012"/>
      <c r="B48" s="2787"/>
      <c r="C48" s="2788"/>
      <c r="D48" s="2283" t="s">
        <v>62</v>
      </c>
      <c r="E48" s="2721"/>
      <c r="F48" s="2276"/>
      <c r="G48" s="2276"/>
      <c r="H48" s="2277"/>
      <c r="I48" s="1976">
        <v>0</v>
      </c>
      <c r="J48" s="1947">
        <v>97</v>
      </c>
      <c r="K48" s="1947">
        <v>103</v>
      </c>
      <c r="L48" s="1947">
        <v>86</v>
      </c>
      <c r="M48" s="1947">
        <v>83</v>
      </c>
      <c r="N48" s="1947">
        <v>63</v>
      </c>
      <c r="O48" s="1947">
        <v>49</v>
      </c>
      <c r="P48" s="1947">
        <v>171</v>
      </c>
      <c r="Q48" s="1947">
        <v>147</v>
      </c>
      <c r="R48" s="1947">
        <v>172</v>
      </c>
      <c r="S48" s="1947">
        <v>150</v>
      </c>
      <c r="T48" s="1947">
        <v>0</v>
      </c>
      <c r="U48" s="1965">
        <f t="shared" si="19"/>
        <v>1121</v>
      </c>
    </row>
    <row r="49" spans="2:21" ht="21" customHeight="1" thickBot="1" x14ac:dyDescent="0.2">
      <c r="B49" s="2714" t="s">
        <v>195</v>
      </c>
      <c r="C49" s="2715"/>
      <c r="D49" s="2575" t="s">
        <v>64</v>
      </c>
      <c r="E49" s="2575"/>
      <c r="F49" s="2664"/>
      <c r="G49" s="2664"/>
      <c r="H49" s="2455"/>
      <c r="I49" s="1525">
        <v>40</v>
      </c>
      <c r="J49" s="1526">
        <v>10</v>
      </c>
      <c r="K49" s="1526">
        <v>24</v>
      </c>
      <c r="L49" s="1526">
        <v>11</v>
      </c>
      <c r="M49" s="1526">
        <v>3</v>
      </c>
      <c r="N49" s="1526">
        <v>24</v>
      </c>
      <c r="O49" s="1526">
        <v>15</v>
      </c>
      <c r="P49" s="1526">
        <v>14</v>
      </c>
      <c r="Q49" s="1526">
        <v>9</v>
      </c>
      <c r="R49" s="1526">
        <v>6</v>
      </c>
      <c r="S49" s="1526">
        <v>11</v>
      </c>
      <c r="T49" s="1526">
        <v>21</v>
      </c>
      <c r="U49" s="1219">
        <f t="shared" si="19"/>
        <v>188</v>
      </c>
    </row>
    <row r="50" spans="2:21" ht="21" customHeight="1" thickBot="1" x14ac:dyDescent="0.2">
      <c r="B50" s="2714"/>
      <c r="C50" s="2715"/>
      <c r="D50" s="2575" t="s">
        <v>80</v>
      </c>
      <c r="E50" s="2575"/>
      <c r="F50" s="2664"/>
      <c r="G50" s="2664"/>
      <c r="H50" s="2455"/>
      <c r="I50" s="1525">
        <v>0</v>
      </c>
      <c r="J50" s="1526">
        <v>0</v>
      </c>
      <c r="K50" s="1526">
        <v>0</v>
      </c>
      <c r="L50" s="1526">
        <v>0</v>
      </c>
      <c r="M50" s="1526">
        <v>1</v>
      </c>
      <c r="N50" s="1526">
        <v>0</v>
      </c>
      <c r="O50" s="1526">
        <v>1</v>
      </c>
      <c r="P50" s="1526">
        <v>0</v>
      </c>
      <c r="Q50" s="1526">
        <v>0</v>
      </c>
      <c r="R50" s="1526">
        <v>0</v>
      </c>
      <c r="S50" s="1526">
        <v>1</v>
      </c>
      <c r="T50" s="1526">
        <v>1</v>
      </c>
      <c r="U50" s="1219">
        <f t="shared" si="19"/>
        <v>4</v>
      </c>
    </row>
    <row r="51" spans="2:21" ht="21" customHeight="1" thickBot="1" x14ac:dyDescent="0.2">
      <c r="B51" s="2714"/>
      <c r="C51" s="2715"/>
      <c r="D51" s="2575" t="s">
        <v>50</v>
      </c>
      <c r="E51" s="2575"/>
      <c r="F51" s="2664"/>
      <c r="G51" s="2664"/>
      <c r="H51" s="2455"/>
      <c r="I51" s="1525">
        <v>0</v>
      </c>
      <c r="J51" s="1526">
        <v>0</v>
      </c>
      <c r="K51" s="1526">
        <v>0</v>
      </c>
      <c r="L51" s="1526">
        <v>0</v>
      </c>
      <c r="M51" s="1526">
        <v>0</v>
      </c>
      <c r="N51" s="1526">
        <v>0</v>
      </c>
      <c r="O51" s="1526">
        <v>0</v>
      </c>
      <c r="P51" s="1526">
        <v>0</v>
      </c>
      <c r="Q51" s="1526">
        <v>0</v>
      </c>
      <c r="R51" s="1526">
        <v>2</v>
      </c>
      <c r="S51" s="1526">
        <v>1</v>
      </c>
      <c r="T51" s="1526">
        <v>0</v>
      </c>
      <c r="U51" s="1219">
        <f t="shared" si="19"/>
        <v>3</v>
      </c>
    </row>
    <row r="52" spans="2:21" ht="21" customHeight="1" thickBot="1" x14ac:dyDescent="0.2">
      <c r="B52" s="2714"/>
      <c r="C52" s="2715"/>
      <c r="D52" s="2575" t="s">
        <v>65</v>
      </c>
      <c r="E52" s="2575"/>
      <c r="F52" s="2664"/>
      <c r="G52" s="2664"/>
      <c r="H52" s="2455"/>
      <c r="I52" s="1525">
        <v>0</v>
      </c>
      <c r="J52" s="1526">
        <v>0</v>
      </c>
      <c r="K52" s="1526">
        <v>0</v>
      </c>
      <c r="L52" s="1526">
        <v>0</v>
      </c>
      <c r="M52" s="1526">
        <v>0</v>
      </c>
      <c r="N52" s="1526">
        <v>0</v>
      </c>
      <c r="O52" s="1526">
        <v>0</v>
      </c>
      <c r="P52" s="1526">
        <v>0</v>
      </c>
      <c r="Q52" s="1526">
        <v>0</v>
      </c>
      <c r="R52" s="1526">
        <v>0</v>
      </c>
      <c r="S52" s="1526">
        <v>0</v>
      </c>
      <c r="T52" s="1526">
        <v>0</v>
      </c>
      <c r="U52" s="1219">
        <f t="shared" si="19"/>
        <v>0</v>
      </c>
    </row>
    <row r="53" spans="2:21" ht="21" customHeight="1" thickBot="1" x14ac:dyDescent="0.2">
      <c r="B53" s="2714"/>
      <c r="C53" s="2715"/>
      <c r="D53" s="2575" t="s">
        <v>112</v>
      </c>
      <c r="E53" s="2575"/>
      <c r="F53" s="2664"/>
      <c r="G53" s="2664"/>
      <c r="H53" s="2455"/>
      <c r="I53" s="1536">
        <v>0</v>
      </c>
      <c r="J53" s="1537">
        <v>0</v>
      </c>
      <c r="K53" s="1537">
        <v>0</v>
      </c>
      <c r="L53" s="1537">
        <v>0</v>
      </c>
      <c r="M53" s="1537">
        <v>0</v>
      </c>
      <c r="N53" s="1537">
        <v>0</v>
      </c>
      <c r="O53" s="1537">
        <v>0</v>
      </c>
      <c r="P53" s="1537">
        <v>0</v>
      </c>
      <c r="Q53" s="1537">
        <v>0</v>
      </c>
      <c r="R53" s="1537">
        <v>0</v>
      </c>
      <c r="S53" s="1537">
        <v>0</v>
      </c>
      <c r="T53" s="1537">
        <v>0</v>
      </c>
      <c r="U53" s="1246">
        <f>SUM(I53:T53)</f>
        <v>0</v>
      </c>
    </row>
    <row r="54" spans="2:21" ht="21" customHeight="1" thickTop="1" thickBot="1" x14ac:dyDescent="0.2">
      <c r="B54" s="2714"/>
      <c r="C54" s="2715"/>
      <c r="D54" s="2492" t="s">
        <v>15</v>
      </c>
      <c r="E54" s="2492"/>
      <c r="F54" s="2492"/>
      <c r="G54" s="2492"/>
      <c r="H54" s="2493"/>
      <c r="I54" s="1215">
        <f>SUM(I49:I53)</f>
        <v>40</v>
      </c>
      <c r="J54" s="1216">
        <f t="shared" ref="J54:T54" si="21">SUM(J49:J53)</f>
        <v>10</v>
      </c>
      <c r="K54" s="1216">
        <f t="shared" si="21"/>
        <v>24</v>
      </c>
      <c r="L54" s="1216">
        <f t="shared" si="21"/>
        <v>11</v>
      </c>
      <c r="M54" s="1216">
        <f t="shared" si="21"/>
        <v>4</v>
      </c>
      <c r="N54" s="1216">
        <f t="shared" si="21"/>
        <v>24</v>
      </c>
      <c r="O54" s="1216">
        <f t="shared" si="21"/>
        <v>16</v>
      </c>
      <c r="P54" s="1216">
        <f t="shared" si="21"/>
        <v>14</v>
      </c>
      <c r="Q54" s="1216">
        <f t="shared" si="21"/>
        <v>9</v>
      </c>
      <c r="R54" s="1216">
        <f t="shared" si="21"/>
        <v>8</v>
      </c>
      <c r="S54" s="1216">
        <f t="shared" si="21"/>
        <v>13</v>
      </c>
      <c r="T54" s="1216">
        <f t="shared" si="21"/>
        <v>22</v>
      </c>
      <c r="U54" s="1222">
        <f t="shared" si="19"/>
        <v>195</v>
      </c>
    </row>
    <row r="55" spans="2:21" ht="21" customHeight="1" thickBot="1" x14ac:dyDescent="0.2">
      <c r="B55" s="2714" t="s">
        <v>72</v>
      </c>
      <c r="C55" s="2715"/>
      <c r="D55" s="2575" t="s">
        <v>64</v>
      </c>
      <c r="E55" s="2575"/>
      <c r="F55" s="2664"/>
      <c r="G55" s="2664"/>
      <c r="H55" s="2455"/>
      <c r="I55" s="1092">
        <f>I42+I49</f>
        <v>12452</v>
      </c>
      <c r="J55" s="1091">
        <f t="shared" ref="J55:T59" si="22">J42+J49</f>
        <v>10379</v>
      </c>
      <c r="K55" s="1091">
        <f t="shared" si="22"/>
        <v>12689</v>
      </c>
      <c r="L55" s="1091">
        <f t="shared" si="22"/>
        <v>11231</v>
      </c>
      <c r="M55" s="1091">
        <f t="shared" si="22"/>
        <v>10176</v>
      </c>
      <c r="N55" s="1091">
        <f t="shared" si="22"/>
        <v>10904</v>
      </c>
      <c r="O55" s="1091">
        <f t="shared" si="22"/>
        <v>10664</v>
      </c>
      <c r="P55" s="1091">
        <f t="shared" si="22"/>
        <v>10540</v>
      </c>
      <c r="Q55" s="1091">
        <f t="shared" si="22"/>
        <v>11793</v>
      </c>
      <c r="R55" s="1091">
        <f t="shared" si="22"/>
        <v>11784</v>
      </c>
      <c r="S55" s="1091">
        <f t="shared" si="22"/>
        <v>12942</v>
      </c>
      <c r="T55" s="1091">
        <f t="shared" si="22"/>
        <v>16728</v>
      </c>
      <c r="U55" s="1219">
        <f t="shared" ref="U55:U61" si="23">SUM(I55:T55)</f>
        <v>142282</v>
      </c>
    </row>
    <row r="56" spans="2:21" ht="21" customHeight="1" thickBot="1" x14ac:dyDescent="0.2">
      <c r="B56" s="2714"/>
      <c r="C56" s="2715"/>
      <c r="D56" s="2575" t="s">
        <v>80</v>
      </c>
      <c r="E56" s="2575"/>
      <c r="F56" s="2664"/>
      <c r="G56" s="2664"/>
      <c r="H56" s="2455"/>
      <c r="I56" s="1092">
        <f>I43+I50</f>
        <v>185</v>
      </c>
      <c r="J56" s="1091">
        <f t="shared" si="22"/>
        <v>211</v>
      </c>
      <c r="K56" s="1091">
        <f t="shared" si="22"/>
        <v>270</v>
      </c>
      <c r="L56" s="1091">
        <f t="shared" si="22"/>
        <v>285</v>
      </c>
      <c r="M56" s="1091">
        <f t="shared" si="22"/>
        <v>212</v>
      </c>
      <c r="N56" s="1091">
        <f t="shared" si="22"/>
        <v>203</v>
      </c>
      <c r="O56" s="1091">
        <f t="shared" si="22"/>
        <v>307</v>
      </c>
      <c r="P56" s="1091">
        <f t="shared" si="22"/>
        <v>275</v>
      </c>
      <c r="Q56" s="1091">
        <f t="shared" si="22"/>
        <v>240</v>
      </c>
      <c r="R56" s="1091">
        <f t="shared" si="22"/>
        <v>350</v>
      </c>
      <c r="S56" s="1091">
        <f t="shared" si="22"/>
        <v>276</v>
      </c>
      <c r="T56" s="1091">
        <f t="shared" si="22"/>
        <v>434</v>
      </c>
      <c r="U56" s="1219">
        <f t="shared" si="23"/>
        <v>3248</v>
      </c>
    </row>
    <row r="57" spans="2:21" ht="21" customHeight="1" thickBot="1" x14ac:dyDescent="0.2">
      <c r="B57" s="2714"/>
      <c r="C57" s="2715"/>
      <c r="D57" s="2575" t="s">
        <v>50</v>
      </c>
      <c r="E57" s="2575"/>
      <c r="F57" s="2664"/>
      <c r="G57" s="2664"/>
      <c r="H57" s="2455"/>
      <c r="I57" s="1092">
        <f>I44+I51</f>
        <v>830</v>
      </c>
      <c r="J57" s="1091">
        <f t="shared" si="22"/>
        <v>816</v>
      </c>
      <c r="K57" s="1091">
        <f t="shared" si="22"/>
        <v>827</v>
      </c>
      <c r="L57" s="1091">
        <f t="shared" si="22"/>
        <v>801</v>
      </c>
      <c r="M57" s="1091">
        <f t="shared" si="22"/>
        <v>703</v>
      </c>
      <c r="N57" s="1091">
        <f t="shared" si="22"/>
        <v>737</v>
      </c>
      <c r="O57" s="1091">
        <f t="shared" si="22"/>
        <v>816</v>
      </c>
      <c r="P57" s="1091">
        <f t="shared" si="22"/>
        <v>624</v>
      </c>
      <c r="Q57" s="1091">
        <f t="shared" si="22"/>
        <v>686</v>
      </c>
      <c r="R57" s="1091">
        <f t="shared" si="22"/>
        <v>846</v>
      </c>
      <c r="S57" s="1091">
        <f t="shared" si="22"/>
        <v>1052</v>
      </c>
      <c r="T57" s="1091">
        <f t="shared" si="22"/>
        <v>921</v>
      </c>
      <c r="U57" s="1219">
        <f t="shared" si="23"/>
        <v>9659</v>
      </c>
    </row>
    <row r="58" spans="2:21" ht="21" customHeight="1" thickBot="1" x14ac:dyDescent="0.2">
      <c r="B58" s="2714"/>
      <c r="C58" s="2715"/>
      <c r="D58" s="2575" t="s">
        <v>65</v>
      </c>
      <c r="E58" s="2575"/>
      <c r="F58" s="2664"/>
      <c r="G58" s="2664"/>
      <c r="H58" s="2455"/>
      <c r="I58" s="1092">
        <f>I45+I52</f>
        <v>36</v>
      </c>
      <c r="J58" s="1091">
        <f t="shared" si="22"/>
        <v>53</v>
      </c>
      <c r="K58" s="1091">
        <f t="shared" si="22"/>
        <v>28</v>
      </c>
      <c r="L58" s="1091">
        <f t="shared" si="22"/>
        <v>36</v>
      </c>
      <c r="M58" s="1091">
        <f t="shared" si="22"/>
        <v>35</v>
      </c>
      <c r="N58" s="1091">
        <f t="shared" si="22"/>
        <v>44</v>
      </c>
      <c r="O58" s="1091">
        <f t="shared" si="22"/>
        <v>57</v>
      </c>
      <c r="P58" s="1091">
        <f t="shared" si="22"/>
        <v>34</v>
      </c>
      <c r="Q58" s="1091">
        <f t="shared" si="22"/>
        <v>33</v>
      </c>
      <c r="R58" s="1091">
        <f t="shared" si="22"/>
        <v>40</v>
      </c>
      <c r="S58" s="1091">
        <f t="shared" si="22"/>
        <v>43</v>
      </c>
      <c r="T58" s="1091">
        <f t="shared" si="22"/>
        <v>37</v>
      </c>
      <c r="U58" s="1219">
        <f t="shared" si="23"/>
        <v>476</v>
      </c>
    </row>
    <row r="59" spans="2:21" ht="21" customHeight="1" thickBot="1" x14ac:dyDescent="0.2">
      <c r="B59" s="2714"/>
      <c r="C59" s="2715"/>
      <c r="D59" s="2575" t="s">
        <v>112</v>
      </c>
      <c r="E59" s="2575"/>
      <c r="F59" s="2664"/>
      <c r="G59" s="2664"/>
      <c r="H59" s="2455"/>
      <c r="I59" s="1247">
        <f>I46+I53</f>
        <v>28</v>
      </c>
      <c r="J59" s="1096">
        <f t="shared" si="22"/>
        <v>25</v>
      </c>
      <c r="K59" s="1096">
        <f t="shared" si="22"/>
        <v>21</v>
      </c>
      <c r="L59" s="1096">
        <f t="shared" si="22"/>
        <v>34</v>
      </c>
      <c r="M59" s="1096">
        <f t="shared" si="22"/>
        <v>28</v>
      </c>
      <c r="N59" s="1096">
        <f t="shared" si="22"/>
        <v>30</v>
      </c>
      <c r="O59" s="1096">
        <f t="shared" si="22"/>
        <v>37</v>
      </c>
      <c r="P59" s="1096">
        <f t="shared" si="22"/>
        <v>23</v>
      </c>
      <c r="Q59" s="1096">
        <f t="shared" si="22"/>
        <v>21</v>
      </c>
      <c r="R59" s="1096">
        <f t="shared" si="22"/>
        <v>19</v>
      </c>
      <c r="S59" s="1096">
        <f t="shared" si="22"/>
        <v>29</v>
      </c>
      <c r="T59" s="1096">
        <f t="shared" si="22"/>
        <v>35</v>
      </c>
      <c r="U59" s="1219">
        <f t="shared" si="23"/>
        <v>330</v>
      </c>
    </row>
    <row r="60" spans="2:21" ht="21" customHeight="1" thickTop="1" thickBot="1" x14ac:dyDescent="0.2">
      <c r="B60" s="2714"/>
      <c r="C60" s="2715"/>
      <c r="D60" s="2691" t="s">
        <v>198</v>
      </c>
      <c r="E60" s="2691"/>
      <c r="F60" s="2815"/>
      <c r="G60" s="2815"/>
      <c r="H60" s="2816"/>
      <c r="I60" s="1954">
        <f t="shared" ref="I60:T60" si="24">SUM(I55:I59)</f>
        <v>13531</v>
      </c>
      <c r="J60" s="1955">
        <f t="shared" si="24"/>
        <v>11484</v>
      </c>
      <c r="K60" s="1955">
        <f t="shared" si="24"/>
        <v>13835</v>
      </c>
      <c r="L60" s="1955">
        <f t="shared" si="24"/>
        <v>12387</v>
      </c>
      <c r="M60" s="1955">
        <f t="shared" si="24"/>
        <v>11154</v>
      </c>
      <c r="N60" s="1955">
        <f t="shared" si="24"/>
        <v>11918</v>
      </c>
      <c r="O60" s="1955">
        <f t="shared" si="24"/>
        <v>11881</v>
      </c>
      <c r="P60" s="1955">
        <f t="shared" si="24"/>
        <v>11496</v>
      </c>
      <c r="Q60" s="1955">
        <f t="shared" si="24"/>
        <v>12773</v>
      </c>
      <c r="R60" s="1955">
        <f t="shared" si="24"/>
        <v>13039</v>
      </c>
      <c r="S60" s="1955">
        <f t="shared" si="24"/>
        <v>14342</v>
      </c>
      <c r="T60" s="1955">
        <f t="shared" si="24"/>
        <v>18155</v>
      </c>
      <c r="U60" s="1254">
        <f t="shared" si="23"/>
        <v>155995</v>
      </c>
    </row>
    <row r="61" spans="2:21" ht="21" customHeight="1" thickBot="1" x14ac:dyDescent="0.2">
      <c r="B61" s="2714"/>
      <c r="C61" s="2715"/>
      <c r="D61" s="2743" t="s">
        <v>62</v>
      </c>
      <c r="E61" s="2722"/>
      <c r="F61" s="2722"/>
      <c r="G61" s="2722"/>
      <c r="H61" s="2723"/>
      <c r="I61" s="1983">
        <f>I48</f>
        <v>0</v>
      </c>
      <c r="J61" s="1984">
        <f t="shared" ref="J61:T61" si="25">J48</f>
        <v>97</v>
      </c>
      <c r="K61" s="1984">
        <f t="shared" si="25"/>
        <v>103</v>
      </c>
      <c r="L61" s="1984">
        <f t="shared" si="25"/>
        <v>86</v>
      </c>
      <c r="M61" s="1984">
        <f t="shared" si="25"/>
        <v>83</v>
      </c>
      <c r="N61" s="1984">
        <f t="shared" si="25"/>
        <v>63</v>
      </c>
      <c r="O61" s="1984">
        <f t="shared" si="25"/>
        <v>49</v>
      </c>
      <c r="P61" s="1984">
        <f t="shared" si="25"/>
        <v>171</v>
      </c>
      <c r="Q61" s="1984">
        <f t="shared" si="25"/>
        <v>147</v>
      </c>
      <c r="R61" s="1984">
        <f t="shared" si="25"/>
        <v>172</v>
      </c>
      <c r="S61" s="1984">
        <f t="shared" si="25"/>
        <v>150</v>
      </c>
      <c r="T61" s="1985">
        <f t="shared" si="25"/>
        <v>0</v>
      </c>
      <c r="U61" s="1986">
        <f t="shared" si="23"/>
        <v>1121</v>
      </c>
    </row>
    <row r="62" spans="2:21" ht="18.75" customHeight="1" x14ac:dyDescent="0.15">
      <c r="B62" s="28"/>
      <c r="C62" s="27" t="s">
        <v>156</v>
      </c>
      <c r="D62" s="28"/>
      <c r="E62" s="28"/>
      <c r="F62" s="28"/>
      <c r="G62" s="28"/>
      <c r="H62" s="28"/>
      <c r="I62" s="1154"/>
      <c r="J62" s="1154"/>
      <c r="K62" s="1154"/>
      <c r="L62" s="1154"/>
      <c r="M62" s="1154"/>
      <c r="N62" s="1154"/>
      <c r="O62" s="1154"/>
      <c r="P62" s="1154"/>
      <c r="Q62" s="1154"/>
      <c r="R62" s="1154"/>
      <c r="S62" s="1154"/>
      <c r="T62" s="1154"/>
      <c r="U62" s="1154"/>
    </row>
    <row r="63" spans="2:21" ht="11.25" customHeight="1" x14ac:dyDescent="0.15">
      <c r="B63" s="28"/>
      <c r="C63" s="28"/>
      <c r="D63" s="28"/>
      <c r="E63" s="28"/>
      <c r="F63" s="28"/>
      <c r="G63" s="28"/>
      <c r="H63" s="28"/>
      <c r="I63" s="1154"/>
      <c r="J63" s="1154"/>
      <c r="K63" s="1154"/>
      <c r="L63" s="1154"/>
      <c r="M63" s="1154"/>
      <c r="N63" s="1154"/>
      <c r="O63" s="1154"/>
      <c r="P63" s="1154"/>
      <c r="Q63" s="1154"/>
      <c r="R63" s="1154"/>
      <c r="S63" s="1154"/>
      <c r="T63" s="1154"/>
      <c r="U63" s="1154"/>
    </row>
    <row r="64" spans="2:21" ht="11.25" customHeight="1" x14ac:dyDescent="0.15">
      <c r="B64" s="28"/>
      <c r="C64" s="28"/>
      <c r="D64" s="28"/>
      <c r="E64" s="28"/>
      <c r="F64" s="28"/>
      <c r="G64" s="28"/>
      <c r="H64" s="28"/>
      <c r="I64" s="28"/>
      <c r="J64" s="28"/>
      <c r="K64" s="28"/>
      <c r="L64" s="28"/>
      <c r="M64" s="28"/>
      <c r="N64" s="28"/>
      <c r="O64" s="28"/>
      <c r="P64" s="28"/>
      <c r="Q64" s="28"/>
      <c r="R64" s="28"/>
      <c r="S64" s="28"/>
      <c r="T64" s="28"/>
      <c r="U64" s="28"/>
    </row>
    <row r="65" spans="2:21" ht="22.5" customHeight="1" x14ac:dyDescent="0.15">
      <c r="B65" s="32" t="str">
        <f>B19</f>
        <v>（イ）　住民票証明件数－無料（公用等・閲覧）　</v>
      </c>
      <c r="D65" s="28"/>
      <c r="E65" s="28"/>
      <c r="F65" s="28"/>
      <c r="G65" s="28"/>
      <c r="H65" s="28"/>
      <c r="I65" s="28"/>
      <c r="J65" s="28"/>
      <c r="K65" s="28"/>
      <c r="L65" s="28"/>
      <c r="M65" s="28"/>
      <c r="N65" s="28"/>
      <c r="O65" s="28"/>
      <c r="P65" s="28"/>
      <c r="Q65" s="28"/>
      <c r="R65" s="28"/>
      <c r="S65" s="28"/>
      <c r="T65" s="28"/>
      <c r="U65" s="28"/>
    </row>
    <row r="66" spans="2:21" ht="22.5" customHeight="1" x14ac:dyDescent="0.15">
      <c r="B66" s="32"/>
      <c r="C66" s="32" t="s">
        <v>182</v>
      </c>
      <c r="D66" s="28"/>
      <c r="E66" s="28"/>
      <c r="F66" s="28"/>
      <c r="G66" s="28"/>
      <c r="H66" s="28"/>
      <c r="I66" s="28"/>
      <c r="J66" s="28"/>
      <c r="K66" s="28"/>
      <c r="L66" s="28"/>
      <c r="M66" s="28"/>
      <c r="N66" s="28"/>
      <c r="O66" s="28"/>
      <c r="P66" s="28"/>
      <c r="Q66" s="28"/>
      <c r="R66" s="28"/>
      <c r="S66" s="2720">
        <f>'当該年度入力、注意事項'!$E$10</f>
        <v>26</v>
      </c>
      <c r="T66" s="2720"/>
      <c r="U66" s="2720"/>
    </row>
    <row r="67" spans="2:21" ht="3.75" customHeight="1" thickBot="1" x14ac:dyDescent="0.2">
      <c r="B67" s="28"/>
      <c r="C67" s="28"/>
      <c r="D67" s="28"/>
      <c r="E67" s="28"/>
      <c r="F67" s="28"/>
      <c r="G67" s="28"/>
      <c r="H67" s="28"/>
      <c r="I67" s="1154"/>
      <c r="J67" s="1154"/>
      <c r="K67" s="1154"/>
      <c r="L67" s="1154"/>
      <c r="M67" s="1154"/>
      <c r="N67" s="1154"/>
      <c r="O67" s="1154"/>
      <c r="P67" s="1154"/>
      <c r="Q67" s="1154"/>
      <c r="R67" s="1154"/>
      <c r="S67" s="1154"/>
      <c r="T67" s="1154"/>
      <c r="U67" s="1154"/>
    </row>
    <row r="68" spans="2:21" ht="18.75" customHeight="1" x14ac:dyDescent="0.15">
      <c r="B68" s="2780"/>
      <c r="C68" s="2781"/>
      <c r="D68" s="2781"/>
      <c r="E68" s="2781"/>
      <c r="F68" s="2474" t="s">
        <v>266</v>
      </c>
      <c r="G68" s="2474"/>
      <c r="H68" s="2475"/>
      <c r="I68" s="1140"/>
      <c r="J68" s="1141"/>
      <c r="K68" s="1141"/>
      <c r="L68" s="2431">
        <f>'当該年度入力、注意事項'!$E$10</f>
        <v>26</v>
      </c>
      <c r="M68" s="2431"/>
      <c r="N68" s="2431"/>
      <c r="O68" s="1141"/>
      <c r="P68" s="1141"/>
      <c r="Q68" s="1142"/>
      <c r="R68" s="2432">
        <f>'当該年度入力、注意事項'!$E$10+1</f>
        <v>27</v>
      </c>
      <c r="S68" s="2431"/>
      <c r="T68" s="2433"/>
      <c r="U68" s="2728" t="s">
        <v>15</v>
      </c>
    </row>
    <row r="69" spans="2:21" ht="18.75" customHeight="1" thickBot="1" x14ac:dyDescent="0.2">
      <c r="B69" s="2676" t="s">
        <v>264</v>
      </c>
      <c r="C69" s="2677"/>
      <c r="D69" s="2677"/>
      <c r="E69" s="2677"/>
      <c r="F69" s="2730"/>
      <c r="G69" s="2730"/>
      <c r="H69" s="2731"/>
      <c r="I69" s="1143" t="s">
        <v>448</v>
      </c>
      <c r="J69" s="1144" t="s">
        <v>449</v>
      </c>
      <c r="K69" s="1144" t="s">
        <v>450</v>
      </c>
      <c r="L69" s="1144" t="s">
        <v>451</v>
      </c>
      <c r="M69" s="1144" t="s">
        <v>656</v>
      </c>
      <c r="N69" s="1144" t="s">
        <v>657</v>
      </c>
      <c r="O69" s="1144" t="s">
        <v>452</v>
      </c>
      <c r="P69" s="1144" t="s">
        <v>453</v>
      </c>
      <c r="Q69" s="1144" t="s">
        <v>454</v>
      </c>
      <c r="R69" s="1144" t="s">
        <v>455</v>
      </c>
      <c r="S69" s="1144" t="s">
        <v>456</v>
      </c>
      <c r="T69" s="1144" t="s">
        <v>457</v>
      </c>
      <c r="U69" s="2729"/>
    </row>
    <row r="70" spans="2:21" ht="18.75" customHeight="1" x14ac:dyDescent="0.15">
      <c r="B70" s="2782" t="s">
        <v>676</v>
      </c>
      <c r="C70" s="2732" t="s">
        <v>659</v>
      </c>
      <c r="D70" s="2766" t="s">
        <v>64</v>
      </c>
      <c r="E70" s="2724"/>
      <c r="F70" s="2724"/>
      <c r="G70" s="2724"/>
      <c r="H70" s="2725"/>
      <c r="I70" s="1942">
        <v>923</v>
      </c>
      <c r="J70" s="1943">
        <v>593</v>
      </c>
      <c r="K70" s="1943">
        <v>593</v>
      </c>
      <c r="L70" s="1943">
        <v>552</v>
      </c>
      <c r="M70" s="1943">
        <v>649</v>
      </c>
      <c r="N70" s="1943">
        <v>630</v>
      </c>
      <c r="O70" s="1943">
        <v>1137</v>
      </c>
      <c r="P70" s="1943">
        <v>739</v>
      </c>
      <c r="Q70" s="1943">
        <v>651</v>
      </c>
      <c r="R70" s="1943">
        <v>781</v>
      </c>
      <c r="S70" s="1943">
        <v>587</v>
      </c>
      <c r="T70" s="1943">
        <v>473</v>
      </c>
      <c r="U70" s="1245">
        <f>SUM(I70:T70)</f>
        <v>8308</v>
      </c>
    </row>
    <row r="71" spans="2:21" ht="18.75" customHeight="1" x14ac:dyDescent="0.15">
      <c r="B71" s="2783"/>
      <c r="C71" s="2733"/>
      <c r="D71" s="2767" t="s">
        <v>50</v>
      </c>
      <c r="E71" s="2726"/>
      <c r="F71" s="2726"/>
      <c r="G71" s="2726"/>
      <c r="H71" s="2727"/>
      <c r="I71" s="1521">
        <v>475</v>
      </c>
      <c r="J71" s="1526">
        <v>570</v>
      </c>
      <c r="K71" s="1526">
        <v>672</v>
      </c>
      <c r="L71" s="1526">
        <v>692</v>
      </c>
      <c r="M71" s="1526">
        <v>590</v>
      </c>
      <c r="N71" s="1526">
        <v>604</v>
      </c>
      <c r="O71" s="1526">
        <v>753</v>
      </c>
      <c r="P71" s="1526">
        <v>517</v>
      </c>
      <c r="Q71" s="1526">
        <v>568</v>
      </c>
      <c r="R71" s="1526">
        <v>628</v>
      </c>
      <c r="S71" s="1526">
        <v>576</v>
      </c>
      <c r="T71" s="1526">
        <v>599</v>
      </c>
      <c r="U71" s="1219">
        <f t="shared" ref="U71:U77" si="26">SUM(I71:T71)</f>
        <v>7244</v>
      </c>
    </row>
    <row r="72" spans="2:21" ht="18.75" customHeight="1" x14ac:dyDescent="0.15">
      <c r="B72" s="2783"/>
      <c r="C72" s="2733"/>
      <c r="D72" s="2767" t="s">
        <v>65</v>
      </c>
      <c r="E72" s="2726"/>
      <c r="F72" s="2726"/>
      <c r="G72" s="2726"/>
      <c r="H72" s="2727"/>
      <c r="I72" s="1525">
        <v>4</v>
      </c>
      <c r="J72" s="1526">
        <v>8</v>
      </c>
      <c r="K72" s="1526">
        <v>2</v>
      </c>
      <c r="L72" s="1526">
        <v>2</v>
      </c>
      <c r="M72" s="1526">
        <v>0</v>
      </c>
      <c r="N72" s="1526">
        <v>0</v>
      </c>
      <c r="O72" s="1526">
        <v>4</v>
      </c>
      <c r="P72" s="1526">
        <v>2</v>
      </c>
      <c r="Q72" s="1526">
        <v>0</v>
      </c>
      <c r="R72" s="1526">
        <v>0</v>
      </c>
      <c r="S72" s="1526">
        <v>33</v>
      </c>
      <c r="T72" s="1526">
        <v>0</v>
      </c>
      <c r="U72" s="1219">
        <f t="shared" si="26"/>
        <v>55</v>
      </c>
    </row>
    <row r="73" spans="2:21" ht="18.75" customHeight="1" x14ac:dyDescent="0.15">
      <c r="B73" s="2783"/>
      <c r="C73" s="2733"/>
      <c r="D73" s="2767" t="s">
        <v>66</v>
      </c>
      <c r="E73" s="2726"/>
      <c r="F73" s="2726"/>
      <c r="G73" s="2726"/>
      <c r="H73" s="2727"/>
      <c r="I73" s="1525">
        <v>5</v>
      </c>
      <c r="J73" s="1526">
        <v>8</v>
      </c>
      <c r="K73" s="1526">
        <v>7</v>
      </c>
      <c r="L73" s="1526">
        <v>26</v>
      </c>
      <c r="M73" s="1526">
        <v>7</v>
      </c>
      <c r="N73" s="1526">
        <v>10</v>
      </c>
      <c r="O73" s="1526">
        <v>13</v>
      </c>
      <c r="P73" s="1526">
        <v>10</v>
      </c>
      <c r="Q73" s="1526">
        <v>7</v>
      </c>
      <c r="R73" s="1526">
        <v>11</v>
      </c>
      <c r="S73" s="1526">
        <v>9</v>
      </c>
      <c r="T73" s="1526">
        <v>11</v>
      </c>
      <c r="U73" s="1219">
        <f t="shared" si="26"/>
        <v>124</v>
      </c>
    </row>
    <row r="74" spans="2:21" ht="18.75" customHeight="1" thickBot="1" x14ac:dyDescent="0.2">
      <c r="B74" s="2783"/>
      <c r="C74" s="2733"/>
      <c r="D74" s="2748" t="s">
        <v>18</v>
      </c>
      <c r="E74" s="2748"/>
      <c r="F74" s="2748"/>
      <c r="G74" s="2748"/>
      <c r="H74" s="2749"/>
      <c r="I74" s="1529">
        <v>72</v>
      </c>
      <c r="J74" s="1530">
        <v>79</v>
      </c>
      <c r="K74" s="1530">
        <v>83</v>
      </c>
      <c r="L74" s="1530">
        <v>106</v>
      </c>
      <c r="M74" s="1530">
        <v>213</v>
      </c>
      <c r="N74" s="1530">
        <v>152</v>
      </c>
      <c r="O74" s="1530">
        <v>213</v>
      </c>
      <c r="P74" s="1530">
        <v>94</v>
      </c>
      <c r="Q74" s="1530">
        <v>61</v>
      </c>
      <c r="R74" s="1530">
        <v>66</v>
      </c>
      <c r="S74" s="1530">
        <v>91</v>
      </c>
      <c r="T74" s="1530">
        <v>108</v>
      </c>
      <c r="U74" s="1223">
        <f>SUM(I74:T74)</f>
        <v>1338</v>
      </c>
    </row>
    <row r="75" spans="2:21" ht="18.75" customHeight="1" thickTop="1" x14ac:dyDescent="0.15">
      <c r="B75" s="2783"/>
      <c r="C75" s="2734"/>
      <c r="D75" s="2750" t="s">
        <v>15</v>
      </c>
      <c r="E75" s="2750"/>
      <c r="F75" s="2750"/>
      <c r="G75" s="2750"/>
      <c r="H75" s="2751"/>
      <c r="I75" s="1956">
        <f>SUM(I70:I74)</f>
        <v>1479</v>
      </c>
      <c r="J75" s="1957">
        <f>SUM(J70:J74)</f>
        <v>1258</v>
      </c>
      <c r="K75" s="1957">
        <f t="shared" ref="K75:S75" si="27">SUM(K70:K74)</f>
        <v>1357</v>
      </c>
      <c r="L75" s="1957">
        <f t="shared" si="27"/>
        <v>1378</v>
      </c>
      <c r="M75" s="1957">
        <f t="shared" si="27"/>
        <v>1459</v>
      </c>
      <c r="N75" s="1957">
        <f t="shared" si="27"/>
        <v>1396</v>
      </c>
      <c r="O75" s="1957">
        <f t="shared" si="27"/>
        <v>2120</v>
      </c>
      <c r="P75" s="1957">
        <f t="shared" si="27"/>
        <v>1362</v>
      </c>
      <c r="Q75" s="1957">
        <f t="shared" si="27"/>
        <v>1287</v>
      </c>
      <c r="R75" s="1957">
        <f t="shared" si="27"/>
        <v>1486</v>
      </c>
      <c r="S75" s="1957">
        <f t="shared" si="27"/>
        <v>1296</v>
      </c>
      <c r="T75" s="1975">
        <f>SUM(T70:T74)</f>
        <v>1191</v>
      </c>
      <c r="U75" s="1958">
        <f t="shared" si="26"/>
        <v>17069</v>
      </c>
    </row>
    <row r="76" spans="2:21" ht="18.75" customHeight="1" x14ac:dyDescent="0.15">
      <c r="B76" s="2783"/>
      <c r="C76" s="2735" t="s">
        <v>666</v>
      </c>
      <c r="D76" s="2768" t="s">
        <v>63</v>
      </c>
      <c r="E76" s="2769"/>
      <c r="F76" s="2769"/>
      <c r="G76" s="2769"/>
      <c r="H76" s="2770"/>
      <c r="I76" s="1521">
        <v>4</v>
      </c>
      <c r="J76" s="1522">
        <v>4</v>
      </c>
      <c r="K76" s="1522">
        <v>9</v>
      </c>
      <c r="L76" s="1522">
        <v>2</v>
      </c>
      <c r="M76" s="1522">
        <v>0</v>
      </c>
      <c r="N76" s="1522">
        <v>2</v>
      </c>
      <c r="O76" s="1522">
        <v>1</v>
      </c>
      <c r="P76" s="1522">
        <v>0</v>
      </c>
      <c r="Q76" s="1522">
        <v>3</v>
      </c>
      <c r="R76" s="1522">
        <v>2</v>
      </c>
      <c r="S76" s="1522">
        <v>0</v>
      </c>
      <c r="T76" s="1522">
        <v>0</v>
      </c>
      <c r="U76" s="1213">
        <f t="shared" si="26"/>
        <v>27</v>
      </c>
    </row>
    <row r="77" spans="2:21" ht="18.75" customHeight="1" thickBot="1" x14ac:dyDescent="0.2">
      <c r="B77" s="2783"/>
      <c r="C77" s="2735"/>
      <c r="D77" s="2771" t="s">
        <v>18</v>
      </c>
      <c r="E77" s="2772"/>
      <c r="F77" s="2772"/>
      <c r="G77" s="2772"/>
      <c r="H77" s="2773"/>
      <c r="I77" s="1529">
        <v>117</v>
      </c>
      <c r="J77" s="1530">
        <v>27</v>
      </c>
      <c r="K77" s="1530">
        <v>16</v>
      </c>
      <c r="L77" s="1530">
        <v>0</v>
      </c>
      <c r="M77" s="1530">
        <v>1</v>
      </c>
      <c r="N77" s="1530">
        <v>56</v>
      </c>
      <c r="O77" s="1530">
        <v>55</v>
      </c>
      <c r="P77" s="1530">
        <v>948</v>
      </c>
      <c r="Q77" s="1530">
        <v>0</v>
      </c>
      <c r="R77" s="1530">
        <v>47</v>
      </c>
      <c r="S77" s="1530">
        <v>317</v>
      </c>
      <c r="T77" s="1530">
        <v>20</v>
      </c>
      <c r="U77" s="1223">
        <f t="shared" si="26"/>
        <v>1604</v>
      </c>
    </row>
    <row r="78" spans="2:21" ht="18.75" customHeight="1" thickTop="1" thickBot="1" x14ac:dyDescent="0.2">
      <c r="B78" s="2783"/>
      <c r="C78" s="2735"/>
      <c r="D78" s="2809" t="s">
        <v>665</v>
      </c>
      <c r="E78" s="2810"/>
      <c r="F78" s="2810"/>
      <c r="G78" s="2810"/>
      <c r="H78" s="2811"/>
      <c r="I78" s="1991">
        <f>SUM(I76:I77)</f>
        <v>121</v>
      </c>
      <c r="J78" s="1992">
        <f>SUM(J76:J77)</f>
        <v>31</v>
      </c>
      <c r="K78" s="1992">
        <f>SUM(K76:K77)</f>
        <v>25</v>
      </c>
      <c r="L78" s="1992">
        <f t="shared" ref="L78:S78" si="28">SUM(L76:L77)</f>
        <v>2</v>
      </c>
      <c r="M78" s="1992">
        <f t="shared" si="28"/>
        <v>1</v>
      </c>
      <c r="N78" s="1992">
        <f t="shared" si="28"/>
        <v>58</v>
      </c>
      <c r="O78" s="1992">
        <f t="shared" si="28"/>
        <v>56</v>
      </c>
      <c r="P78" s="1992">
        <f t="shared" si="28"/>
        <v>948</v>
      </c>
      <c r="Q78" s="1992">
        <f t="shared" si="28"/>
        <v>3</v>
      </c>
      <c r="R78" s="1992">
        <f t="shared" si="28"/>
        <v>49</v>
      </c>
      <c r="S78" s="1992">
        <f t="shared" si="28"/>
        <v>317</v>
      </c>
      <c r="T78" s="1992">
        <f>SUM(T76:T77)</f>
        <v>20</v>
      </c>
      <c r="U78" s="1254">
        <f>SUM(U76:U77)</f>
        <v>1631</v>
      </c>
    </row>
    <row r="79" spans="2:21" ht="18.75" customHeight="1" thickTop="1" thickBot="1" x14ac:dyDescent="0.2">
      <c r="B79" s="2784"/>
      <c r="C79" s="2812" t="s">
        <v>15</v>
      </c>
      <c r="D79" s="2813"/>
      <c r="E79" s="2813"/>
      <c r="F79" s="2813"/>
      <c r="G79" s="2813"/>
      <c r="H79" s="2814"/>
      <c r="I79" s="1224">
        <f>SUM(I78,I75)</f>
        <v>1600</v>
      </c>
      <c r="J79" s="1225">
        <f>SUM(J78,J75)</f>
        <v>1289</v>
      </c>
      <c r="K79" s="1225">
        <f t="shared" ref="K79:S79" si="29">SUM(K78,K75)</f>
        <v>1382</v>
      </c>
      <c r="L79" s="1225">
        <f t="shared" si="29"/>
        <v>1380</v>
      </c>
      <c r="M79" s="1225">
        <f t="shared" si="29"/>
        <v>1460</v>
      </c>
      <c r="N79" s="1225">
        <f t="shared" si="29"/>
        <v>1454</v>
      </c>
      <c r="O79" s="1225">
        <f t="shared" si="29"/>
        <v>2176</v>
      </c>
      <c r="P79" s="1225">
        <f t="shared" si="29"/>
        <v>2310</v>
      </c>
      <c r="Q79" s="1225">
        <f t="shared" si="29"/>
        <v>1290</v>
      </c>
      <c r="R79" s="1225">
        <f t="shared" si="29"/>
        <v>1535</v>
      </c>
      <c r="S79" s="1225">
        <f t="shared" si="29"/>
        <v>1613</v>
      </c>
      <c r="T79" s="1225">
        <f>SUM(T75,T78)</f>
        <v>1211</v>
      </c>
      <c r="U79" s="1222">
        <f>SUM(I79:T79)</f>
        <v>18700</v>
      </c>
    </row>
    <row r="80" spans="2:21" ht="18.75" customHeight="1" x14ac:dyDescent="0.15">
      <c r="B80" s="2774" t="s">
        <v>195</v>
      </c>
      <c r="C80" s="2789" t="s">
        <v>667</v>
      </c>
      <c r="D80" s="2724" t="s">
        <v>64</v>
      </c>
      <c r="E80" s="2724"/>
      <c r="F80" s="2724"/>
      <c r="G80" s="2724"/>
      <c r="H80" s="2725"/>
      <c r="I80" s="1228"/>
      <c r="J80" s="1229"/>
      <c r="K80" s="1229"/>
      <c r="L80" s="1229"/>
      <c r="M80" s="1229"/>
      <c r="N80" s="1229"/>
      <c r="O80" s="1229"/>
      <c r="P80" s="1229"/>
      <c r="Q80" s="1229"/>
      <c r="R80" s="1229"/>
      <c r="S80" s="1229"/>
      <c r="T80" s="1249"/>
      <c r="U80" s="1245">
        <f t="shared" ref="U80:U85" si="30">SUM(I80:T80)</f>
        <v>0</v>
      </c>
    </row>
    <row r="81" spans="2:21" ht="18.75" customHeight="1" x14ac:dyDescent="0.15">
      <c r="B81" s="2775"/>
      <c r="C81" s="2790"/>
      <c r="D81" s="2726" t="s">
        <v>50</v>
      </c>
      <c r="E81" s="2726"/>
      <c r="F81" s="2726"/>
      <c r="G81" s="2726"/>
      <c r="H81" s="2727"/>
      <c r="I81" s="1250"/>
      <c r="J81" s="1233"/>
      <c r="K81" s="1233"/>
      <c r="L81" s="1233"/>
      <c r="M81" s="1233"/>
      <c r="N81" s="1233"/>
      <c r="O81" s="1233"/>
      <c r="P81" s="1233"/>
      <c r="Q81" s="1233"/>
      <c r="R81" s="1233"/>
      <c r="S81" s="1233"/>
      <c r="T81" s="1251"/>
      <c r="U81" s="1219">
        <f t="shared" si="30"/>
        <v>0</v>
      </c>
    </row>
    <row r="82" spans="2:21" ht="18.75" customHeight="1" x14ac:dyDescent="0.15">
      <c r="B82" s="2775"/>
      <c r="C82" s="2790"/>
      <c r="D82" s="2726" t="s">
        <v>65</v>
      </c>
      <c r="E82" s="2726"/>
      <c r="F82" s="2726"/>
      <c r="G82" s="2726"/>
      <c r="H82" s="2727"/>
      <c r="I82" s="1232"/>
      <c r="J82" s="1233"/>
      <c r="K82" s="1233"/>
      <c r="L82" s="1233"/>
      <c r="M82" s="1233"/>
      <c r="N82" s="1233"/>
      <c r="O82" s="1233"/>
      <c r="P82" s="1233"/>
      <c r="Q82" s="1233"/>
      <c r="R82" s="1233"/>
      <c r="S82" s="1233"/>
      <c r="T82" s="1251"/>
      <c r="U82" s="1219">
        <f t="shared" si="30"/>
        <v>0</v>
      </c>
    </row>
    <row r="83" spans="2:21" ht="18.75" customHeight="1" x14ac:dyDescent="0.15">
      <c r="B83" s="2775"/>
      <c r="C83" s="2790"/>
      <c r="D83" s="2769" t="s">
        <v>66</v>
      </c>
      <c r="E83" s="2769"/>
      <c r="F83" s="2769"/>
      <c r="G83" s="2769"/>
      <c r="H83" s="2770"/>
      <c r="I83" s="1993"/>
      <c r="J83" s="1994"/>
      <c r="K83" s="1994"/>
      <c r="L83" s="1994"/>
      <c r="M83" s="1994"/>
      <c r="N83" s="1994"/>
      <c r="O83" s="1994"/>
      <c r="P83" s="1994"/>
      <c r="Q83" s="1994"/>
      <c r="R83" s="1994"/>
      <c r="S83" s="1994"/>
      <c r="T83" s="1995"/>
      <c r="U83" s="1223">
        <f t="shared" si="30"/>
        <v>0</v>
      </c>
    </row>
    <row r="84" spans="2:21" ht="18.75" customHeight="1" thickBot="1" x14ac:dyDescent="0.2">
      <c r="B84" s="2775"/>
      <c r="C84" s="2798"/>
      <c r="D84" s="2792" t="s">
        <v>18</v>
      </c>
      <c r="E84" s="2792"/>
      <c r="F84" s="2792"/>
      <c r="G84" s="2792"/>
      <c r="H84" s="2793"/>
      <c r="I84" s="1533">
        <v>0</v>
      </c>
      <c r="J84" s="1534">
        <v>0</v>
      </c>
      <c r="K84" s="1534">
        <v>0</v>
      </c>
      <c r="L84" s="1534">
        <v>0</v>
      </c>
      <c r="M84" s="1534">
        <v>0</v>
      </c>
      <c r="N84" s="1534">
        <v>0</v>
      </c>
      <c r="O84" s="1534">
        <v>0</v>
      </c>
      <c r="P84" s="1534">
        <v>0</v>
      </c>
      <c r="Q84" s="1534">
        <v>0</v>
      </c>
      <c r="R84" s="1534">
        <v>0</v>
      </c>
      <c r="S84" s="1534">
        <v>0</v>
      </c>
      <c r="T84" s="1996">
        <v>0</v>
      </c>
      <c r="U84" s="1214">
        <f>SUM(I84:T84)</f>
        <v>0</v>
      </c>
    </row>
    <row r="85" spans="2:21" ht="18.75" customHeight="1" thickTop="1" thickBot="1" x14ac:dyDescent="0.2">
      <c r="B85" s="2775"/>
      <c r="C85" s="2806" t="s">
        <v>15</v>
      </c>
      <c r="D85" s="2807"/>
      <c r="E85" s="2807"/>
      <c r="F85" s="2807"/>
      <c r="G85" s="2807"/>
      <c r="H85" s="2808"/>
      <c r="I85" s="1954">
        <f>SUM(I80:I83)</f>
        <v>0</v>
      </c>
      <c r="J85" s="1954">
        <f t="shared" ref="J85:T85" si="31">SUM(J80:J83)</f>
        <v>0</v>
      </c>
      <c r="K85" s="1954">
        <f t="shared" si="31"/>
        <v>0</v>
      </c>
      <c r="L85" s="1954">
        <f t="shared" si="31"/>
        <v>0</v>
      </c>
      <c r="M85" s="1954">
        <f t="shared" si="31"/>
        <v>0</v>
      </c>
      <c r="N85" s="1954">
        <f t="shared" si="31"/>
        <v>0</v>
      </c>
      <c r="O85" s="1954">
        <f t="shared" si="31"/>
        <v>0</v>
      </c>
      <c r="P85" s="1954">
        <f t="shared" si="31"/>
        <v>0</v>
      </c>
      <c r="Q85" s="1954">
        <f t="shared" si="31"/>
        <v>0</v>
      </c>
      <c r="R85" s="1954">
        <f t="shared" si="31"/>
        <v>0</v>
      </c>
      <c r="S85" s="1954">
        <f t="shared" si="31"/>
        <v>0</v>
      </c>
      <c r="T85" s="1954">
        <f t="shared" si="31"/>
        <v>0</v>
      </c>
      <c r="U85" s="1254">
        <f t="shared" si="30"/>
        <v>0</v>
      </c>
    </row>
    <row r="86" spans="2:21" ht="18.75" customHeight="1" x14ac:dyDescent="0.15">
      <c r="B86" s="2774" t="s">
        <v>72</v>
      </c>
      <c r="C86" s="2789" t="s">
        <v>667</v>
      </c>
      <c r="D86" s="2724" t="s">
        <v>64</v>
      </c>
      <c r="E86" s="2724"/>
      <c r="F86" s="2724"/>
      <c r="G86" s="2724"/>
      <c r="H86" s="2725"/>
      <c r="I86" s="1244">
        <f t="shared" ref="I86:T86" si="32">I70+I80</f>
        <v>923</v>
      </c>
      <c r="J86" s="1979">
        <f t="shared" si="32"/>
        <v>593</v>
      </c>
      <c r="K86" s="1979">
        <f t="shared" si="32"/>
        <v>593</v>
      </c>
      <c r="L86" s="1979">
        <f t="shared" si="32"/>
        <v>552</v>
      </c>
      <c r="M86" s="1979">
        <f t="shared" si="32"/>
        <v>649</v>
      </c>
      <c r="N86" s="1979">
        <f t="shared" si="32"/>
        <v>630</v>
      </c>
      <c r="O86" s="1979">
        <f t="shared" si="32"/>
        <v>1137</v>
      </c>
      <c r="P86" s="1979">
        <f t="shared" si="32"/>
        <v>739</v>
      </c>
      <c r="Q86" s="1979">
        <f t="shared" si="32"/>
        <v>651</v>
      </c>
      <c r="R86" s="1979">
        <f t="shared" si="32"/>
        <v>781</v>
      </c>
      <c r="S86" s="1979">
        <f t="shared" si="32"/>
        <v>587</v>
      </c>
      <c r="T86" s="1979">
        <f t="shared" si="32"/>
        <v>473</v>
      </c>
      <c r="U86" s="1245">
        <f t="shared" ref="U86:U93" si="33">SUM(I86:T86)</f>
        <v>8308</v>
      </c>
    </row>
    <row r="87" spans="2:21" ht="18.75" customHeight="1" x14ac:dyDescent="0.15">
      <c r="B87" s="2775"/>
      <c r="C87" s="2790"/>
      <c r="D87" s="2726" t="s">
        <v>50</v>
      </c>
      <c r="E87" s="2726"/>
      <c r="F87" s="2726"/>
      <c r="G87" s="2726"/>
      <c r="H87" s="2727"/>
      <c r="I87" s="1212">
        <f t="shared" ref="I87:T87" si="34">I71+I81</f>
        <v>475</v>
      </c>
      <c r="J87" s="1226">
        <f t="shared" si="34"/>
        <v>570</v>
      </c>
      <c r="K87" s="1226">
        <f t="shared" si="34"/>
        <v>672</v>
      </c>
      <c r="L87" s="1226">
        <f t="shared" si="34"/>
        <v>692</v>
      </c>
      <c r="M87" s="1226">
        <f t="shared" si="34"/>
        <v>590</v>
      </c>
      <c r="N87" s="1226">
        <f t="shared" si="34"/>
        <v>604</v>
      </c>
      <c r="O87" s="1226">
        <f t="shared" si="34"/>
        <v>753</v>
      </c>
      <c r="P87" s="1226">
        <f t="shared" si="34"/>
        <v>517</v>
      </c>
      <c r="Q87" s="1226">
        <f t="shared" si="34"/>
        <v>568</v>
      </c>
      <c r="R87" s="1226">
        <f t="shared" si="34"/>
        <v>628</v>
      </c>
      <c r="S87" s="1226">
        <f t="shared" si="34"/>
        <v>576</v>
      </c>
      <c r="T87" s="1226">
        <f t="shared" si="34"/>
        <v>599</v>
      </c>
      <c r="U87" s="1219">
        <f t="shared" si="33"/>
        <v>7244</v>
      </c>
    </row>
    <row r="88" spans="2:21" ht="18.75" customHeight="1" x14ac:dyDescent="0.15">
      <c r="B88" s="2775"/>
      <c r="C88" s="2790"/>
      <c r="D88" s="2726" t="s">
        <v>65</v>
      </c>
      <c r="E88" s="2726"/>
      <c r="F88" s="2726"/>
      <c r="G88" s="2726"/>
      <c r="H88" s="2727"/>
      <c r="I88" s="1092">
        <f t="shared" ref="I88:T88" si="35">I72+I82</f>
        <v>4</v>
      </c>
      <c r="J88" s="1091">
        <f t="shared" si="35"/>
        <v>8</v>
      </c>
      <c r="K88" s="1091">
        <f t="shared" si="35"/>
        <v>2</v>
      </c>
      <c r="L88" s="1091">
        <f t="shared" si="35"/>
        <v>2</v>
      </c>
      <c r="M88" s="1091">
        <f t="shared" si="35"/>
        <v>0</v>
      </c>
      <c r="N88" s="1091">
        <f t="shared" si="35"/>
        <v>0</v>
      </c>
      <c r="O88" s="1091">
        <f t="shared" si="35"/>
        <v>4</v>
      </c>
      <c r="P88" s="1091">
        <f t="shared" si="35"/>
        <v>2</v>
      </c>
      <c r="Q88" s="1091">
        <f t="shared" si="35"/>
        <v>0</v>
      </c>
      <c r="R88" s="1091">
        <f t="shared" si="35"/>
        <v>0</v>
      </c>
      <c r="S88" s="1091">
        <f t="shared" si="35"/>
        <v>33</v>
      </c>
      <c r="T88" s="1091">
        <f t="shared" si="35"/>
        <v>0</v>
      </c>
      <c r="U88" s="1219">
        <f t="shared" si="33"/>
        <v>55</v>
      </c>
    </row>
    <row r="89" spans="2:21" ht="18.75" customHeight="1" x14ac:dyDescent="0.15">
      <c r="B89" s="2775"/>
      <c r="C89" s="2790"/>
      <c r="D89" s="2726" t="s">
        <v>66</v>
      </c>
      <c r="E89" s="2726"/>
      <c r="F89" s="2726"/>
      <c r="G89" s="2726"/>
      <c r="H89" s="2727"/>
      <c r="I89" s="1092">
        <f t="shared" ref="I89:T89" si="36">I73+I83</f>
        <v>5</v>
      </c>
      <c r="J89" s="1091">
        <f t="shared" si="36"/>
        <v>8</v>
      </c>
      <c r="K89" s="1091">
        <f t="shared" si="36"/>
        <v>7</v>
      </c>
      <c r="L89" s="1091">
        <f t="shared" si="36"/>
        <v>26</v>
      </c>
      <c r="M89" s="1091">
        <f t="shared" si="36"/>
        <v>7</v>
      </c>
      <c r="N89" s="1091">
        <f t="shared" si="36"/>
        <v>10</v>
      </c>
      <c r="O89" s="1091">
        <f t="shared" si="36"/>
        <v>13</v>
      </c>
      <c r="P89" s="1091">
        <f t="shared" si="36"/>
        <v>10</v>
      </c>
      <c r="Q89" s="1091">
        <f t="shared" si="36"/>
        <v>7</v>
      </c>
      <c r="R89" s="1091">
        <f t="shared" si="36"/>
        <v>11</v>
      </c>
      <c r="S89" s="1091">
        <f t="shared" si="36"/>
        <v>9</v>
      </c>
      <c r="T89" s="1091">
        <f t="shared" si="36"/>
        <v>11</v>
      </c>
      <c r="U89" s="1223">
        <f t="shared" si="33"/>
        <v>124</v>
      </c>
    </row>
    <row r="90" spans="2:21" ht="18.75" customHeight="1" thickBot="1" x14ac:dyDescent="0.2">
      <c r="B90" s="2775"/>
      <c r="C90" s="2790"/>
      <c r="D90" s="2792" t="s">
        <v>18</v>
      </c>
      <c r="E90" s="2792"/>
      <c r="F90" s="2792"/>
      <c r="G90" s="2792"/>
      <c r="H90" s="2793"/>
      <c r="I90" s="1221">
        <f t="shared" ref="I90:T90" si="37">SUM(I84,I74)</f>
        <v>72</v>
      </c>
      <c r="J90" s="1221">
        <f t="shared" si="37"/>
        <v>79</v>
      </c>
      <c r="K90" s="1221">
        <f t="shared" si="37"/>
        <v>83</v>
      </c>
      <c r="L90" s="1221">
        <f t="shared" si="37"/>
        <v>106</v>
      </c>
      <c r="M90" s="1221">
        <f t="shared" si="37"/>
        <v>213</v>
      </c>
      <c r="N90" s="1221">
        <f t="shared" si="37"/>
        <v>152</v>
      </c>
      <c r="O90" s="1221">
        <f t="shared" si="37"/>
        <v>213</v>
      </c>
      <c r="P90" s="1221">
        <f t="shared" si="37"/>
        <v>94</v>
      </c>
      <c r="Q90" s="1221">
        <f t="shared" si="37"/>
        <v>61</v>
      </c>
      <c r="R90" s="1221">
        <f t="shared" si="37"/>
        <v>66</v>
      </c>
      <c r="S90" s="1221">
        <f t="shared" si="37"/>
        <v>91</v>
      </c>
      <c r="T90" s="1221">
        <f t="shared" si="37"/>
        <v>108</v>
      </c>
      <c r="U90" s="1214">
        <f>SUM(I90:T90)</f>
        <v>1338</v>
      </c>
    </row>
    <row r="91" spans="2:21" ht="18.75" customHeight="1" thickTop="1" x14ac:dyDescent="0.15">
      <c r="B91" s="2775"/>
      <c r="C91" s="2791"/>
      <c r="D91" s="2750" t="s">
        <v>15</v>
      </c>
      <c r="E91" s="2750"/>
      <c r="F91" s="2750"/>
      <c r="G91" s="2750"/>
      <c r="H91" s="2751"/>
      <c r="I91" s="1956">
        <f>SUM(I86:I90)</f>
        <v>1479</v>
      </c>
      <c r="J91" s="1957">
        <f>SUM(J86:J90)</f>
        <v>1258</v>
      </c>
      <c r="K91" s="1957">
        <f t="shared" ref="K91:S91" si="38">SUM(K86:K90)</f>
        <v>1357</v>
      </c>
      <c r="L91" s="1957">
        <f t="shared" si="38"/>
        <v>1378</v>
      </c>
      <c r="M91" s="1957">
        <f t="shared" si="38"/>
        <v>1459</v>
      </c>
      <c r="N91" s="1957">
        <f t="shared" si="38"/>
        <v>1396</v>
      </c>
      <c r="O91" s="1957">
        <f t="shared" si="38"/>
        <v>2120</v>
      </c>
      <c r="P91" s="1957">
        <f t="shared" si="38"/>
        <v>1362</v>
      </c>
      <c r="Q91" s="1957">
        <f t="shared" si="38"/>
        <v>1287</v>
      </c>
      <c r="R91" s="1957">
        <f t="shared" si="38"/>
        <v>1486</v>
      </c>
      <c r="S91" s="1957">
        <f t="shared" si="38"/>
        <v>1296</v>
      </c>
      <c r="T91" s="1975">
        <f>SUM(T86:T90)</f>
        <v>1191</v>
      </c>
      <c r="U91" s="1958">
        <f>SUM(I91:T91)</f>
        <v>17069</v>
      </c>
    </row>
    <row r="92" spans="2:21" ht="18.75" customHeight="1" x14ac:dyDescent="0.15">
      <c r="B92" s="2775"/>
      <c r="C92" s="2790" t="s">
        <v>666</v>
      </c>
      <c r="D92" s="2820" t="s">
        <v>63</v>
      </c>
      <c r="E92" s="2821"/>
      <c r="F92" s="2821"/>
      <c r="G92" s="2821"/>
      <c r="H92" s="2822"/>
      <c r="I92" s="1212">
        <f t="shared" ref="I92:T92" si="39">I76</f>
        <v>4</v>
      </c>
      <c r="J92" s="1226">
        <f t="shared" si="39"/>
        <v>4</v>
      </c>
      <c r="K92" s="1226">
        <f t="shared" si="39"/>
        <v>9</v>
      </c>
      <c r="L92" s="1226">
        <f t="shared" si="39"/>
        <v>2</v>
      </c>
      <c r="M92" s="1226">
        <f t="shared" si="39"/>
        <v>0</v>
      </c>
      <c r="N92" s="1226">
        <f t="shared" si="39"/>
        <v>2</v>
      </c>
      <c r="O92" s="1226">
        <f t="shared" si="39"/>
        <v>1</v>
      </c>
      <c r="P92" s="1226">
        <f t="shared" si="39"/>
        <v>0</v>
      </c>
      <c r="Q92" s="1226">
        <f t="shared" si="39"/>
        <v>3</v>
      </c>
      <c r="R92" s="1226">
        <f t="shared" si="39"/>
        <v>2</v>
      </c>
      <c r="S92" s="1226">
        <f t="shared" si="39"/>
        <v>0</v>
      </c>
      <c r="T92" s="1226">
        <f t="shared" si="39"/>
        <v>0</v>
      </c>
      <c r="U92" s="1213">
        <f t="shared" si="33"/>
        <v>27</v>
      </c>
    </row>
    <row r="93" spans="2:21" ht="18.75" customHeight="1" thickBot="1" x14ac:dyDescent="0.2">
      <c r="B93" s="2775"/>
      <c r="C93" s="2790"/>
      <c r="D93" s="2771" t="s">
        <v>18</v>
      </c>
      <c r="E93" s="2772"/>
      <c r="F93" s="2772"/>
      <c r="G93" s="2772"/>
      <c r="H93" s="2773"/>
      <c r="I93" s="1227">
        <f t="shared" ref="I93:T93" si="40">I77</f>
        <v>117</v>
      </c>
      <c r="J93" s="1093">
        <f t="shared" si="40"/>
        <v>27</v>
      </c>
      <c r="K93" s="1093">
        <f t="shared" si="40"/>
        <v>16</v>
      </c>
      <c r="L93" s="1093">
        <f t="shared" si="40"/>
        <v>0</v>
      </c>
      <c r="M93" s="1093">
        <f t="shared" si="40"/>
        <v>1</v>
      </c>
      <c r="N93" s="1093">
        <f t="shared" si="40"/>
        <v>56</v>
      </c>
      <c r="O93" s="1093">
        <f t="shared" si="40"/>
        <v>55</v>
      </c>
      <c r="P93" s="1093">
        <f t="shared" si="40"/>
        <v>948</v>
      </c>
      <c r="Q93" s="1093">
        <f t="shared" si="40"/>
        <v>0</v>
      </c>
      <c r="R93" s="1093">
        <f t="shared" si="40"/>
        <v>47</v>
      </c>
      <c r="S93" s="1093">
        <f t="shared" si="40"/>
        <v>317</v>
      </c>
      <c r="T93" s="1093">
        <f t="shared" si="40"/>
        <v>20</v>
      </c>
      <c r="U93" s="1214">
        <f t="shared" si="33"/>
        <v>1604</v>
      </c>
    </row>
    <row r="94" spans="2:21" ht="18.75" customHeight="1" thickTop="1" thickBot="1" x14ac:dyDescent="0.2">
      <c r="B94" s="2775"/>
      <c r="C94" s="2798"/>
      <c r="D94" s="2777" t="s">
        <v>15</v>
      </c>
      <c r="E94" s="2778"/>
      <c r="F94" s="2778"/>
      <c r="G94" s="2778"/>
      <c r="H94" s="2779"/>
      <c r="I94" s="1252">
        <f t="shared" ref="I94:T94" si="41">SUM(I92:I93)</f>
        <v>121</v>
      </c>
      <c r="J94" s="1253">
        <f t="shared" si="41"/>
        <v>31</v>
      </c>
      <c r="K94" s="1253">
        <f t="shared" si="41"/>
        <v>25</v>
      </c>
      <c r="L94" s="1253">
        <f t="shared" si="41"/>
        <v>2</v>
      </c>
      <c r="M94" s="1253">
        <f t="shared" si="41"/>
        <v>1</v>
      </c>
      <c r="N94" s="1253">
        <f t="shared" si="41"/>
        <v>58</v>
      </c>
      <c r="O94" s="1253">
        <f t="shared" si="41"/>
        <v>56</v>
      </c>
      <c r="P94" s="1253">
        <f t="shared" si="41"/>
        <v>948</v>
      </c>
      <c r="Q94" s="1253">
        <f t="shared" si="41"/>
        <v>3</v>
      </c>
      <c r="R94" s="1253">
        <f t="shared" si="41"/>
        <v>49</v>
      </c>
      <c r="S94" s="1253">
        <f t="shared" si="41"/>
        <v>317</v>
      </c>
      <c r="T94" s="1253">
        <f t="shared" si="41"/>
        <v>20</v>
      </c>
      <c r="U94" s="1246">
        <f>SUM(I94:T94)</f>
        <v>1631</v>
      </c>
    </row>
    <row r="95" spans="2:21" ht="18.75" customHeight="1" thickTop="1" thickBot="1" x14ac:dyDescent="0.2">
      <c r="B95" s="2776"/>
      <c r="C95" s="2754" t="s">
        <v>72</v>
      </c>
      <c r="D95" s="2755"/>
      <c r="E95" s="2755"/>
      <c r="F95" s="2755"/>
      <c r="G95" s="2755"/>
      <c r="H95" s="2756"/>
      <c r="I95" s="1215">
        <f t="shared" ref="I95:U95" si="42">I91+I94</f>
        <v>1600</v>
      </c>
      <c r="J95" s="1216">
        <f t="shared" si="42"/>
        <v>1289</v>
      </c>
      <c r="K95" s="1216">
        <f t="shared" si="42"/>
        <v>1382</v>
      </c>
      <c r="L95" s="1216">
        <f t="shared" si="42"/>
        <v>1380</v>
      </c>
      <c r="M95" s="1216">
        <f t="shared" si="42"/>
        <v>1460</v>
      </c>
      <c r="N95" s="1216">
        <f t="shared" si="42"/>
        <v>1454</v>
      </c>
      <c r="O95" s="1216">
        <f t="shared" si="42"/>
        <v>2176</v>
      </c>
      <c r="P95" s="1216">
        <f t="shared" si="42"/>
        <v>2310</v>
      </c>
      <c r="Q95" s="1216">
        <f t="shared" si="42"/>
        <v>1290</v>
      </c>
      <c r="R95" s="1216">
        <f t="shared" si="42"/>
        <v>1535</v>
      </c>
      <c r="S95" s="1216">
        <f t="shared" si="42"/>
        <v>1613</v>
      </c>
      <c r="T95" s="1940">
        <f t="shared" si="42"/>
        <v>1211</v>
      </c>
      <c r="U95" s="1987">
        <f t="shared" si="42"/>
        <v>18700</v>
      </c>
    </row>
    <row r="96" spans="2:21" ht="11.25" customHeight="1" x14ac:dyDescent="0.15">
      <c r="B96" s="28"/>
      <c r="C96" s="96"/>
      <c r="D96" s="96"/>
      <c r="E96" s="96"/>
      <c r="F96" s="96"/>
      <c r="G96" s="96"/>
      <c r="H96" s="1845"/>
      <c r="I96" s="8"/>
      <c r="J96" s="8"/>
      <c r="K96" s="8"/>
      <c r="L96" s="8"/>
      <c r="M96" s="8"/>
      <c r="N96" s="8"/>
      <c r="O96" s="8"/>
      <c r="P96" s="8"/>
      <c r="Q96" s="8"/>
      <c r="R96" s="8"/>
      <c r="S96" s="8"/>
      <c r="T96" s="8"/>
      <c r="U96" s="8"/>
    </row>
    <row r="97" spans="2:21" ht="22.5" customHeight="1" x14ac:dyDescent="0.15">
      <c r="B97" s="32" t="s">
        <v>467</v>
      </c>
      <c r="C97" s="29"/>
      <c r="D97" s="28"/>
      <c r="E97" s="28"/>
      <c r="F97" s="28"/>
      <c r="G97" s="28"/>
      <c r="H97" s="28"/>
      <c r="I97" s="28"/>
      <c r="J97" s="28"/>
      <c r="K97" s="28"/>
      <c r="L97" s="28"/>
      <c r="M97" s="28"/>
      <c r="N97" s="28"/>
      <c r="O97" s="28"/>
      <c r="P97" s="28"/>
      <c r="Q97" s="28"/>
      <c r="R97" s="28"/>
      <c r="S97" s="28"/>
      <c r="T97" s="28"/>
      <c r="U97" s="28"/>
    </row>
    <row r="98" spans="2:21" ht="22.5" customHeight="1" x14ac:dyDescent="0.15">
      <c r="B98" s="32"/>
      <c r="C98" s="32" t="s">
        <v>234</v>
      </c>
      <c r="D98" s="28"/>
      <c r="E98" s="28"/>
      <c r="F98" s="28"/>
      <c r="G98" s="28"/>
      <c r="H98" s="28"/>
      <c r="I98" s="28"/>
      <c r="J98" s="28"/>
      <c r="K98" s="28"/>
      <c r="L98" s="28"/>
      <c r="M98" s="28"/>
      <c r="N98" s="28"/>
      <c r="O98" s="28"/>
      <c r="P98" s="28"/>
      <c r="Q98" s="28"/>
      <c r="R98" s="28"/>
      <c r="S98" s="2720">
        <f>'当該年度入力、注意事項'!$E$10</f>
        <v>26</v>
      </c>
      <c r="T98" s="2720"/>
      <c r="U98" s="2720"/>
    </row>
    <row r="99" spans="2:21" ht="3.75" customHeight="1" thickBot="1" x14ac:dyDescent="0.2">
      <c r="B99" s="28"/>
      <c r="C99" s="28"/>
      <c r="D99" s="28"/>
      <c r="E99" s="28"/>
      <c r="F99" s="28"/>
      <c r="G99" s="28"/>
      <c r="H99" s="28"/>
      <c r="I99" s="28"/>
      <c r="J99" s="28"/>
      <c r="K99" s="28"/>
      <c r="L99" s="28"/>
      <c r="M99" s="28"/>
      <c r="N99" s="28"/>
      <c r="O99" s="28"/>
      <c r="P99" s="28"/>
      <c r="Q99" s="28"/>
      <c r="R99" s="28"/>
      <c r="S99" s="28"/>
      <c r="T99" s="28"/>
      <c r="U99" s="28"/>
    </row>
    <row r="100" spans="2:21" ht="18" customHeight="1" x14ac:dyDescent="0.15">
      <c r="B100" s="2665"/>
      <c r="C100" s="2666"/>
      <c r="D100" s="2666"/>
      <c r="E100" s="2666"/>
      <c r="F100" s="2474" t="s">
        <v>266</v>
      </c>
      <c r="G100" s="2474"/>
      <c r="H100" s="2475"/>
      <c r="I100" s="1140"/>
      <c r="J100" s="1141"/>
      <c r="K100" s="1141"/>
      <c r="L100" s="2431">
        <f>'当該年度入力、注意事項'!$E$10</f>
        <v>26</v>
      </c>
      <c r="M100" s="2431"/>
      <c r="N100" s="2431"/>
      <c r="O100" s="1141"/>
      <c r="P100" s="1141"/>
      <c r="Q100" s="1142"/>
      <c r="R100" s="2432">
        <f>'当該年度入力、注意事項'!$E$10+1</f>
        <v>27</v>
      </c>
      <c r="S100" s="2431"/>
      <c r="T100" s="2433"/>
      <c r="U100" s="2566" t="s">
        <v>15</v>
      </c>
    </row>
    <row r="101" spans="2:21" ht="18" customHeight="1" thickBot="1" x14ac:dyDescent="0.2">
      <c r="B101" s="2490" t="s">
        <v>264</v>
      </c>
      <c r="C101" s="2491"/>
      <c r="D101" s="2491"/>
      <c r="E101" s="2491"/>
      <c r="F101" s="2681"/>
      <c r="G101" s="2681"/>
      <c r="H101" s="2682"/>
      <c r="I101" s="1143" t="s">
        <v>448</v>
      </c>
      <c r="J101" s="1144" t="s">
        <v>449</v>
      </c>
      <c r="K101" s="1144" t="s">
        <v>450</v>
      </c>
      <c r="L101" s="1144" t="s">
        <v>451</v>
      </c>
      <c r="M101" s="1144" t="s">
        <v>458</v>
      </c>
      <c r="N101" s="1144" t="s">
        <v>459</v>
      </c>
      <c r="O101" s="1144" t="s">
        <v>452</v>
      </c>
      <c r="P101" s="1144" t="s">
        <v>453</v>
      </c>
      <c r="Q101" s="1144" t="s">
        <v>454</v>
      </c>
      <c r="R101" s="1144" t="s">
        <v>455</v>
      </c>
      <c r="S101" s="1144" t="s">
        <v>456</v>
      </c>
      <c r="T101" s="1144" t="s">
        <v>457</v>
      </c>
      <c r="U101" s="2574"/>
    </row>
    <row r="102" spans="2:21" ht="21" customHeight="1" thickBot="1" x14ac:dyDescent="0.2">
      <c r="B102" s="2797" t="s">
        <v>674</v>
      </c>
      <c r="C102" s="2788"/>
      <c r="D102" s="2384" t="s">
        <v>64</v>
      </c>
      <c r="E102" s="2384"/>
      <c r="F102" s="2747"/>
      <c r="G102" s="2747"/>
      <c r="H102" s="2453"/>
      <c r="I102" s="1676">
        <v>6566</v>
      </c>
      <c r="J102" s="1672">
        <v>5327</v>
      </c>
      <c r="K102" s="1672">
        <v>6135</v>
      </c>
      <c r="L102" s="1672">
        <v>5760</v>
      </c>
      <c r="M102" s="1672">
        <v>4953</v>
      </c>
      <c r="N102" s="1672">
        <v>5350</v>
      </c>
      <c r="O102" s="1672">
        <v>4967</v>
      </c>
      <c r="P102" s="1672">
        <v>5043</v>
      </c>
      <c r="Q102" s="1672">
        <v>5220</v>
      </c>
      <c r="R102" s="1672">
        <v>5923</v>
      </c>
      <c r="S102" s="1672">
        <v>6563</v>
      </c>
      <c r="T102" s="1672">
        <v>8788</v>
      </c>
      <c r="U102" s="1219">
        <f t="shared" ref="U102:U108" si="43">SUM(I102:T102)</f>
        <v>70595</v>
      </c>
    </row>
    <row r="103" spans="2:21" ht="21" customHeight="1" thickBot="1" x14ac:dyDescent="0.2">
      <c r="B103" s="2787"/>
      <c r="C103" s="2788"/>
      <c r="D103" s="2575" t="s">
        <v>80</v>
      </c>
      <c r="E103" s="2575"/>
      <c r="F103" s="2664"/>
      <c r="G103" s="2664"/>
      <c r="H103" s="2455"/>
      <c r="I103" s="1676">
        <v>150</v>
      </c>
      <c r="J103" s="1672">
        <v>140</v>
      </c>
      <c r="K103" s="1672">
        <v>150</v>
      </c>
      <c r="L103" s="1672">
        <v>168</v>
      </c>
      <c r="M103" s="1672">
        <v>118</v>
      </c>
      <c r="N103" s="1672">
        <v>113</v>
      </c>
      <c r="O103" s="1672">
        <v>194</v>
      </c>
      <c r="P103" s="1672">
        <v>175</v>
      </c>
      <c r="Q103" s="1672">
        <v>129</v>
      </c>
      <c r="R103" s="1672">
        <v>192</v>
      </c>
      <c r="S103" s="1672">
        <v>161</v>
      </c>
      <c r="T103" s="1672">
        <v>257</v>
      </c>
      <c r="U103" s="1219">
        <f t="shared" si="43"/>
        <v>1947</v>
      </c>
    </row>
    <row r="104" spans="2:21" ht="21" customHeight="1" thickBot="1" x14ac:dyDescent="0.2">
      <c r="B104" s="2787"/>
      <c r="C104" s="2788"/>
      <c r="D104" s="2575" t="s">
        <v>50</v>
      </c>
      <c r="E104" s="2575"/>
      <c r="F104" s="2664"/>
      <c r="G104" s="2664"/>
      <c r="H104" s="2455"/>
      <c r="I104" s="1676">
        <v>174</v>
      </c>
      <c r="J104" s="1672">
        <v>125</v>
      </c>
      <c r="K104" s="1672">
        <v>161</v>
      </c>
      <c r="L104" s="1672">
        <v>128</v>
      </c>
      <c r="M104" s="1672">
        <v>106</v>
      </c>
      <c r="N104" s="1672">
        <v>144</v>
      </c>
      <c r="O104" s="1672">
        <v>168</v>
      </c>
      <c r="P104" s="1672">
        <v>126</v>
      </c>
      <c r="Q104" s="1672">
        <v>136</v>
      </c>
      <c r="R104" s="1672">
        <v>183</v>
      </c>
      <c r="S104" s="1672">
        <v>179</v>
      </c>
      <c r="T104" s="1672">
        <v>238</v>
      </c>
      <c r="U104" s="1219">
        <f t="shared" si="43"/>
        <v>1868</v>
      </c>
    </row>
    <row r="105" spans="2:21" ht="21" customHeight="1" thickBot="1" x14ac:dyDescent="0.2">
      <c r="B105" s="2787"/>
      <c r="C105" s="2788"/>
      <c r="D105" s="2575" t="s">
        <v>65</v>
      </c>
      <c r="E105" s="2575"/>
      <c r="F105" s="2664"/>
      <c r="G105" s="2664"/>
      <c r="H105" s="2455"/>
      <c r="I105" s="1676">
        <v>2</v>
      </c>
      <c r="J105" s="1672">
        <v>5</v>
      </c>
      <c r="K105" s="1672">
        <v>14</v>
      </c>
      <c r="L105" s="1672">
        <v>4</v>
      </c>
      <c r="M105" s="1672">
        <v>11</v>
      </c>
      <c r="N105" s="1672">
        <v>3</v>
      </c>
      <c r="O105" s="1672">
        <v>10</v>
      </c>
      <c r="P105" s="1672">
        <v>3</v>
      </c>
      <c r="Q105" s="1672">
        <v>3</v>
      </c>
      <c r="R105" s="1672">
        <v>8</v>
      </c>
      <c r="S105" s="1672">
        <v>9</v>
      </c>
      <c r="T105" s="1672">
        <v>14</v>
      </c>
      <c r="U105" s="1219">
        <f t="shared" si="43"/>
        <v>86</v>
      </c>
    </row>
    <row r="106" spans="2:21" ht="21" customHeight="1" thickBot="1" x14ac:dyDescent="0.2">
      <c r="B106" s="2787"/>
      <c r="C106" s="2788"/>
      <c r="D106" s="2575" t="s">
        <v>112</v>
      </c>
      <c r="E106" s="2575"/>
      <c r="F106" s="2664"/>
      <c r="G106" s="2664"/>
      <c r="H106" s="2455"/>
      <c r="I106" s="1677">
        <v>6</v>
      </c>
      <c r="J106" s="1678">
        <v>8</v>
      </c>
      <c r="K106" s="1678">
        <v>10</v>
      </c>
      <c r="L106" s="1678">
        <v>6</v>
      </c>
      <c r="M106" s="1678">
        <v>6</v>
      </c>
      <c r="N106" s="1678">
        <v>3</v>
      </c>
      <c r="O106" s="1678">
        <v>10</v>
      </c>
      <c r="P106" s="1678">
        <v>7</v>
      </c>
      <c r="Q106" s="1678">
        <v>5</v>
      </c>
      <c r="R106" s="1678">
        <v>6</v>
      </c>
      <c r="S106" s="1678">
        <v>11</v>
      </c>
      <c r="T106" s="1678">
        <v>8</v>
      </c>
      <c r="U106" s="1219">
        <f t="shared" si="43"/>
        <v>86</v>
      </c>
    </row>
    <row r="107" spans="2:21" ht="21" customHeight="1" thickTop="1" thickBot="1" x14ac:dyDescent="0.2">
      <c r="B107" s="2787"/>
      <c r="C107" s="2788"/>
      <c r="D107" s="2691" t="s">
        <v>15</v>
      </c>
      <c r="E107" s="2691"/>
      <c r="F107" s="2691"/>
      <c r="G107" s="2691"/>
      <c r="H107" s="2692"/>
      <c r="I107" s="1955">
        <f>SUM(I102:I106)</f>
        <v>6898</v>
      </c>
      <c r="J107" s="1955">
        <f t="shared" ref="J107:T107" si="44">SUM(J102:J106)</f>
        <v>5605</v>
      </c>
      <c r="K107" s="1955">
        <f>SUM(K102:K106)</f>
        <v>6470</v>
      </c>
      <c r="L107" s="1955">
        <f t="shared" si="44"/>
        <v>6066</v>
      </c>
      <c r="M107" s="1955">
        <f t="shared" si="44"/>
        <v>5194</v>
      </c>
      <c r="N107" s="1955">
        <f t="shared" si="44"/>
        <v>5613</v>
      </c>
      <c r="O107" s="1955">
        <f t="shared" si="44"/>
        <v>5349</v>
      </c>
      <c r="P107" s="1955">
        <f t="shared" si="44"/>
        <v>5354</v>
      </c>
      <c r="Q107" s="1955">
        <f t="shared" si="44"/>
        <v>5493</v>
      </c>
      <c r="R107" s="1955">
        <f t="shared" si="44"/>
        <v>6312</v>
      </c>
      <c r="S107" s="1955">
        <f t="shared" si="44"/>
        <v>6923</v>
      </c>
      <c r="T107" s="1955">
        <f t="shared" si="44"/>
        <v>9305</v>
      </c>
      <c r="U107" s="1254">
        <f t="shared" si="43"/>
        <v>74582</v>
      </c>
    </row>
    <row r="108" spans="2:21" ht="21" customHeight="1" thickBot="1" x14ac:dyDescent="0.2">
      <c r="B108" s="2787"/>
      <c r="C108" s="2788"/>
      <c r="D108" s="2283" t="s">
        <v>62</v>
      </c>
      <c r="E108" s="2721"/>
      <c r="F108" s="2276"/>
      <c r="G108" s="2276"/>
      <c r="H108" s="2277"/>
      <c r="I108" s="1961">
        <v>43</v>
      </c>
      <c r="J108" s="1962">
        <v>14</v>
      </c>
      <c r="K108" s="1962">
        <v>123</v>
      </c>
      <c r="L108" s="1962">
        <v>60</v>
      </c>
      <c r="M108" s="1962">
        <v>42</v>
      </c>
      <c r="N108" s="1962">
        <v>50</v>
      </c>
      <c r="O108" s="1962">
        <v>27</v>
      </c>
      <c r="P108" s="1962">
        <v>349</v>
      </c>
      <c r="Q108" s="1962">
        <v>94</v>
      </c>
      <c r="R108" s="1962">
        <v>28</v>
      </c>
      <c r="S108" s="1962">
        <v>50</v>
      </c>
      <c r="T108" s="1962">
        <v>12</v>
      </c>
      <c r="U108" s="1965">
        <f t="shared" si="43"/>
        <v>892</v>
      </c>
    </row>
    <row r="109" spans="2:21" ht="21" customHeight="1" thickBot="1" x14ac:dyDescent="0.2">
      <c r="B109" s="2714" t="s">
        <v>190</v>
      </c>
      <c r="C109" s="2715"/>
      <c r="D109" s="2575" t="s">
        <v>64</v>
      </c>
      <c r="E109" s="2575"/>
      <c r="F109" s="2664"/>
      <c r="G109" s="2664"/>
      <c r="H109" s="2455"/>
      <c r="I109" s="1676">
        <v>1362</v>
      </c>
      <c r="J109" s="1672">
        <v>1237</v>
      </c>
      <c r="K109" s="1672">
        <v>1406</v>
      </c>
      <c r="L109" s="1672">
        <v>1268</v>
      </c>
      <c r="M109" s="1672">
        <v>1048</v>
      </c>
      <c r="N109" s="1672">
        <v>1174</v>
      </c>
      <c r="O109" s="1672">
        <v>1107</v>
      </c>
      <c r="P109" s="1672">
        <v>1210</v>
      </c>
      <c r="Q109" s="1672">
        <v>1243</v>
      </c>
      <c r="R109" s="1672">
        <v>1398</v>
      </c>
      <c r="S109" s="1672">
        <v>1479</v>
      </c>
      <c r="T109" s="1672">
        <v>1881</v>
      </c>
      <c r="U109" s="1219">
        <f t="shared" ref="U109:U113" si="45">SUM(I109:T109)</f>
        <v>15813</v>
      </c>
    </row>
    <row r="110" spans="2:21" ht="21" customHeight="1" thickBot="1" x14ac:dyDescent="0.2">
      <c r="B110" s="2714"/>
      <c r="C110" s="2715"/>
      <c r="D110" s="2575" t="s">
        <v>80</v>
      </c>
      <c r="E110" s="2575"/>
      <c r="F110" s="2664"/>
      <c r="G110" s="2664"/>
      <c r="H110" s="2455"/>
      <c r="I110" s="1676">
        <v>47</v>
      </c>
      <c r="J110" s="1672">
        <v>29</v>
      </c>
      <c r="K110" s="1672">
        <v>41</v>
      </c>
      <c r="L110" s="1672">
        <v>57</v>
      </c>
      <c r="M110" s="1672">
        <v>32</v>
      </c>
      <c r="N110" s="1672">
        <v>43</v>
      </c>
      <c r="O110" s="1672">
        <v>47</v>
      </c>
      <c r="P110" s="1672">
        <v>32</v>
      </c>
      <c r="Q110" s="1672">
        <v>35</v>
      </c>
      <c r="R110" s="1672">
        <v>50</v>
      </c>
      <c r="S110" s="1672">
        <v>48</v>
      </c>
      <c r="T110" s="1672">
        <v>74</v>
      </c>
      <c r="U110" s="1219">
        <f t="shared" si="45"/>
        <v>535</v>
      </c>
    </row>
    <row r="111" spans="2:21" ht="21" customHeight="1" thickBot="1" x14ac:dyDescent="0.2">
      <c r="B111" s="2714"/>
      <c r="C111" s="2715"/>
      <c r="D111" s="2575" t="s">
        <v>50</v>
      </c>
      <c r="E111" s="2575"/>
      <c r="F111" s="2664"/>
      <c r="G111" s="2664"/>
      <c r="H111" s="2455"/>
      <c r="I111" s="1676">
        <v>75</v>
      </c>
      <c r="J111" s="1672">
        <v>50</v>
      </c>
      <c r="K111" s="1672">
        <v>59</v>
      </c>
      <c r="L111" s="1672">
        <v>64</v>
      </c>
      <c r="M111" s="1672">
        <v>35</v>
      </c>
      <c r="N111" s="1672">
        <v>22</v>
      </c>
      <c r="O111" s="1672">
        <v>45</v>
      </c>
      <c r="P111" s="1672">
        <v>37</v>
      </c>
      <c r="Q111" s="1672">
        <v>33</v>
      </c>
      <c r="R111" s="1672">
        <v>51</v>
      </c>
      <c r="S111" s="1672">
        <v>77</v>
      </c>
      <c r="T111" s="1672">
        <v>61</v>
      </c>
      <c r="U111" s="1219">
        <f t="shared" si="45"/>
        <v>609</v>
      </c>
    </row>
    <row r="112" spans="2:21" ht="21" customHeight="1" thickBot="1" x14ac:dyDescent="0.2">
      <c r="B112" s="2714"/>
      <c r="C112" s="2715"/>
      <c r="D112" s="2575" t="s">
        <v>65</v>
      </c>
      <c r="E112" s="2575"/>
      <c r="F112" s="2664"/>
      <c r="G112" s="2664"/>
      <c r="H112" s="2455"/>
      <c r="I112" s="1676">
        <v>0</v>
      </c>
      <c r="J112" s="1672">
        <v>0</v>
      </c>
      <c r="K112" s="1672">
        <v>0</v>
      </c>
      <c r="L112" s="1672">
        <v>0</v>
      </c>
      <c r="M112" s="1672">
        <v>0</v>
      </c>
      <c r="N112" s="1672">
        <v>0</v>
      </c>
      <c r="O112" s="1672">
        <v>0</v>
      </c>
      <c r="P112" s="1672">
        <v>0</v>
      </c>
      <c r="Q112" s="1672">
        <v>0</v>
      </c>
      <c r="R112" s="1672">
        <v>0</v>
      </c>
      <c r="S112" s="1672">
        <v>0</v>
      </c>
      <c r="T112" s="1672">
        <v>0</v>
      </c>
      <c r="U112" s="1219">
        <f>SUM(I112:T112)</f>
        <v>0</v>
      </c>
    </row>
    <row r="113" spans="2:21" ht="21" customHeight="1" thickBot="1" x14ac:dyDescent="0.2">
      <c r="B113" s="2714"/>
      <c r="C113" s="2715"/>
      <c r="D113" s="2575" t="s">
        <v>112</v>
      </c>
      <c r="E113" s="2575"/>
      <c r="F113" s="2664"/>
      <c r="G113" s="2664"/>
      <c r="H113" s="2455"/>
      <c r="I113" s="1677">
        <v>0</v>
      </c>
      <c r="J113" s="1678">
        <v>0</v>
      </c>
      <c r="K113" s="1678">
        <v>0</v>
      </c>
      <c r="L113" s="1678">
        <v>0</v>
      </c>
      <c r="M113" s="1678">
        <v>0</v>
      </c>
      <c r="N113" s="1678">
        <v>0</v>
      </c>
      <c r="O113" s="1678">
        <v>0</v>
      </c>
      <c r="P113" s="1678">
        <v>0</v>
      </c>
      <c r="Q113" s="1678">
        <v>0</v>
      </c>
      <c r="R113" s="1678">
        <v>0</v>
      </c>
      <c r="S113" s="1678">
        <v>0</v>
      </c>
      <c r="T113" s="1678">
        <v>0</v>
      </c>
      <c r="U113" s="1219">
        <f t="shared" si="45"/>
        <v>0</v>
      </c>
    </row>
    <row r="114" spans="2:21" ht="21" customHeight="1" thickTop="1" thickBot="1" x14ac:dyDescent="0.2">
      <c r="B114" s="2714"/>
      <c r="C114" s="2715"/>
      <c r="D114" s="2492" t="s">
        <v>15</v>
      </c>
      <c r="E114" s="2492"/>
      <c r="F114" s="2492"/>
      <c r="G114" s="2492"/>
      <c r="H114" s="2493"/>
      <c r="I114" s="1215">
        <f>SUM(I109:I113)</f>
        <v>1484</v>
      </c>
      <c r="J114" s="1216">
        <f t="shared" ref="J114:T114" si="46">SUM(J109:J113)</f>
        <v>1316</v>
      </c>
      <c r="K114" s="1216">
        <f t="shared" si="46"/>
        <v>1506</v>
      </c>
      <c r="L114" s="1216">
        <f t="shared" si="46"/>
        <v>1389</v>
      </c>
      <c r="M114" s="1216">
        <f t="shared" si="46"/>
        <v>1115</v>
      </c>
      <c r="N114" s="1216">
        <f t="shared" si="46"/>
        <v>1239</v>
      </c>
      <c r="O114" s="1216">
        <f t="shared" si="46"/>
        <v>1199</v>
      </c>
      <c r="P114" s="1216">
        <f t="shared" si="46"/>
        <v>1279</v>
      </c>
      <c r="Q114" s="1216">
        <f t="shared" si="46"/>
        <v>1311</v>
      </c>
      <c r="R114" s="1216">
        <f t="shared" si="46"/>
        <v>1499</v>
      </c>
      <c r="S114" s="1216">
        <f t="shared" si="46"/>
        <v>1604</v>
      </c>
      <c r="T114" s="1216">
        <f t="shared" si="46"/>
        <v>2016</v>
      </c>
      <c r="U114" s="1222">
        <f>SUM(I114:T114)</f>
        <v>16957</v>
      </c>
    </row>
    <row r="115" spans="2:21" ht="21" customHeight="1" thickBot="1" x14ac:dyDescent="0.2">
      <c r="B115" s="2714" t="s">
        <v>72</v>
      </c>
      <c r="C115" s="2715"/>
      <c r="D115" s="2575" t="s">
        <v>64</v>
      </c>
      <c r="E115" s="2575"/>
      <c r="F115" s="2664"/>
      <c r="G115" s="2664"/>
      <c r="H115" s="2455"/>
      <c r="I115" s="1092">
        <f>I102+I109</f>
        <v>7928</v>
      </c>
      <c r="J115" s="1091">
        <f t="shared" ref="J115:T119" si="47">J102+J109</f>
        <v>6564</v>
      </c>
      <c r="K115" s="1091">
        <f t="shared" si="47"/>
        <v>7541</v>
      </c>
      <c r="L115" s="1091">
        <f t="shared" si="47"/>
        <v>7028</v>
      </c>
      <c r="M115" s="1091">
        <f t="shared" si="47"/>
        <v>6001</v>
      </c>
      <c r="N115" s="1091">
        <f t="shared" si="47"/>
        <v>6524</v>
      </c>
      <c r="O115" s="1091">
        <f t="shared" si="47"/>
        <v>6074</v>
      </c>
      <c r="P115" s="1091">
        <f t="shared" si="47"/>
        <v>6253</v>
      </c>
      <c r="Q115" s="1091">
        <f t="shared" si="47"/>
        <v>6463</v>
      </c>
      <c r="R115" s="1091">
        <f t="shared" si="47"/>
        <v>7321</v>
      </c>
      <c r="S115" s="1091">
        <f t="shared" si="47"/>
        <v>8042</v>
      </c>
      <c r="T115" s="1091">
        <f t="shared" si="47"/>
        <v>10669</v>
      </c>
      <c r="U115" s="1219">
        <f t="shared" ref="U115:U121" si="48">SUM(I115:T115)</f>
        <v>86408</v>
      </c>
    </row>
    <row r="116" spans="2:21" ht="21" customHeight="1" thickBot="1" x14ac:dyDescent="0.2">
      <c r="B116" s="2714"/>
      <c r="C116" s="2715"/>
      <c r="D116" s="2575" t="s">
        <v>80</v>
      </c>
      <c r="E116" s="2575"/>
      <c r="F116" s="2664"/>
      <c r="G116" s="2664"/>
      <c r="H116" s="2455"/>
      <c r="I116" s="1092">
        <f>I103+I110</f>
        <v>197</v>
      </c>
      <c r="J116" s="1091">
        <f t="shared" si="47"/>
        <v>169</v>
      </c>
      <c r="K116" s="1091">
        <f t="shared" si="47"/>
        <v>191</v>
      </c>
      <c r="L116" s="1091">
        <f t="shared" si="47"/>
        <v>225</v>
      </c>
      <c r="M116" s="1091">
        <f t="shared" si="47"/>
        <v>150</v>
      </c>
      <c r="N116" s="1091">
        <f t="shared" si="47"/>
        <v>156</v>
      </c>
      <c r="O116" s="1091">
        <f t="shared" si="47"/>
        <v>241</v>
      </c>
      <c r="P116" s="1091">
        <f t="shared" si="47"/>
        <v>207</v>
      </c>
      <c r="Q116" s="1091">
        <f t="shared" si="47"/>
        <v>164</v>
      </c>
      <c r="R116" s="1091">
        <f t="shared" si="47"/>
        <v>242</v>
      </c>
      <c r="S116" s="1091">
        <f t="shared" si="47"/>
        <v>209</v>
      </c>
      <c r="T116" s="1091">
        <f t="shared" si="47"/>
        <v>331</v>
      </c>
      <c r="U116" s="1219">
        <f t="shared" si="48"/>
        <v>2482</v>
      </c>
    </row>
    <row r="117" spans="2:21" ht="21" customHeight="1" thickBot="1" x14ac:dyDescent="0.2">
      <c r="B117" s="2714"/>
      <c r="C117" s="2715"/>
      <c r="D117" s="2575" t="s">
        <v>50</v>
      </c>
      <c r="E117" s="2575"/>
      <c r="F117" s="2664"/>
      <c r="G117" s="2664"/>
      <c r="H117" s="2455"/>
      <c r="I117" s="1092">
        <f>I104+I111</f>
        <v>249</v>
      </c>
      <c r="J117" s="1091">
        <f t="shared" si="47"/>
        <v>175</v>
      </c>
      <c r="K117" s="1091">
        <f t="shared" si="47"/>
        <v>220</v>
      </c>
      <c r="L117" s="1091">
        <f t="shared" si="47"/>
        <v>192</v>
      </c>
      <c r="M117" s="1091">
        <f t="shared" si="47"/>
        <v>141</v>
      </c>
      <c r="N117" s="1091">
        <f t="shared" si="47"/>
        <v>166</v>
      </c>
      <c r="O117" s="1091">
        <f t="shared" si="47"/>
        <v>213</v>
      </c>
      <c r="P117" s="1091">
        <f t="shared" si="47"/>
        <v>163</v>
      </c>
      <c r="Q117" s="1091">
        <f t="shared" si="47"/>
        <v>169</v>
      </c>
      <c r="R117" s="1091">
        <f t="shared" si="47"/>
        <v>234</v>
      </c>
      <c r="S117" s="1091">
        <f t="shared" si="47"/>
        <v>256</v>
      </c>
      <c r="T117" s="1091">
        <f t="shared" si="47"/>
        <v>299</v>
      </c>
      <c r="U117" s="1219">
        <f t="shared" si="48"/>
        <v>2477</v>
      </c>
    </row>
    <row r="118" spans="2:21" ht="21" customHeight="1" thickBot="1" x14ac:dyDescent="0.2">
      <c r="B118" s="2714"/>
      <c r="C118" s="2715"/>
      <c r="D118" s="2575" t="s">
        <v>65</v>
      </c>
      <c r="E118" s="2575"/>
      <c r="F118" s="2664"/>
      <c r="G118" s="2664"/>
      <c r="H118" s="2455"/>
      <c r="I118" s="1092">
        <f>I105+I112</f>
        <v>2</v>
      </c>
      <c r="J118" s="1091">
        <f t="shared" si="47"/>
        <v>5</v>
      </c>
      <c r="K118" s="1091">
        <f t="shared" si="47"/>
        <v>14</v>
      </c>
      <c r="L118" s="1091">
        <f t="shared" si="47"/>
        <v>4</v>
      </c>
      <c r="M118" s="1091">
        <f t="shared" si="47"/>
        <v>11</v>
      </c>
      <c r="N118" s="1091">
        <f t="shared" si="47"/>
        <v>3</v>
      </c>
      <c r="O118" s="1091">
        <f t="shared" si="47"/>
        <v>10</v>
      </c>
      <c r="P118" s="1091">
        <f t="shared" si="47"/>
        <v>3</v>
      </c>
      <c r="Q118" s="1091">
        <f t="shared" si="47"/>
        <v>3</v>
      </c>
      <c r="R118" s="1091">
        <f t="shared" si="47"/>
        <v>8</v>
      </c>
      <c r="S118" s="1091">
        <f t="shared" si="47"/>
        <v>9</v>
      </c>
      <c r="T118" s="1091">
        <f t="shared" si="47"/>
        <v>14</v>
      </c>
      <c r="U118" s="1219">
        <f t="shared" si="48"/>
        <v>86</v>
      </c>
    </row>
    <row r="119" spans="2:21" ht="21" customHeight="1" thickBot="1" x14ac:dyDescent="0.2">
      <c r="B119" s="2714"/>
      <c r="C119" s="2715"/>
      <c r="D119" s="2575" t="s">
        <v>112</v>
      </c>
      <c r="E119" s="2575"/>
      <c r="F119" s="2664"/>
      <c r="G119" s="2664"/>
      <c r="H119" s="2455"/>
      <c r="I119" s="1247">
        <f>I106+I113</f>
        <v>6</v>
      </c>
      <c r="J119" s="1096">
        <f t="shared" si="47"/>
        <v>8</v>
      </c>
      <c r="K119" s="1096">
        <f t="shared" si="47"/>
        <v>10</v>
      </c>
      <c r="L119" s="1096">
        <f t="shared" si="47"/>
        <v>6</v>
      </c>
      <c r="M119" s="1096">
        <f t="shared" si="47"/>
        <v>6</v>
      </c>
      <c r="N119" s="1096">
        <f t="shared" si="47"/>
        <v>3</v>
      </c>
      <c r="O119" s="1096">
        <f t="shared" si="47"/>
        <v>10</v>
      </c>
      <c r="P119" s="1096">
        <f t="shared" si="47"/>
        <v>7</v>
      </c>
      <c r="Q119" s="1096">
        <f t="shared" si="47"/>
        <v>5</v>
      </c>
      <c r="R119" s="1096">
        <f t="shared" si="47"/>
        <v>6</v>
      </c>
      <c r="S119" s="1096">
        <f t="shared" si="47"/>
        <v>11</v>
      </c>
      <c r="T119" s="1096">
        <f t="shared" si="47"/>
        <v>8</v>
      </c>
      <c r="U119" s="1219">
        <f t="shared" si="48"/>
        <v>86</v>
      </c>
    </row>
    <row r="120" spans="2:21" ht="21" customHeight="1" thickTop="1" thickBot="1" x14ac:dyDescent="0.2">
      <c r="B120" s="2714"/>
      <c r="C120" s="2715"/>
      <c r="D120" s="2691" t="s">
        <v>198</v>
      </c>
      <c r="E120" s="2691"/>
      <c r="F120" s="2691"/>
      <c r="G120" s="2691"/>
      <c r="H120" s="2692"/>
      <c r="I120" s="1954">
        <f>SUM(I115:I119)</f>
        <v>8382</v>
      </c>
      <c r="J120" s="1955">
        <f t="shared" ref="J120:T120" si="49">SUM(J115:J119)</f>
        <v>6921</v>
      </c>
      <c r="K120" s="1955">
        <f t="shared" si="49"/>
        <v>7976</v>
      </c>
      <c r="L120" s="1955">
        <f t="shared" si="49"/>
        <v>7455</v>
      </c>
      <c r="M120" s="1955">
        <f t="shared" si="49"/>
        <v>6309</v>
      </c>
      <c r="N120" s="1955">
        <f t="shared" si="49"/>
        <v>6852</v>
      </c>
      <c r="O120" s="1955">
        <f t="shared" si="49"/>
        <v>6548</v>
      </c>
      <c r="P120" s="1955">
        <f t="shared" si="49"/>
        <v>6633</v>
      </c>
      <c r="Q120" s="1955">
        <f t="shared" si="49"/>
        <v>6804</v>
      </c>
      <c r="R120" s="1955">
        <f t="shared" si="49"/>
        <v>7811</v>
      </c>
      <c r="S120" s="1955">
        <f t="shared" si="49"/>
        <v>8527</v>
      </c>
      <c r="T120" s="1955">
        <f t="shared" si="49"/>
        <v>11321</v>
      </c>
      <c r="U120" s="1254">
        <f t="shared" si="48"/>
        <v>91539</v>
      </c>
    </row>
    <row r="121" spans="2:21" ht="21" customHeight="1" thickBot="1" x14ac:dyDescent="0.2">
      <c r="B121" s="2714"/>
      <c r="C121" s="2715"/>
      <c r="D121" s="2722" t="s">
        <v>62</v>
      </c>
      <c r="E121" s="2722"/>
      <c r="F121" s="2722"/>
      <c r="G121" s="2722"/>
      <c r="H121" s="2723"/>
      <c r="I121" s="1983">
        <f>I108</f>
        <v>43</v>
      </c>
      <c r="J121" s="1984">
        <f t="shared" ref="J121:T121" si="50">J108</f>
        <v>14</v>
      </c>
      <c r="K121" s="1984">
        <f t="shared" si="50"/>
        <v>123</v>
      </c>
      <c r="L121" s="1984">
        <f t="shared" si="50"/>
        <v>60</v>
      </c>
      <c r="M121" s="1984">
        <f t="shared" si="50"/>
        <v>42</v>
      </c>
      <c r="N121" s="1984">
        <f t="shared" si="50"/>
        <v>50</v>
      </c>
      <c r="O121" s="1984">
        <f t="shared" si="50"/>
        <v>27</v>
      </c>
      <c r="P121" s="1984">
        <f t="shared" si="50"/>
        <v>349</v>
      </c>
      <c r="Q121" s="1984">
        <f t="shared" si="50"/>
        <v>94</v>
      </c>
      <c r="R121" s="1984">
        <f t="shared" si="50"/>
        <v>28</v>
      </c>
      <c r="S121" s="1984">
        <f t="shared" si="50"/>
        <v>50</v>
      </c>
      <c r="T121" s="1985">
        <f t="shared" si="50"/>
        <v>12</v>
      </c>
      <c r="U121" s="1986">
        <f t="shared" si="48"/>
        <v>892</v>
      </c>
    </row>
    <row r="122" spans="2:21" ht="20.100000000000001" customHeight="1" x14ac:dyDescent="0.15">
      <c r="B122" s="28"/>
      <c r="C122" s="27" t="s">
        <v>156</v>
      </c>
      <c r="D122" s="6"/>
      <c r="E122" s="6"/>
      <c r="F122" s="6"/>
      <c r="G122" s="6"/>
      <c r="H122" s="6"/>
      <c r="I122" s="1183"/>
      <c r="J122" s="1183"/>
      <c r="K122" s="1183"/>
      <c r="L122" s="1183"/>
      <c r="M122" s="1183"/>
      <c r="N122" s="1183"/>
      <c r="O122" s="1183"/>
      <c r="P122" s="1183"/>
      <c r="Q122" s="1183"/>
      <c r="R122" s="1183"/>
      <c r="S122" s="1183"/>
      <c r="T122" s="1183"/>
      <c r="U122" s="1183"/>
    </row>
    <row r="123" spans="2:21" ht="11.25" customHeight="1" x14ac:dyDescent="0.15">
      <c r="B123" s="28"/>
      <c r="C123" s="28"/>
      <c r="D123" s="6"/>
      <c r="E123" s="6"/>
      <c r="F123" s="6"/>
      <c r="G123" s="6"/>
      <c r="H123" s="6"/>
      <c r="I123" s="1183"/>
      <c r="J123" s="1183"/>
      <c r="K123" s="1183"/>
      <c r="L123" s="1183"/>
      <c r="M123" s="1183"/>
      <c r="N123" s="1183"/>
      <c r="O123" s="1183"/>
      <c r="P123" s="1183"/>
      <c r="Q123" s="1183"/>
      <c r="R123" s="1183"/>
      <c r="S123" s="1183"/>
      <c r="T123" s="1183"/>
      <c r="U123" s="1183"/>
    </row>
    <row r="124" spans="2:21" ht="11.25" customHeight="1" x14ac:dyDescent="0.15">
      <c r="B124" s="28"/>
      <c r="C124" s="28"/>
      <c r="D124" s="28"/>
      <c r="E124" s="28"/>
      <c r="F124" s="28"/>
      <c r="G124" s="28"/>
      <c r="H124" s="28"/>
      <c r="I124" s="28"/>
      <c r="J124" s="28"/>
      <c r="K124" s="28"/>
      <c r="L124" s="28"/>
      <c r="M124" s="28"/>
      <c r="N124" s="28"/>
      <c r="O124" s="28"/>
      <c r="P124" s="28"/>
      <c r="Q124" s="28"/>
      <c r="R124" s="28"/>
      <c r="S124" s="28"/>
      <c r="T124" s="28"/>
      <c r="U124" s="28"/>
    </row>
    <row r="125" spans="2:21" ht="22.5" customHeight="1" x14ac:dyDescent="0.15">
      <c r="B125" s="32" t="str">
        <f>B19</f>
        <v>（イ）　住民票証明件数－無料（公用等・閲覧）　</v>
      </c>
      <c r="C125" s="28"/>
      <c r="D125" s="28"/>
      <c r="E125" s="28"/>
      <c r="F125" s="28"/>
      <c r="G125" s="28"/>
      <c r="H125" s="28"/>
      <c r="I125" s="28"/>
      <c r="J125" s="28"/>
      <c r="K125" s="28"/>
      <c r="L125" s="28"/>
      <c r="M125" s="28"/>
      <c r="N125" s="28"/>
      <c r="O125" s="28"/>
      <c r="P125" s="28"/>
      <c r="Q125" s="28"/>
      <c r="R125" s="28"/>
      <c r="S125" s="28"/>
      <c r="T125" s="28"/>
      <c r="U125" s="28"/>
    </row>
    <row r="126" spans="2:21" ht="22.5" customHeight="1" x14ac:dyDescent="0.15">
      <c r="B126" s="32"/>
      <c r="C126" s="32" t="s">
        <v>234</v>
      </c>
      <c r="D126" s="28"/>
      <c r="E126" s="28"/>
      <c r="F126" s="28"/>
      <c r="G126" s="28"/>
      <c r="H126" s="28"/>
      <c r="I126" s="28"/>
      <c r="J126" s="28"/>
      <c r="K126" s="28"/>
      <c r="L126" s="28"/>
      <c r="M126" s="28"/>
      <c r="N126" s="28"/>
      <c r="O126" s="28"/>
      <c r="P126" s="28"/>
      <c r="Q126" s="28"/>
      <c r="R126" s="28"/>
      <c r="S126" s="2720">
        <f>'当該年度入力、注意事項'!$E$10</f>
        <v>26</v>
      </c>
      <c r="T126" s="2720"/>
      <c r="U126" s="2720"/>
    </row>
    <row r="127" spans="2:21" ht="3.75" customHeight="1" thickBot="1" x14ac:dyDescent="0.2">
      <c r="B127" s="28"/>
      <c r="C127" s="28"/>
      <c r="D127" s="28"/>
      <c r="E127" s="28"/>
      <c r="F127" s="28"/>
      <c r="G127" s="28"/>
      <c r="H127" s="28"/>
      <c r="I127" s="1154"/>
      <c r="J127" s="1154"/>
      <c r="K127" s="1154"/>
      <c r="L127" s="1154"/>
      <c r="M127" s="1154"/>
      <c r="N127" s="1154"/>
      <c r="O127" s="1154"/>
      <c r="P127" s="1154"/>
      <c r="Q127" s="1154"/>
      <c r="R127" s="1154"/>
      <c r="S127" s="1154"/>
      <c r="T127" s="1154"/>
      <c r="U127" s="1154"/>
    </row>
    <row r="128" spans="2:21" ht="18.75" customHeight="1" x14ac:dyDescent="0.15">
      <c r="B128" s="2662"/>
      <c r="C128" s="2663"/>
      <c r="D128" s="2663"/>
      <c r="E128" s="2663"/>
      <c r="F128" s="2474" t="s">
        <v>266</v>
      </c>
      <c r="G128" s="2474"/>
      <c r="H128" s="2475"/>
      <c r="I128" s="1140"/>
      <c r="J128" s="1141"/>
      <c r="K128" s="1141"/>
      <c r="L128" s="2431">
        <f>'当該年度入力、注意事項'!$E$10</f>
        <v>26</v>
      </c>
      <c r="M128" s="2431"/>
      <c r="N128" s="2431"/>
      <c r="O128" s="1141"/>
      <c r="P128" s="1141"/>
      <c r="Q128" s="1142"/>
      <c r="R128" s="2432">
        <f>'当該年度入力、注意事項'!$E$10+1</f>
        <v>27</v>
      </c>
      <c r="S128" s="2431"/>
      <c r="T128" s="2433"/>
      <c r="U128" s="2566" t="s">
        <v>15</v>
      </c>
    </row>
    <row r="129" spans="2:21" ht="18.75" customHeight="1" thickBot="1" x14ac:dyDescent="0.2">
      <c r="B129" s="2676" t="s">
        <v>264</v>
      </c>
      <c r="C129" s="2677"/>
      <c r="D129" s="2677"/>
      <c r="E129" s="2677"/>
      <c r="F129" s="2660"/>
      <c r="G129" s="2660"/>
      <c r="H129" s="2661"/>
      <c r="I129" s="1143" t="s">
        <v>448</v>
      </c>
      <c r="J129" s="1144" t="s">
        <v>449</v>
      </c>
      <c r="K129" s="1144" t="s">
        <v>450</v>
      </c>
      <c r="L129" s="1144" t="s">
        <v>451</v>
      </c>
      <c r="M129" s="1144" t="s">
        <v>458</v>
      </c>
      <c r="N129" s="1144" t="s">
        <v>459</v>
      </c>
      <c r="O129" s="1144" t="s">
        <v>452</v>
      </c>
      <c r="P129" s="1144" t="s">
        <v>453</v>
      </c>
      <c r="Q129" s="1144" t="s">
        <v>454</v>
      </c>
      <c r="R129" s="1144" t="s">
        <v>455</v>
      </c>
      <c r="S129" s="1144" t="s">
        <v>456</v>
      </c>
      <c r="T129" s="1144" t="s">
        <v>457</v>
      </c>
      <c r="U129" s="2574"/>
    </row>
    <row r="130" spans="2:21" ht="18.75" customHeight="1" x14ac:dyDescent="0.15">
      <c r="B130" s="2782" t="s">
        <v>676</v>
      </c>
      <c r="C130" s="2757" t="s">
        <v>667</v>
      </c>
      <c r="D130" s="2703" t="s">
        <v>64</v>
      </c>
      <c r="E130" s="2704"/>
      <c r="F130" s="2704"/>
      <c r="G130" s="2704"/>
      <c r="H130" s="2705"/>
      <c r="I130" s="1950">
        <v>1213</v>
      </c>
      <c r="J130" s="1951">
        <v>527</v>
      </c>
      <c r="K130" s="1951">
        <v>468</v>
      </c>
      <c r="L130" s="1951">
        <v>378</v>
      </c>
      <c r="M130" s="1951">
        <v>544</v>
      </c>
      <c r="N130" s="1951">
        <v>509</v>
      </c>
      <c r="O130" s="1951">
        <v>789</v>
      </c>
      <c r="P130" s="1951">
        <v>380</v>
      </c>
      <c r="Q130" s="1951">
        <v>491</v>
      </c>
      <c r="R130" s="1951">
        <v>587</v>
      </c>
      <c r="S130" s="1951">
        <v>482</v>
      </c>
      <c r="T130" s="1951">
        <v>360</v>
      </c>
      <c r="U130" s="1245">
        <f>SUM(I130:T130)</f>
        <v>6728</v>
      </c>
    </row>
    <row r="131" spans="2:21" ht="18.75" customHeight="1" x14ac:dyDescent="0.15">
      <c r="B131" s="2783"/>
      <c r="C131" s="2758"/>
      <c r="D131" s="2700" t="s">
        <v>50</v>
      </c>
      <c r="E131" s="2701"/>
      <c r="F131" s="2701"/>
      <c r="G131" s="2701"/>
      <c r="H131" s="2702"/>
      <c r="I131" s="1679">
        <v>332</v>
      </c>
      <c r="J131" s="1672">
        <v>404</v>
      </c>
      <c r="K131" s="1672">
        <v>403</v>
      </c>
      <c r="L131" s="1672">
        <v>448</v>
      </c>
      <c r="M131" s="1672">
        <v>357</v>
      </c>
      <c r="N131" s="1672">
        <v>473</v>
      </c>
      <c r="O131" s="1672">
        <v>469</v>
      </c>
      <c r="P131" s="1672">
        <v>350</v>
      </c>
      <c r="Q131" s="1672">
        <v>373</v>
      </c>
      <c r="R131" s="1672">
        <v>410</v>
      </c>
      <c r="S131" s="1672">
        <v>387</v>
      </c>
      <c r="T131" s="1672">
        <v>350</v>
      </c>
      <c r="U131" s="1219">
        <f>SUM(I131:T131)</f>
        <v>4756</v>
      </c>
    </row>
    <row r="132" spans="2:21" ht="18.75" customHeight="1" x14ac:dyDescent="0.15">
      <c r="B132" s="2783"/>
      <c r="C132" s="2758"/>
      <c r="D132" s="2700" t="s">
        <v>65</v>
      </c>
      <c r="E132" s="2701"/>
      <c r="F132" s="2701"/>
      <c r="G132" s="2701"/>
      <c r="H132" s="2702"/>
      <c r="I132" s="1676">
        <v>0</v>
      </c>
      <c r="J132" s="1672">
        <v>0</v>
      </c>
      <c r="K132" s="1672">
        <v>1</v>
      </c>
      <c r="L132" s="1672">
        <v>0</v>
      </c>
      <c r="M132" s="1672">
        <v>0</v>
      </c>
      <c r="N132" s="1672">
        <v>0</v>
      </c>
      <c r="O132" s="1672">
        <v>2</v>
      </c>
      <c r="P132" s="1672">
        <v>0</v>
      </c>
      <c r="Q132" s="1672">
        <v>0</v>
      </c>
      <c r="R132" s="1672">
        <v>1</v>
      </c>
      <c r="S132" s="1672">
        <v>5</v>
      </c>
      <c r="T132" s="1672">
        <v>0</v>
      </c>
      <c r="U132" s="1219">
        <f>SUM(I132:T132)</f>
        <v>9</v>
      </c>
    </row>
    <row r="133" spans="2:21" ht="18.75" customHeight="1" x14ac:dyDescent="0.15">
      <c r="B133" s="2783"/>
      <c r="C133" s="2758"/>
      <c r="D133" s="2700" t="s">
        <v>66</v>
      </c>
      <c r="E133" s="2701"/>
      <c r="F133" s="2701"/>
      <c r="G133" s="2701"/>
      <c r="H133" s="2702"/>
      <c r="I133" s="1676">
        <v>9</v>
      </c>
      <c r="J133" s="1672">
        <v>4</v>
      </c>
      <c r="K133" s="1672">
        <v>6</v>
      </c>
      <c r="L133" s="1672">
        <v>6</v>
      </c>
      <c r="M133" s="1672">
        <v>5</v>
      </c>
      <c r="N133" s="1672">
        <v>3</v>
      </c>
      <c r="O133" s="1672">
        <v>3</v>
      </c>
      <c r="P133" s="1672">
        <v>6</v>
      </c>
      <c r="Q133" s="1672">
        <v>6</v>
      </c>
      <c r="R133" s="1672">
        <v>0</v>
      </c>
      <c r="S133" s="1672">
        <v>8</v>
      </c>
      <c r="T133" s="1672">
        <v>2</v>
      </c>
      <c r="U133" s="1219">
        <f>SUM(I133:T133)</f>
        <v>58</v>
      </c>
    </row>
    <row r="134" spans="2:21" ht="18.75" customHeight="1" thickBot="1" x14ac:dyDescent="0.2">
      <c r="B134" s="2783"/>
      <c r="C134" s="2758"/>
      <c r="D134" s="2794" t="s">
        <v>18</v>
      </c>
      <c r="E134" s="2795"/>
      <c r="F134" s="2795"/>
      <c r="G134" s="2795"/>
      <c r="H134" s="2796"/>
      <c r="I134" s="1680">
        <v>27</v>
      </c>
      <c r="J134" s="1674">
        <v>17</v>
      </c>
      <c r="K134" s="1674">
        <v>21</v>
      </c>
      <c r="L134" s="1674">
        <v>22</v>
      </c>
      <c r="M134" s="1674">
        <v>18</v>
      </c>
      <c r="N134" s="1674">
        <v>11</v>
      </c>
      <c r="O134" s="1674">
        <v>20</v>
      </c>
      <c r="P134" s="1674">
        <v>10</v>
      </c>
      <c r="Q134" s="1674">
        <v>12</v>
      </c>
      <c r="R134" s="1674">
        <v>10</v>
      </c>
      <c r="S134" s="1674">
        <v>12</v>
      </c>
      <c r="T134" s="1674">
        <v>29</v>
      </c>
      <c r="U134" s="1223">
        <f>SUM(I134:T134)</f>
        <v>209</v>
      </c>
    </row>
    <row r="135" spans="2:21" ht="18.75" customHeight="1" thickTop="1" x14ac:dyDescent="0.15">
      <c r="B135" s="2783"/>
      <c r="C135" s="2765"/>
      <c r="D135" s="2697" t="s">
        <v>15</v>
      </c>
      <c r="E135" s="2698"/>
      <c r="F135" s="2698"/>
      <c r="G135" s="2698"/>
      <c r="H135" s="2699"/>
      <c r="I135" s="1956">
        <f>SUM(I130:I134)</f>
        <v>1581</v>
      </c>
      <c r="J135" s="1957">
        <f>SUM(J130:J134)</f>
        <v>952</v>
      </c>
      <c r="K135" s="1957">
        <f t="shared" ref="K135:S135" si="51">SUM(K130:K134)</f>
        <v>899</v>
      </c>
      <c r="L135" s="1957">
        <f t="shared" si="51"/>
        <v>854</v>
      </c>
      <c r="M135" s="1957">
        <f t="shared" si="51"/>
        <v>924</v>
      </c>
      <c r="N135" s="1957">
        <f t="shared" si="51"/>
        <v>996</v>
      </c>
      <c r="O135" s="1957">
        <f t="shared" si="51"/>
        <v>1283</v>
      </c>
      <c r="P135" s="1957">
        <f t="shared" si="51"/>
        <v>746</v>
      </c>
      <c r="Q135" s="1957">
        <f t="shared" si="51"/>
        <v>882</v>
      </c>
      <c r="R135" s="1957">
        <f t="shared" si="51"/>
        <v>1008</v>
      </c>
      <c r="S135" s="1957">
        <f t="shared" si="51"/>
        <v>894</v>
      </c>
      <c r="T135" s="1975">
        <f>SUM(T130:T134)</f>
        <v>741</v>
      </c>
      <c r="U135" s="1958">
        <f t="shared" ref="U135:U143" si="52">SUM(I135:T135)</f>
        <v>11760</v>
      </c>
    </row>
    <row r="136" spans="2:21" ht="18.75" customHeight="1" x14ac:dyDescent="0.15">
      <c r="B136" s="2783"/>
      <c r="C136" s="2752" t="s">
        <v>666</v>
      </c>
      <c r="D136" s="2637" t="s">
        <v>63</v>
      </c>
      <c r="E136" s="2638"/>
      <c r="F136" s="2638"/>
      <c r="G136" s="2638"/>
      <c r="H136" s="2639"/>
      <c r="I136" s="1676">
        <v>56</v>
      </c>
      <c r="J136" s="1672">
        <v>40</v>
      </c>
      <c r="K136" s="1672">
        <v>0</v>
      </c>
      <c r="L136" s="1672">
        <v>0</v>
      </c>
      <c r="M136" s="1672">
        <v>0</v>
      </c>
      <c r="N136" s="1672">
        <v>0</v>
      </c>
      <c r="O136" s="1672">
        <v>16</v>
      </c>
      <c r="P136" s="1672">
        <v>0</v>
      </c>
      <c r="Q136" s="1672">
        <v>0</v>
      </c>
      <c r="R136" s="1672">
        <v>0</v>
      </c>
      <c r="S136" s="1672">
        <v>0</v>
      </c>
      <c r="T136" s="1672">
        <v>0</v>
      </c>
      <c r="U136" s="1219">
        <f t="shared" si="52"/>
        <v>112</v>
      </c>
    </row>
    <row r="137" spans="2:21" ht="18.75" customHeight="1" thickBot="1" x14ac:dyDescent="0.2">
      <c r="B137" s="2783"/>
      <c r="C137" s="2733"/>
      <c r="D137" s="2628" t="s">
        <v>18</v>
      </c>
      <c r="E137" s="2629"/>
      <c r="F137" s="2629"/>
      <c r="G137" s="2629"/>
      <c r="H137" s="2630"/>
      <c r="I137" s="1688">
        <v>12</v>
      </c>
      <c r="J137" s="1689">
        <v>0</v>
      </c>
      <c r="K137" s="1689">
        <v>30</v>
      </c>
      <c r="L137" s="1689">
        <v>46</v>
      </c>
      <c r="M137" s="1689">
        <v>23</v>
      </c>
      <c r="N137" s="1689">
        <v>39</v>
      </c>
      <c r="O137" s="1689">
        <v>0</v>
      </c>
      <c r="P137" s="1689">
        <v>792</v>
      </c>
      <c r="Q137" s="1689">
        <v>4</v>
      </c>
      <c r="R137" s="1689">
        <v>87</v>
      </c>
      <c r="S137" s="1689">
        <v>0</v>
      </c>
      <c r="T137" s="1689">
        <v>0</v>
      </c>
      <c r="U137" s="1214">
        <f t="shared" si="52"/>
        <v>1033</v>
      </c>
    </row>
    <row r="138" spans="2:21" ht="18.75" customHeight="1" thickTop="1" thickBot="1" x14ac:dyDescent="0.2">
      <c r="B138" s="2783"/>
      <c r="C138" s="2753"/>
      <c r="D138" s="2706" t="s">
        <v>665</v>
      </c>
      <c r="E138" s="2707"/>
      <c r="F138" s="2707"/>
      <c r="G138" s="2707"/>
      <c r="H138" s="2708"/>
      <c r="I138" s="1998">
        <f>SUM(I136:I137)</f>
        <v>68</v>
      </c>
      <c r="J138" s="1999">
        <f>SUM(J136:J137)</f>
        <v>40</v>
      </c>
      <c r="K138" s="1999">
        <f t="shared" ref="K138:S138" si="53">SUM(K136:K137)</f>
        <v>30</v>
      </c>
      <c r="L138" s="1999">
        <f t="shared" si="53"/>
        <v>46</v>
      </c>
      <c r="M138" s="1999">
        <f t="shared" si="53"/>
        <v>23</v>
      </c>
      <c r="N138" s="1999">
        <f t="shared" si="53"/>
        <v>39</v>
      </c>
      <c r="O138" s="1999">
        <f t="shared" si="53"/>
        <v>16</v>
      </c>
      <c r="P138" s="1999">
        <f t="shared" si="53"/>
        <v>792</v>
      </c>
      <c r="Q138" s="1999">
        <f t="shared" si="53"/>
        <v>4</v>
      </c>
      <c r="R138" s="1999">
        <f t="shared" si="53"/>
        <v>87</v>
      </c>
      <c r="S138" s="1999">
        <f t="shared" si="53"/>
        <v>0</v>
      </c>
      <c r="T138" s="1999">
        <f>SUM(T136:T137)</f>
        <v>0</v>
      </c>
      <c r="U138" s="1997">
        <f>SUM(U136:U137)</f>
        <v>1145</v>
      </c>
    </row>
    <row r="139" spans="2:21" ht="18.75" customHeight="1" thickTop="1" thickBot="1" x14ac:dyDescent="0.2">
      <c r="B139" s="2784"/>
      <c r="C139" s="2823" t="s">
        <v>15</v>
      </c>
      <c r="D139" s="2824"/>
      <c r="E139" s="2824"/>
      <c r="F139" s="2824"/>
      <c r="G139" s="2824"/>
      <c r="H139" s="2825"/>
      <c r="I139" s="1247">
        <f>SUM(I138,I135)</f>
        <v>1649</v>
      </c>
      <c r="J139" s="1096">
        <f>SUM(J138,J135)</f>
        <v>992</v>
      </c>
      <c r="K139" s="1096">
        <f t="shared" ref="K139:S139" si="54">SUM(K138,K135)</f>
        <v>929</v>
      </c>
      <c r="L139" s="1096">
        <f t="shared" si="54"/>
        <v>900</v>
      </c>
      <c r="M139" s="1096">
        <f t="shared" si="54"/>
        <v>947</v>
      </c>
      <c r="N139" s="1096">
        <f t="shared" si="54"/>
        <v>1035</v>
      </c>
      <c r="O139" s="1096">
        <f t="shared" si="54"/>
        <v>1299</v>
      </c>
      <c r="P139" s="1096">
        <f t="shared" si="54"/>
        <v>1538</v>
      </c>
      <c r="Q139" s="1096">
        <f t="shared" si="54"/>
        <v>886</v>
      </c>
      <c r="R139" s="1096">
        <f t="shared" si="54"/>
        <v>1095</v>
      </c>
      <c r="S139" s="1096">
        <f t="shared" si="54"/>
        <v>894</v>
      </c>
      <c r="T139" s="1096">
        <f>SUM(T135,T138)</f>
        <v>741</v>
      </c>
      <c r="U139" s="1246">
        <f>SUM(I139:T139)</f>
        <v>12905</v>
      </c>
    </row>
    <row r="140" spans="2:21" ht="18.75" customHeight="1" x14ac:dyDescent="0.15">
      <c r="B140" s="2483" t="s">
        <v>190</v>
      </c>
      <c r="C140" s="2757" t="s">
        <v>667</v>
      </c>
      <c r="D140" s="2703" t="s">
        <v>64</v>
      </c>
      <c r="E140" s="2704"/>
      <c r="F140" s="2704"/>
      <c r="G140" s="2704"/>
      <c r="H140" s="2705"/>
      <c r="I140" s="1950">
        <v>0</v>
      </c>
      <c r="J140" s="1951">
        <v>0</v>
      </c>
      <c r="K140" s="1951">
        <v>0</v>
      </c>
      <c r="L140" s="1951">
        <v>0</v>
      </c>
      <c r="M140" s="1951">
        <v>0</v>
      </c>
      <c r="N140" s="1951">
        <v>0</v>
      </c>
      <c r="O140" s="1951">
        <v>0</v>
      </c>
      <c r="P140" s="1951">
        <v>0</v>
      </c>
      <c r="Q140" s="1951">
        <v>0</v>
      </c>
      <c r="R140" s="1951">
        <v>0</v>
      </c>
      <c r="S140" s="1951">
        <v>0</v>
      </c>
      <c r="T140" s="1951">
        <v>0</v>
      </c>
      <c r="U140" s="1245">
        <f t="shared" si="52"/>
        <v>0</v>
      </c>
    </row>
    <row r="141" spans="2:21" ht="18.75" customHeight="1" x14ac:dyDescent="0.15">
      <c r="B141" s="2484"/>
      <c r="C141" s="2758"/>
      <c r="D141" s="2700" t="s">
        <v>50</v>
      </c>
      <c r="E141" s="2701"/>
      <c r="F141" s="2701"/>
      <c r="G141" s="2701"/>
      <c r="H141" s="2702"/>
      <c r="I141" s="1679">
        <v>0</v>
      </c>
      <c r="J141" s="1672">
        <v>0</v>
      </c>
      <c r="K141" s="1672">
        <v>0</v>
      </c>
      <c r="L141" s="1672">
        <v>0</v>
      </c>
      <c r="M141" s="1672">
        <v>0</v>
      </c>
      <c r="N141" s="1672">
        <v>0</v>
      </c>
      <c r="O141" s="1672">
        <v>0</v>
      </c>
      <c r="P141" s="1672">
        <v>0</v>
      </c>
      <c r="Q141" s="1672">
        <v>0</v>
      </c>
      <c r="R141" s="1672">
        <v>0</v>
      </c>
      <c r="S141" s="1672">
        <v>0</v>
      </c>
      <c r="T141" s="1672">
        <v>0</v>
      </c>
      <c r="U141" s="1219">
        <f t="shared" si="52"/>
        <v>0</v>
      </c>
    </row>
    <row r="142" spans="2:21" ht="18.75" customHeight="1" x14ac:dyDescent="0.15">
      <c r="B142" s="2484"/>
      <c r="C142" s="2758"/>
      <c r="D142" s="2700" t="s">
        <v>65</v>
      </c>
      <c r="E142" s="2701"/>
      <c r="F142" s="2701"/>
      <c r="G142" s="2701"/>
      <c r="H142" s="2702"/>
      <c r="I142" s="1676">
        <v>0</v>
      </c>
      <c r="J142" s="1672">
        <v>0</v>
      </c>
      <c r="K142" s="1672">
        <v>0</v>
      </c>
      <c r="L142" s="1672">
        <v>0</v>
      </c>
      <c r="M142" s="1672">
        <v>0</v>
      </c>
      <c r="N142" s="1672">
        <v>0</v>
      </c>
      <c r="O142" s="1672">
        <v>0</v>
      </c>
      <c r="P142" s="1672">
        <v>0</v>
      </c>
      <c r="Q142" s="1672">
        <v>0</v>
      </c>
      <c r="R142" s="1672">
        <v>0</v>
      </c>
      <c r="S142" s="1672">
        <v>0</v>
      </c>
      <c r="T142" s="1672">
        <v>0</v>
      </c>
      <c r="U142" s="1219">
        <f t="shared" si="52"/>
        <v>0</v>
      </c>
    </row>
    <row r="143" spans="2:21" ht="18.75" customHeight="1" x14ac:dyDescent="0.15">
      <c r="B143" s="2484"/>
      <c r="C143" s="2758"/>
      <c r="D143" s="2700" t="s">
        <v>66</v>
      </c>
      <c r="E143" s="2701"/>
      <c r="F143" s="2701"/>
      <c r="G143" s="2701"/>
      <c r="H143" s="2702"/>
      <c r="I143" s="1676">
        <v>3</v>
      </c>
      <c r="J143" s="1672">
        <v>2</v>
      </c>
      <c r="K143" s="1672">
        <v>0</v>
      </c>
      <c r="L143" s="1672">
        <v>1</v>
      </c>
      <c r="M143" s="1672">
        <v>1</v>
      </c>
      <c r="N143" s="1672">
        <v>1</v>
      </c>
      <c r="O143" s="1672">
        <v>4</v>
      </c>
      <c r="P143" s="1672">
        <v>1</v>
      </c>
      <c r="Q143" s="1672">
        <v>3</v>
      </c>
      <c r="R143" s="1672">
        <v>0</v>
      </c>
      <c r="S143" s="1672">
        <v>3</v>
      </c>
      <c r="T143" s="1672">
        <v>2</v>
      </c>
      <c r="U143" s="1219">
        <f t="shared" si="52"/>
        <v>21</v>
      </c>
    </row>
    <row r="144" spans="2:21" ht="18.75" customHeight="1" thickBot="1" x14ac:dyDescent="0.2">
      <c r="B144" s="2484"/>
      <c r="C144" s="2758"/>
      <c r="D144" s="2759" t="s">
        <v>18</v>
      </c>
      <c r="E144" s="2760"/>
      <c r="F144" s="2760"/>
      <c r="G144" s="2760"/>
      <c r="H144" s="2761"/>
      <c r="I144" s="1680">
        <v>0</v>
      </c>
      <c r="J144" s="1674">
        <v>0</v>
      </c>
      <c r="K144" s="1674">
        <v>0</v>
      </c>
      <c r="L144" s="1962">
        <v>2</v>
      </c>
      <c r="M144" s="1962">
        <v>0</v>
      </c>
      <c r="N144" s="1962">
        <v>0</v>
      </c>
      <c r="O144" s="1962">
        <v>0</v>
      </c>
      <c r="P144" s="1962">
        <v>0</v>
      </c>
      <c r="Q144" s="1962">
        <v>0</v>
      </c>
      <c r="R144" s="1962">
        <v>1</v>
      </c>
      <c r="S144" s="1962">
        <v>0</v>
      </c>
      <c r="T144" s="1978">
        <v>0</v>
      </c>
      <c r="U144" s="1965">
        <f>SUM(I144:T144)</f>
        <v>3</v>
      </c>
    </row>
    <row r="145" spans="2:21" ht="18.75" customHeight="1" thickTop="1" thickBot="1" x14ac:dyDescent="0.2">
      <c r="B145" s="2485"/>
      <c r="C145" s="2655" t="s">
        <v>15</v>
      </c>
      <c r="D145" s="2656"/>
      <c r="E145" s="2656"/>
      <c r="F145" s="2656"/>
      <c r="G145" s="2656"/>
      <c r="H145" s="2657"/>
      <c r="I145" s="1215">
        <f>SUM(I140:I144)</f>
        <v>3</v>
      </c>
      <c r="J145" s="1216">
        <f>SUM(J140:J144)</f>
        <v>2</v>
      </c>
      <c r="K145" s="1216">
        <f t="shared" ref="K145:R145" si="55">SUM(K140:K144)</f>
        <v>0</v>
      </c>
      <c r="L145" s="1216">
        <f t="shared" si="55"/>
        <v>3</v>
      </c>
      <c r="M145" s="1216">
        <f t="shared" si="55"/>
        <v>1</v>
      </c>
      <c r="N145" s="1216">
        <f t="shared" si="55"/>
        <v>1</v>
      </c>
      <c r="O145" s="1216">
        <f t="shared" si="55"/>
        <v>4</v>
      </c>
      <c r="P145" s="1216">
        <f t="shared" si="55"/>
        <v>1</v>
      </c>
      <c r="Q145" s="1216">
        <f t="shared" si="55"/>
        <v>3</v>
      </c>
      <c r="R145" s="1216">
        <f t="shared" si="55"/>
        <v>1</v>
      </c>
      <c r="S145" s="1216">
        <f>SUM(S140:S144)</f>
        <v>3</v>
      </c>
      <c r="T145" s="1977">
        <f>SUM(T140:T144)</f>
        <v>2</v>
      </c>
      <c r="U145" s="1254">
        <f>SUM(U140:U144)</f>
        <v>24</v>
      </c>
    </row>
    <row r="146" spans="2:21" ht="18.75" customHeight="1" x14ac:dyDescent="0.15">
      <c r="B146" s="2483" t="s">
        <v>72</v>
      </c>
      <c r="C146" s="2757" t="s">
        <v>667</v>
      </c>
      <c r="D146" s="2703" t="s">
        <v>64</v>
      </c>
      <c r="E146" s="2704"/>
      <c r="F146" s="2704"/>
      <c r="G146" s="2704"/>
      <c r="H146" s="2705"/>
      <c r="I146" s="1244">
        <f t="shared" ref="I146:T146" si="56">I130+I140</f>
        <v>1213</v>
      </c>
      <c r="J146" s="1979">
        <f t="shared" si="56"/>
        <v>527</v>
      </c>
      <c r="K146" s="1979">
        <f t="shared" si="56"/>
        <v>468</v>
      </c>
      <c r="L146" s="1979">
        <f t="shared" si="56"/>
        <v>378</v>
      </c>
      <c r="M146" s="1979">
        <f t="shared" si="56"/>
        <v>544</v>
      </c>
      <c r="N146" s="1979">
        <f t="shared" si="56"/>
        <v>509</v>
      </c>
      <c r="O146" s="1979">
        <f t="shared" si="56"/>
        <v>789</v>
      </c>
      <c r="P146" s="1979">
        <f t="shared" si="56"/>
        <v>380</v>
      </c>
      <c r="Q146" s="1979">
        <f t="shared" si="56"/>
        <v>491</v>
      </c>
      <c r="R146" s="1979">
        <f t="shared" si="56"/>
        <v>587</v>
      </c>
      <c r="S146" s="1979">
        <f t="shared" si="56"/>
        <v>482</v>
      </c>
      <c r="T146" s="1979">
        <f t="shared" si="56"/>
        <v>360</v>
      </c>
      <c r="U146" s="1245">
        <f t="shared" ref="U146:U152" si="57">SUM(I146:T146)</f>
        <v>6728</v>
      </c>
    </row>
    <row r="147" spans="2:21" ht="18.75" customHeight="1" x14ac:dyDescent="0.15">
      <c r="B147" s="2484"/>
      <c r="C147" s="2758"/>
      <c r="D147" s="2700" t="s">
        <v>50</v>
      </c>
      <c r="E147" s="2701"/>
      <c r="F147" s="2701"/>
      <c r="G147" s="2701"/>
      <c r="H147" s="2702"/>
      <c r="I147" s="1212">
        <f t="shared" ref="I147:T147" si="58">I131+I141</f>
        <v>332</v>
      </c>
      <c r="J147" s="1226">
        <f t="shared" si="58"/>
        <v>404</v>
      </c>
      <c r="K147" s="1226">
        <f t="shared" si="58"/>
        <v>403</v>
      </c>
      <c r="L147" s="1226">
        <f t="shared" si="58"/>
        <v>448</v>
      </c>
      <c r="M147" s="1226">
        <f t="shared" si="58"/>
        <v>357</v>
      </c>
      <c r="N147" s="1226">
        <f t="shared" si="58"/>
        <v>473</v>
      </c>
      <c r="O147" s="1226">
        <f t="shared" si="58"/>
        <v>469</v>
      </c>
      <c r="P147" s="1226">
        <f t="shared" si="58"/>
        <v>350</v>
      </c>
      <c r="Q147" s="1226">
        <f t="shared" si="58"/>
        <v>373</v>
      </c>
      <c r="R147" s="1226">
        <f t="shared" si="58"/>
        <v>410</v>
      </c>
      <c r="S147" s="1226">
        <f t="shared" si="58"/>
        <v>387</v>
      </c>
      <c r="T147" s="1226">
        <f t="shared" si="58"/>
        <v>350</v>
      </c>
      <c r="U147" s="1219">
        <f t="shared" si="57"/>
        <v>4756</v>
      </c>
    </row>
    <row r="148" spans="2:21" ht="18.75" customHeight="1" x14ac:dyDescent="0.15">
      <c r="B148" s="2484"/>
      <c r="C148" s="2758"/>
      <c r="D148" s="2700" t="s">
        <v>65</v>
      </c>
      <c r="E148" s="2701"/>
      <c r="F148" s="2701"/>
      <c r="G148" s="2701"/>
      <c r="H148" s="2702"/>
      <c r="I148" s="1092">
        <f t="shared" ref="I148:T148" si="59">I132+I142</f>
        <v>0</v>
      </c>
      <c r="J148" s="1091">
        <f t="shared" si="59"/>
        <v>0</v>
      </c>
      <c r="K148" s="1091">
        <f t="shared" si="59"/>
        <v>1</v>
      </c>
      <c r="L148" s="1091">
        <f t="shared" si="59"/>
        <v>0</v>
      </c>
      <c r="M148" s="1091">
        <f t="shared" si="59"/>
        <v>0</v>
      </c>
      <c r="N148" s="1091">
        <f t="shared" si="59"/>
        <v>0</v>
      </c>
      <c r="O148" s="1091">
        <f t="shared" si="59"/>
        <v>2</v>
      </c>
      <c r="P148" s="1091">
        <f t="shared" si="59"/>
        <v>0</v>
      </c>
      <c r="Q148" s="1091">
        <f t="shared" si="59"/>
        <v>0</v>
      </c>
      <c r="R148" s="1091">
        <f t="shared" si="59"/>
        <v>1</v>
      </c>
      <c r="S148" s="1091">
        <f t="shared" si="59"/>
        <v>5</v>
      </c>
      <c r="T148" s="1091">
        <f t="shared" si="59"/>
        <v>0</v>
      </c>
      <c r="U148" s="1219">
        <f t="shared" si="57"/>
        <v>9</v>
      </c>
    </row>
    <row r="149" spans="2:21" ht="18.75" customHeight="1" x14ac:dyDescent="0.15">
      <c r="B149" s="2484"/>
      <c r="C149" s="2758"/>
      <c r="D149" s="2700" t="s">
        <v>66</v>
      </c>
      <c r="E149" s="2701"/>
      <c r="F149" s="2701"/>
      <c r="G149" s="2701"/>
      <c r="H149" s="2702"/>
      <c r="I149" s="1092">
        <f t="shared" ref="I149:T149" si="60">I133+I143</f>
        <v>12</v>
      </c>
      <c r="J149" s="1091">
        <f t="shared" si="60"/>
        <v>6</v>
      </c>
      <c r="K149" s="1091">
        <f t="shared" si="60"/>
        <v>6</v>
      </c>
      <c r="L149" s="1091">
        <f t="shared" si="60"/>
        <v>7</v>
      </c>
      <c r="M149" s="1091">
        <f t="shared" si="60"/>
        <v>6</v>
      </c>
      <c r="N149" s="1091">
        <f t="shared" si="60"/>
        <v>4</v>
      </c>
      <c r="O149" s="1091">
        <f t="shared" si="60"/>
        <v>7</v>
      </c>
      <c r="P149" s="1091">
        <f t="shared" si="60"/>
        <v>7</v>
      </c>
      <c r="Q149" s="1091">
        <f t="shared" si="60"/>
        <v>9</v>
      </c>
      <c r="R149" s="1091">
        <f t="shared" si="60"/>
        <v>0</v>
      </c>
      <c r="S149" s="1091">
        <f t="shared" si="60"/>
        <v>11</v>
      </c>
      <c r="T149" s="1091">
        <f t="shared" si="60"/>
        <v>4</v>
      </c>
      <c r="U149" s="1219">
        <f t="shared" si="57"/>
        <v>79</v>
      </c>
    </row>
    <row r="150" spans="2:21" ht="18.75" customHeight="1" thickBot="1" x14ac:dyDescent="0.2">
      <c r="B150" s="2484"/>
      <c r="C150" s="2758"/>
      <c r="D150" s="2759" t="s">
        <v>18</v>
      </c>
      <c r="E150" s="2760"/>
      <c r="F150" s="2760"/>
      <c r="G150" s="2760"/>
      <c r="H150" s="2761"/>
      <c r="I150" s="1221">
        <f t="shared" ref="I150:T150" si="61">SUM(I144,I134)</f>
        <v>27</v>
      </c>
      <c r="J150" s="1221">
        <f t="shared" si="61"/>
        <v>17</v>
      </c>
      <c r="K150" s="1221">
        <f t="shared" si="61"/>
        <v>21</v>
      </c>
      <c r="L150" s="1221">
        <f t="shared" si="61"/>
        <v>24</v>
      </c>
      <c r="M150" s="1221">
        <f t="shared" si="61"/>
        <v>18</v>
      </c>
      <c r="N150" s="1221">
        <f t="shared" si="61"/>
        <v>11</v>
      </c>
      <c r="O150" s="1221">
        <f t="shared" si="61"/>
        <v>20</v>
      </c>
      <c r="P150" s="1221">
        <f t="shared" si="61"/>
        <v>10</v>
      </c>
      <c r="Q150" s="1221">
        <f t="shared" si="61"/>
        <v>12</v>
      </c>
      <c r="R150" s="1221">
        <f t="shared" si="61"/>
        <v>11</v>
      </c>
      <c r="S150" s="1221">
        <f t="shared" si="61"/>
        <v>12</v>
      </c>
      <c r="T150" s="1221">
        <f t="shared" si="61"/>
        <v>29</v>
      </c>
      <c r="U150" s="1223">
        <f t="shared" si="57"/>
        <v>212</v>
      </c>
    </row>
    <row r="151" spans="2:21" ht="18.75" customHeight="1" thickTop="1" x14ac:dyDescent="0.15">
      <c r="B151" s="2484"/>
      <c r="C151" s="2758"/>
      <c r="D151" s="2697" t="s">
        <v>15</v>
      </c>
      <c r="E151" s="2698"/>
      <c r="F151" s="2698"/>
      <c r="G151" s="2698"/>
      <c r="H151" s="2699"/>
      <c r="I151" s="1956">
        <f>SUM(I146:I150)</f>
        <v>1584</v>
      </c>
      <c r="J151" s="1957">
        <f>SUM(J146:J150)</f>
        <v>954</v>
      </c>
      <c r="K151" s="1957">
        <f t="shared" ref="K151:S151" si="62">SUM(K146:K150)</f>
        <v>899</v>
      </c>
      <c r="L151" s="1957">
        <f t="shared" si="62"/>
        <v>857</v>
      </c>
      <c r="M151" s="1957">
        <f t="shared" si="62"/>
        <v>925</v>
      </c>
      <c r="N151" s="1957">
        <f t="shared" si="62"/>
        <v>997</v>
      </c>
      <c r="O151" s="1957">
        <f t="shared" si="62"/>
        <v>1287</v>
      </c>
      <c r="P151" s="1957">
        <f t="shared" si="62"/>
        <v>747</v>
      </c>
      <c r="Q151" s="1957">
        <f t="shared" si="62"/>
        <v>885</v>
      </c>
      <c r="R151" s="1957">
        <f t="shared" si="62"/>
        <v>1009</v>
      </c>
      <c r="S151" s="1957">
        <f t="shared" si="62"/>
        <v>897</v>
      </c>
      <c r="T151" s="1975">
        <f>SUM(T146:T150)</f>
        <v>743</v>
      </c>
      <c r="U151" s="1958">
        <f t="shared" si="57"/>
        <v>11784</v>
      </c>
    </row>
    <row r="152" spans="2:21" ht="18.75" customHeight="1" x14ac:dyDescent="0.15">
      <c r="B152" s="2484"/>
      <c r="C152" s="2752" t="s">
        <v>666</v>
      </c>
      <c r="D152" s="2700" t="s">
        <v>63</v>
      </c>
      <c r="E152" s="2701"/>
      <c r="F152" s="2701"/>
      <c r="G152" s="2701"/>
      <c r="H152" s="2702"/>
      <c r="I152" s="1092">
        <f t="shared" ref="I152:T152" si="63">I136</f>
        <v>56</v>
      </c>
      <c r="J152" s="1091">
        <f t="shared" si="63"/>
        <v>40</v>
      </c>
      <c r="K152" s="1091">
        <f t="shared" si="63"/>
        <v>0</v>
      </c>
      <c r="L152" s="1091">
        <f t="shared" si="63"/>
        <v>0</v>
      </c>
      <c r="M152" s="1091">
        <f t="shared" si="63"/>
        <v>0</v>
      </c>
      <c r="N152" s="1091">
        <f t="shared" si="63"/>
        <v>0</v>
      </c>
      <c r="O152" s="1091">
        <f t="shared" si="63"/>
        <v>16</v>
      </c>
      <c r="P152" s="1091">
        <f t="shared" si="63"/>
        <v>0</v>
      </c>
      <c r="Q152" s="1091">
        <f t="shared" si="63"/>
        <v>0</v>
      </c>
      <c r="R152" s="1091">
        <f t="shared" si="63"/>
        <v>0</v>
      </c>
      <c r="S152" s="1091">
        <f t="shared" si="63"/>
        <v>0</v>
      </c>
      <c r="T152" s="1091">
        <f t="shared" si="63"/>
        <v>0</v>
      </c>
      <c r="U152" s="1219">
        <f t="shared" si="57"/>
        <v>112</v>
      </c>
    </row>
    <row r="153" spans="2:21" ht="18.75" customHeight="1" thickBot="1" x14ac:dyDescent="0.2">
      <c r="B153" s="2484"/>
      <c r="C153" s="2733"/>
      <c r="D153" s="2628" t="s">
        <v>18</v>
      </c>
      <c r="E153" s="2629"/>
      <c r="F153" s="2629"/>
      <c r="G153" s="2629"/>
      <c r="H153" s="2630"/>
      <c r="I153" s="1221">
        <f t="shared" ref="I153:T153" si="64">I137</f>
        <v>12</v>
      </c>
      <c r="J153" s="1095">
        <f t="shared" si="64"/>
        <v>0</v>
      </c>
      <c r="K153" s="1095">
        <f t="shared" si="64"/>
        <v>30</v>
      </c>
      <c r="L153" s="1095">
        <f t="shared" si="64"/>
        <v>46</v>
      </c>
      <c r="M153" s="1095">
        <f t="shared" si="64"/>
        <v>23</v>
      </c>
      <c r="N153" s="1095">
        <f t="shared" si="64"/>
        <v>39</v>
      </c>
      <c r="O153" s="1095">
        <f t="shared" si="64"/>
        <v>0</v>
      </c>
      <c r="P153" s="1095">
        <f t="shared" si="64"/>
        <v>792</v>
      </c>
      <c r="Q153" s="1095">
        <f t="shared" si="64"/>
        <v>4</v>
      </c>
      <c r="R153" s="1095">
        <f t="shared" si="64"/>
        <v>87</v>
      </c>
      <c r="S153" s="1095">
        <f t="shared" si="64"/>
        <v>0</v>
      </c>
      <c r="T153" s="1095">
        <f t="shared" si="64"/>
        <v>0</v>
      </c>
      <c r="U153" s="1223">
        <f t="shared" ref="U153:U154" si="65">SUM(I153:T153)</f>
        <v>1033</v>
      </c>
    </row>
    <row r="154" spans="2:21" ht="18.75" customHeight="1" thickTop="1" thickBot="1" x14ac:dyDescent="0.2">
      <c r="B154" s="2484"/>
      <c r="C154" s="2753"/>
      <c r="D154" s="2706" t="s">
        <v>15</v>
      </c>
      <c r="E154" s="2707"/>
      <c r="F154" s="2707"/>
      <c r="G154" s="2707"/>
      <c r="H154" s="2708"/>
      <c r="I154" s="1252">
        <f>SUM(I152:I153)</f>
        <v>68</v>
      </c>
      <c r="J154" s="1253">
        <f>SUM(J152:J153)</f>
        <v>40</v>
      </c>
      <c r="K154" s="1253">
        <f t="shared" ref="K154:T154" si="66">SUM(K152:K153)</f>
        <v>30</v>
      </c>
      <c r="L154" s="1253">
        <f t="shared" si="66"/>
        <v>46</v>
      </c>
      <c r="M154" s="1253">
        <f t="shared" si="66"/>
        <v>23</v>
      </c>
      <c r="N154" s="1253">
        <f t="shared" si="66"/>
        <v>39</v>
      </c>
      <c r="O154" s="1253">
        <f t="shared" si="66"/>
        <v>16</v>
      </c>
      <c r="P154" s="1253">
        <f t="shared" si="66"/>
        <v>792</v>
      </c>
      <c r="Q154" s="1253">
        <f t="shared" si="66"/>
        <v>4</v>
      </c>
      <c r="R154" s="1253">
        <f t="shared" si="66"/>
        <v>87</v>
      </c>
      <c r="S154" s="1253">
        <f t="shared" si="66"/>
        <v>0</v>
      </c>
      <c r="T154" s="1253">
        <f t="shared" si="66"/>
        <v>0</v>
      </c>
      <c r="U154" s="1254">
        <f t="shared" si="65"/>
        <v>1145</v>
      </c>
    </row>
    <row r="155" spans="2:21" ht="18.75" customHeight="1" thickTop="1" thickBot="1" x14ac:dyDescent="0.2">
      <c r="B155" s="2485"/>
      <c r="C155" s="2754" t="s">
        <v>72</v>
      </c>
      <c r="D155" s="2755"/>
      <c r="E155" s="2755"/>
      <c r="F155" s="2755"/>
      <c r="G155" s="2755"/>
      <c r="H155" s="2756"/>
      <c r="I155" s="1215">
        <f t="shared" ref="I155:U155" si="67">I151+I154</f>
        <v>1652</v>
      </c>
      <c r="J155" s="1216">
        <f t="shared" si="67"/>
        <v>994</v>
      </c>
      <c r="K155" s="1216">
        <f t="shared" si="67"/>
        <v>929</v>
      </c>
      <c r="L155" s="1216">
        <f t="shared" si="67"/>
        <v>903</v>
      </c>
      <c r="M155" s="1216">
        <f t="shared" si="67"/>
        <v>948</v>
      </c>
      <c r="N155" s="1216">
        <f t="shared" si="67"/>
        <v>1036</v>
      </c>
      <c r="O155" s="1216">
        <f t="shared" si="67"/>
        <v>1303</v>
      </c>
      <c r="P155" s="1216">
        <f t="shared" si="67"/>
        <v>1539</v>
      </c>
      <c r="Q155" s="1216">
        <f t="shared" si="67"/>
        <v>889</v>
      </c>
      <c r="R155" s="1216">
        <f t="shared" si="67"/>
        <v>1096</v>
      </c>
      <c r="S155" s="1216">
        <f t="shared" si="67"/>
        <v>897</v>
      </c>
      <c r="T155" s="1940">
        <f t="shared" si="67"/>
        <v>743</v>
      </c>
      <c r="U155" s="1222">
        <f t="shared" si="67"/>
        <v>12929</v>
      </c>
    </row>
    <row r="156" spans="2:21" ht="11.25" customHeight="1" x14ac:dyDescent="0.15">
      <c r="B156" s="28"/>
      <c r="C156" s="6"/>
      <c r="D156" s="6"/>
      <c r="E156" s="6"/>
      <c r="F156" s="6"/>
      <c r="G156" s="6"/>
      <c r="H156" s="6"/>
      <c r="I156" s="6"/>
      <c r="J156" s="6"/>
      <c r="K156" s="6"/>
      <c r="L156" s="6"/>
      <c r="M156" s="6"/>
      <c r="N156" s="6"/>
      <c r="O156" s="6"/>
      <c r="P156" s="6"/>
      <c r="Q156" s="6"/>
      <c r="R156" s="6"/>
      <c r="S156" s="6"/>
      <c r="T156" s="6"/>
      <c r="U156" s="28"/>
    </row>
    <row r="157" spans="2:21" ht="22.5" customHeight="1" x14ac:dyDescent="0.15">
      <c r="B157" s="32" t="s">
        <v>467</v>
      </c>
      <c r="D157" s="6"/>
      <c r="E157" s="6"/>
      <c r="F157" s="6"/>
      <c r="G157" s="6"/>
      <c r="H157" s="6"/>
      <c r="I157" s="6"/>
      <c r="J157" s="6"/>
      <c r="K157" s="6"/>
      <c r="L157" s="6"/>
      <c r="M157" s="6"/>
      <c r="N157" s="6"/>
      <c r="O157" s="6"/>
      <c r="P157" s="6"/>
      <c r="Q157" s="6"/>
      <c r="R157" s="6"/>
      <c r="S157" s="6"/>
      <c r="T157" s="6"/>
      <c r="U157" s="28"/>
    </row>
    <row r="158" spans="2:21" ht="22.5" customHeight="1" x14ac:dyDescent="0.15">
      <c r="B158" s="32"/>
      <c r="C158" s="32" t="s">
        <v>184</v>
      </c>
      <c r="D158" s="6"/>
      <c r="E158" s="6"/>
      <c r="F158" s="6"/>
      <c r="G158" s="6"/>
      <c r="H158" s="6"/>
      <c r="I158" s="6"/>
      <c r="J158" s="6"/>
      <c r="K158" s="6"/>
      <c r="L158" s="6"/>
      <c r="M158" s="6"/>
      <c r="N158" s="6"/>
      <c r="O158" s="6"/>
      <c r="P158" s="6"/>
      <c r="Q158" s="6"/>
      <c r="R158" s="6"/>
      <c r="S158" s="2720">
        <f>'当該年度入力、注意事項'!$E$10</f>
        <v>26</v>
      </c>
      <c r="T158" s="2720"/>
      <c r="U158" s="2720"/>
    </row>
    <row r="159" spans="2:21" ht="3.75" customHeight="1" thickBot="1" x14ac:dyDescent="0.2">
      <c r="B159" s="28"/>
      <c r="C159" s="28"/>
      <c r="D159" s="28"/>
      <c r="E159" s="28"/>
      <c r="F159" s="28"/>
      <c r="G159" s="28"/>
      <c r="H159" s="28"/>
      <c r="I159" s="1154"/>
      <c r="J159" s="1154"/>
      <c r="K159" s="1154"/>
      <c r="L159" s="1154"/>
      <c r="M159" s="1154"/>
      <c r="N159" s="1154"/>
      <c r="O159" s="1154"/>
      <c r="P159" s="1154"/>
      <c r="Q159" s="1154"/>
      <c r="R159" s="1154"/>
      <c r="S159" s="1154"/>
      <c r="T159" s="1154"/>
      <c r="U159" s="1154"/>
    </row>
    <row r="160" spans="2:21" ht="18" customHeight="1" x14ac:dyDescent="0.15">
      <c r="B160" s="2665"/>
      <c r="C160" s="2666"/>
      <c r="D160" s="2666"/>
      <c r="E160" s="2666"/>
      <c r="F160" s="2474" t="s">
        <v>266</v>
      </c>
      <c r="G160" s="2474"/>
      <c r="H160" s="2475"/>
      <c r="I160" s="1140"/>
      <c r="J160" s="1141"/>
      <c r="K160" s="1141"/>
      <c r="L160" s="2431">
        <f>'当該年度入力、注意事項'!$E$10</f>
        <v>26</v>
      </c>
      <c r="M160" s="2431"/>
      <c r="N160" s="2431"/>
      <c r="O160" s="1141"/>
      <c r="P160" s="1141"/>
      <c r="Q160" s="1142"/>
      <c r="R160" s="2432">
        <f>'当該年度入力、注意事項'!$E$10+1</f>
        <v>27</v>
      </c>
      <c r="S160" s="2431"/>
      <c r="T160" s="2433"/>
      <c r="U160" s="2566" t="s">
        <v>15</v>
      </c>
    </row>
    <row r="161" spans="2:21" ht="18" customHeight="1" thickBot="1" x14ac:dyDescent="0.2">
      <c r="B161" s="2490" t="s">
        <v>264</v>
      </c>
      <c r="C161" s="2491"/>
      <c r="D161" s="2491"/>
      <c r="E161" s="2491"/>
      <c r="F161" s="2681"/>
      <c r="G161" s="2681"/>
      <c r="H161" s="2682"/>
      <c r="I161" s="1143" t="s">
        <v>448</v>
      </c>
      <c r="J161" s="1144" t="s">
        <v>449</v>
      </c>
      <c r="K161" s="1144" t="s">
        <v>450</v>
      </c>
      <c r="L161" s="1144" t="s">
        <v>451</v>
      </c>
      <c r="M161" s="1144" t="s">
        <v>458</v>
      </c>
      <c r="N161" s="1144" t="s">
        <v>459</v>
      </c>
      <c r="O161" s="1144" t="s">
        <v>452</v>
      </c>
      <c r="P161" s="1144" t="s">
        <v>453</v>
      </c>
      <c r="Q161" s="1144" t="s">
        <v>454</v>
      </c>
      <c r="R161" s="1144" t="s">
        <v>455</v>
      </c>
      <c r="S161" s="1144" t="s">
        <v>456</v>
      </c>
      <c r="T161" s="1144" t="s">
        <v>457</v>
      </c>
      <c r="U161" s="2574"/>
    </row>
    <row r="162" spans="2:21" ht="21" customHeight="1" thickBot="1" x14ac:dyDescent="0.2">
      <c r="B162" s="2797" t="s">
        <v>674</v>
      </c>
      <c r="C162" s="2788"/>
      <c r="D162" s="2384" t="s">
        <v>64</v>
      </c>
      <c r="E162" s="2384"/>
      <c r="F162" s="2747"/>
      <c r="G162" s="2747"/>
      <c r="H162" s="2453"/>
      <c r="I162" s="1770">
        <v>7822</v>
      </c>
      <c r="J162" s="1771">
        <v>6595</v>
      </c>
      <c r="K162" s="1771">
        <v>7399</v>
      </c>
      <c r="L162" s="1771">
        <v>6702</v>
      </c>
      <c r="M162" s="1771">
        <v>5982</v>
      </c>
      <c r="N162" s="1771">
        <v>6530</v>
      </c>
      <c r="O162" s="1771">
        <v>6469</v>
      </c>
      <c r="P162" s="1771">
        <v>6613</v>
      </c>
      <c r="Q162" s="1771">
        <v>7349</v>
      </c>
      <c r="R162" s="1771">
        <v>7580</v>
      </c>
      <c r="S162" s="1771">
        <v>8162</v>
      </c>
      <c r="T162" s="1771">
        <v>10336</v>
      </c>
      <c r="U162" s="1219">
        <f t="shared" ref="U162:U174" si="68">SUM(I162:T162)</f>
        <v>87539</v>
      </c>
    </row>
    <row r="163" spans="2:21" ht="21" customHeight="1" thickBot="1" x14ac:dyDescent="0.2">
      <c r="B163" s="2787"/>
      <c r="C163" s="2788"/>
      <c r="D163" s="2575" t="s">
        <v>80</v>
      </c>
      <c r="E163" s="2575"/>
      <c r="F163" s="2664"/>
      <c r="G163" s="2664"/>
      <c r="H163" s="2455"/>
      <c r="I163" s="1781">
        <v>219</v>
      </c>
      <c r="J163" s="1771">
        <v>216</v>
      </c>
      <c r="K163" s="1771">
        <v>195</v>
      </c>
      <c r="L163" s="1771">
        <v>194</v>
      </c>
      <c r="M163" s="1771">
        <v>160</v>
      </c>
      <c r="N163" s="1771">
        <v>353</v>
      </c>
      <c r="O163" s="1771">
        <v>229</v>
      </c>
      <c r="P163" s="1771">
        <v>249</v>
      </c>
      <c r="Q163" s="1771">
        <v>188</v>
      </c>
      <c r="R163" s="1771">
        <v>341</v>
      </c>
      <c r="S163" s="1771">
        <v>251</v>
      </c>
      <c r="T163" s="1771">
        <v>343</v>
      </c>
      <c r="U163" s="1219">
        <f t="shared" si="68"/>
        <v>2938</v>
      </c>
    </row>
    <row r="164" spans="2:21" ht="21" customHeight="1" thickBot="1" x14ac:dyDescent="0.2">
      <c r="B164" s="2787"/>
      <c r="C164" s="2788"/>
      <c r="D164" s="2575" t="s">
        <v>50</v>
      </c>
      <c r="E164" s="2575"/>
      <c r="F164" s="2664"/>
      <c r="G164" s="2664"/>
      <c r="H164" s="2455"/>
      <c r="I164" s="1770">
        <v>231</v>
      </c>
      <c r="J164" s="1771">
        <v>268</v>
      </c>
      <c r="K164" s="1771">
        <v>292</v>
      </c>
      <c r="L164" s="1771">
        <v>242</v>
      </c>
      <c r="M164" s="1771">
        <v>270</v>
      </c>
      <c r="N164" s="1771">
        <v>224</v>
      </c>
      <c r="O164" s="1771">
        <v>292</v>
      </c>
      <c r="P164" s="1771">
        <v>267</v>
      </c>
      <c r="Q164" s="1771">
        <v>259</v>
      </c>
      <c r="R164" s="1771">
        <v>327</v>
      </c>
      <c r="S164" s="1771">
        <v>302</v>
      </c>
      <c r="T164" s="1771">
        <v>311</v>
      </c>
      <c r="U164" s="1219">
        <f t="shared" si="68"/>
        <v>3285</v>
      </c>
    </row>
    <row r="165" spans="2:21" ht="21" customHeight="1" thickBot="1" x14ac:dyDescent="0.2">
      <c r="B165" s="2787"/>
      <c r="C165" s="2788"/>
      <c r="D165" s="2575" t="s">
        <v>65</v>
      </c>
      <c r="E165" s="2575"/>
      <c r="F165" s="2664"/>
      <c r="G165" s="2664"/>
      <c r="H165" s="2455"/>
      <c r="I165" s="1770">
        <v>10</v>
      </c>
      <c r="J165" s="1771">
        <v>4</v>
      </c>
      <c r="K165" s="1771">
        <v>14</v>
      </c>
      <c r="L165" s="1771">
        <v>10</v>
      </c>
      <c r="M165" s="1771">
        <v>6</v>
      </c>
      <c r="N165" s="1771">
        <v>18</v>
      </c>
      <c r="O165" s="1771">
        <v>11</v>
      </c>
      <c r="P165" s="1771">
        <v>16</v>
      </c>
      <c r="Q165" s="1771">
        <v>5</v>
      </c>
      <c r="R165" s="1771">
        <v>14</v>
      </c>
      <c r="S165" s="1771">
        <v>23</v>
      </c>
      <c r="T165" s="1771">
        <v>8</v>
      </c>
      <c r="U165" s="1219">
        <f>SUM(I165:T165)</f>
        <v>139</v>
      </c>
    </row>
    <row r="166" spans="2:21" ht="21" customHeight="1" thickBot="1" x14ac:dyDescent="0.2">
      <c r="B166" s="2787"/>
      <c r="C166" s="2788"/>
      <c r="D166" s="2575" t="s">
        <v>112</v>
      </c>
      <c r="E166" s="2575"/>
      <c r="F166" s="2664"/>
      <c r="G166" s="2664"/>
      <c r="H166" s="2455"/>
      <c r="I166" s="1770">
        <v>7</v>
      </c>
      <c r="J166" s="1771">
        <v>8</v>
      </c>
      <c r="K166" s="1771">
        <v>13</v>
      </c>
      <c r="L166" s="1771">
        <v>14</v>
      </c>
      <c r="M166" s="1771">
        <v>11</v>
      </c>
      <c r="N166" s="1771">
        <v>8</v>
      </c>
      <c r="O166" s="1771">
        <v>4</v>
      </c>
      <c r="P166" s="1771">
        <v>8</v>
      </c>
      <c r="Q166" s="1771">
        <v>4</v>
      </c>
      <c r="R166" s="1771">
        <v>11</v>
      </c>
      <c r="S166" s="1771">
        <v>6</v>
      </c>
      <c r="T166" s="1771">
        <v>10</v>
      </c>
      <c r="U166" s="1219">
        <f t="shared" si="68"/>
        <v>104</v>
      </c>
    </row>
    <row r="167" spans="2:21" ht="21" customHeight="1" thickTop="1" thickBot="1" x14ac:dyDescent="0.2">
      <c r="B167" s="2787"/>
      <c r="C167" s="2788"/>
      <c r="D167" s="2691" t="s">
        <v>15</v>
      </c>
      <c r="E167" s="2691"/>
      <c r="F167" s="2691"/>
      <c r="G167" s="2691"/>
      <c r="H167" s="2692"/>
      <c r="I167" s="1954">
        <f t="shared" ref="I167:T167" si="69">SUM(I162:I166)</f>
        <v>8289</v>
      </c>
      <c r="J167" s="1955">
        <f t="shared" si="69"/>
        <v>7091</v>
      </c>
      <c r="K167" s="1955">
        <f t="shared" si="69"/>
        <v>7913</v>
      </c>
      <c r="L167" s="1955">
        <f t="shared" si="69"/>
        <v>7162</v>
      </c>
      <c r="M167" s="1955">
        <f t="shared" si="69"/>
        <v>6429</v>
      </c>
      <c r="N167" s="1955">
        <f t="shared" si="69"/>
        <v>7133</v>
      </c>
      <c r="O167" s="1955">
        <f t="shared" si="69"/>
        <v>7005</v>
      </c>
      <c r="P167" s="1955">
        <f t="shared" si="69"/>
        <v>7153</v>
      </c>
      <c r="Q167" s="1955">
        <f t="shared" si="69"/>
        <v>7805</v>
      </c>
      <c r="R167" s="1955">
        <f t="shared" si="69"/>
        <v>8273</v>
      </c>
      <c r="S167" s="1955">
        <f t="shared" si="69"/>
        <v>8744</v>
      </c>
      <c r="T167" s="1955">
        <f t="shared" si="69"/>
        <v>11008</v>
      </c>
      <c r="U167" s="1254">
        <f>SUM(I167:T167)</f>
        <v>94005</v>
      </c>
    </row>
    <row r="168" spans="2:21" ht="21" customHeight="1" thickBot="1" x14ac:dyDescent="0.2">
      <c r="B168" s="2787"/>
      <c r="C168" s="2788"/>
      <c r="D168" s="2283" t="s">
        <v>62</v>
      </c>
      <c r="E168" s="2721"/>
      <c r="F168" s="2276"/>
      <c r="G168" s="2276"/>
      <c r="H168" s="2277"/>
      <c r="I168" s="1969">
        <v>43</v>
      </c>
      <c r="J168" s="1970">
        <v>12</v>
      </c>
      <c r="K168" s="1970">
        <v>65</v>
      </c>
      <c r="L168" s="1970">
        <v>179</v>
      </c>
      <c r="M168" s="1970">
        <v>21</v>
      </c>
      <c r="N168" s="1970">
        <v>35</v>
      </c>
      <c r="O168" s="1970">
        <v>66</v>
      </c>
      <c r="P168" s="1970">
        <v>125</v>
      </c>
      <c r="Q168" s="1970">
        <v>210</v>
      </c>
      <c r="R168" s="1970">
        <v>39</v>
      </c>
      <c r="S168" s="1970">
        <v>208</v>
      </c>
      <c r="T168" s="1970">
        <v>12</v>
      </c>
      <c r="U168" s="1965">
        <f t="shared" si="68"/>
        <v>1015</v>
      </c>
    </row>
    <row r="169" spans="2:21" ht="21" customHeight="1" thickBot="1" x14ac:dyDescent="0.2">
      <c r="B169" s="2714" t="s">
        <v>225</v>
      </c>
      <c r="C169" s="2715"/>
      <c r="D169" s="2380" t="s">
        <v>64</v>
      </c>
      <c r="E169" s="2380"/>
      <c r="F169" s="2194"/>
      <c r="G169" s="2194"/>
      <c r="H169" s="2195"/>
      <c r="I169" s="1782">
        <v>496</v>
      </c>
      <c r="J169" s="1783">
        <v>501</v>
      </c>
      <c r="K169" s="1783">
        <v>556</v>
      </c>
      <c r="L169" s="1783">
        <v>430</v>
      </c>
      <c r="M169" s="1783">
        <v>456</v>
      </c>
      <c r="N169" s="1783">
        <v>431</v>
      </c>
      <c r="O169" s="1783">
        <v>482</v>
      </c>
      <c r="P169" s="1783">
        <v>493</v>
      </c>
      <c r="Q169" s="1783">
        <v>628</v>
      </c>
      <c r="R169" s="1783">
        <v>496</v>
      </c>
      <c r="S169" s="1783">
        <v>609</v>
      </c>
      <c r="T169" s="1783">
        <v>708</v>
      </c>
      <c r="U169" s="1245">
        <f t="shared" si="68"/>
        <v>6286</v>
      </c>
    </row>
    <row r="170" spans="2:21" ht="21" customHeight="1" thickBot="1" x14ac:dyDescent="0.2">
      <c r="B170" s="2714"/>
      <c r="C170" s="2715"/>
      <c r="D170" s="2575" t="s">
        <v>80</v>
      </c>
      <c r="E170" s="2575"/>
      <c r="F170" s="2664"/>
      <c r="G170" s="2664"/>
      <c r="H170" s="2455"/>
      <c r="I170" s="1770">
        <v>14</v>
      </c>
      <c r="J170" s="1771">
        <v>13</v>
      </c>
      <c r="K170" s="1771">
        <v>20</v>
      </c>
      <c r="L170" s="1771">
        <v>15</v>
      </c>
      <c r="M170" s="1771">
        <v>3</v>
      </c>
      <c r="N170" s="1771">
        <v>15</v>
      </c>
      <c r="O170" s="1771">
        <v>16</v>
      </c>
      <c r="P170" s="1771">
        <v>9</v>
      </c>
      <c r="Q170" s="1771">
        <v>12</v>
      </c>
      <c r="R170" s="1771">
        <v>23</v>
      </c>
      <c r="S170" s="1771">
        <v>17</v>
      </c>
      <c r="T170" s="1771">
        <v>25</v>
      </c>
      <c r="U170" s="1219">
        <f t="shared" si="68"/>
        <v>182</v>
      </c>
    </row>
    <row r="171" spans="2:21" ht="21" customHeight="1" thickBot="1" x14ac:dyDescent="0.2">
      <c r="B171" s="2714"/>
      <c r="C171" s="2715"/>
      <c r="D171" s="2575" t="s">
        <v>50</v>
      </c>
      <c r="E171" s="2575"/>
      <c r="F171" s="2664"/>
      <c r="G171" s="2664"/>
      <c r="H171" s="2455"/>
      <c r="I171" s="1770">
        <v>40</v>
      </c>
      <c r="J171" s="1771">
        <v>26</v>
      </c>
      <c r="K171" s="1771">
        <v>15</v>
      </c>
      <c r="L171" s="1771">
        <v>18</v>
      </c>
      <c r="M171" s="1771">
        <v>21</v>
      </c>
      <c r="N171" s="1771">
        <v>21</v>
      </c>
      <c r="O171" s="1771">
        <v>20</v>
      </c>
      <c r="P171" s="1771">
        <v>16</v>
      </c>
      <c r="Q171" s="1771">
        <v>16</v>
      </c>
      <c r="R171" s="1771">
        <v>23</v>
      </c>
      <c r="S171" s="1771">
        <v>28</v>
      </c>
      <c r="T171" s="1771">
        <v>32</v>
      </c>
      <c r="U171" s="1219">
        <f t="shared" si="68"/>
        <v>276</v>
      </c>
    </row>
    <row r="172" spans="2:21" ht="21" customHeight="1" thickBot="1" x14ac:dyDescent="0.2">
      <c r="B172" s="2714"/>
      <c r="C172" s="2715"/>
      <c r="D172" s="2575" t="s">
        <v>65</v>
      </c>
      <c r="E172" s="2575"/>
      <c r="F172" s="2664"/>
      <c r="G172" s="2664"/>
      <c r="H172" s="2455"/>
      <c r="I172" s="1770">
        <v>3</v>
      </c>
      <c r="J172" s="1771">
        <v>4</v>
      </c>
      <c r="K172" s="1771">
        <v>0</v>
      </c>
      <c r="L172" s="1771">
        <v>1</v>
      </c>
      <c r="M172" s="1771">
        <v>0</v>
      </c>
      <c r="N172" s="1771">
        <v>8</v>
      </c>
      <c r="O172" s="1771">
        <v>0</v>
      </c>
      <c r="P172" s="1771">
        <v>0</v>
      </c>
      <c r="Q172" s="1771">
        <v>1</v>
      </c>
      <c r="R172" s="1771">
        <v>0</v>
      </c>
      <c r="S172" s="1771">
        <v>4</v>
      </c>
      <c r="T172" s="1771">
        <v>0</v>
      </c>
      <c r="U172" s="1219">
        <f t="shared" si="68"/>
        <v>21</v>
      </c>
    </row>
    <row r="173" spans="2:21" ht="21" customHeight="1" thickBot="1" x14ac:dyDescent="0.2">
      <c r="B173" s="2714"/>
      <c r="C173" s="2715"/>
      <c r="D173" s="2575" t="s">
        <v>112</v>
      </c>
      <c r="E173" s="2575"/>
      <c r="F173" s="2664"/>
      <c r="G173" s="2664"/>
      <c r="H173" s="2455"/>
      <c r="I173" s="1784">
        <v>0</v>
      </c>
      <c r="J173" s="1785">
        <v>4</v>
      </c>
      <c r="K173" s="1785">
        <v>1</v>
      </c>
      <c r="L173" s="1785">
        <v>2</v>
      </c>
      <c r="M173" s="1785">
        <v>0</v>
      </c>
      <c r="N173" s="1785">
        <v>1</v>
      </c>
      <c r="O173" s="1785">
        <v>0</v>
      </c>
      <c r="P173" s="1785">
        <v>1</v>
      </c>
      <c r="Q173" s="1785">
        <v>1</v>
      </c>
      <c r="R173" s="1785">
        <v>1</v>
      </c>
      <c r="S173" s="1785">
        <v>0</v>
      </c>
      <c r="T173" s="1785">
        <v>1</v>
      </c>
      <c r="U173" s="1219">
        <f t="shared" si="68"/>
        <v>12</v>
      </c>
    </row>
    <row r="174" spans="2:21" ht="21" customHeight="1" thickTop="1" thickBot="1" x14ac:dyDescent="0.2">
      <c r="B174" s="2714"/>
      <c r="C174" s="2715"/>
      <c r="D174" s="2492" t="s">
        <v>15</v>
      </c>
      <c r="E174" s="2492"/>
      <c r="F174" s="2492"/>
      <c r="G174" s="2492"/>
      <c r="H174" s="2493"/>
      <c r="I174" s="1215">
        <f>SUM(I169:I173)</f>
        <v>553</v>
      </c>
      <c r="J174" s="1216">
        <f t="shared" ref="J174:T174" si="70">SUM(J169:J173)</f>
        <v>548</v>
      </c>
      <c r="K174" s="1216">
        <f t="shared" si="70"/>
        <v>592</v>
      </c>
      <c r="L174" s="1216">
        <f t="shared" si="70"/>
        <v>466</v>
      </c>
      <c r="M174" s="1216">
        <f t="shared" si="70"/>
        <v>480</v>
      </c>
      <c r="N174" s="1216">
        <f t="shared" si="70"/>
        <v>476</v>
      </c>
      <c r="O174" s="1216">
        <f t="shared" si="70"/>
        <v>518</v>
      </c>
      <c r="P174" s="1216">
        <f t="shared" si="70"/>
        <v>519</v>
      </c>
      <c r="Q174" s="1216">
        <f t="shared" si="70"/>
        <v>658</v>
      </c>
      <c r="R174" s="1216">
        <f t="shared" si="70"/>
        <v>543</v>
      </c>
      <c r="S174" s="1216">
        <f t="shared" si="70"/>
        <v>658</v>
      </c>
      <c r="T174" s="1216">
        <f t="shared" si="70"/>
        <v>766</v>
      </c>
      <c r="U174" s="1222">
        <f t="shared" si="68"/>
        <v>6777</v>
      </c>
    </row>
    <row r="175" spans="2:21" ht="21" customHeight="1" thickBot="1" x14ac:dyDescent="0.2">
      <c r="B175" s="2714" t="s">
        <v>72</v>
      </c>
      <c r="C175" s="2715"/>
      <c r="D175" s="2380" t="s">
        <v>64</v>
      </c>
      <c r="E175" s="2380"/>
      <c r="F175" s="2194"/>
      <c r="G175" s="2194"/>
      <c r="H175" s="2195"/>
      <c r="I175" s="1244">
        <f>I162+I169</f>
        <v>8318</v>
      </c>
      <c r="J175" s="1244">
        <f t="shared" ref="J175:T175" si="71">J162+J169</f>
        <v>7096</v>
      </c>
      <c r="K175" s="1244">
        <f t="shared" si="71"/>
        <v>7955</v>
      </c>
      <c r="L175" s="1244">
        <f t="shared" si="71"/>
        <v>7132</v>
      </c>
      <c r="M175" s="1244">
        <f t="shared" si="71"/>
        <v>6438</v>
      </c>
      <c r="N175" s="1244">
        <f t="shared" si="71"/>
        <v>6961</v>
      </c>
      <c r="O175" s="1244">
        <f t="shared" si="71"/>
        <v>6951</v>
      </c>
      <c r="P175" s="1244">
        <f t="shared" si="71"/>
        <v>7106</v>
      </c>
      <c r="Q175" s="1244">
        <f t="shared" si="71"/>
        <v>7977</v>
      </c>
      <c r="R175" s="1244">
        <f t="shared" si="71"/>
        <v>8076</v>
      </c>
      <c r="S175" s="1244">
        <f t="shared" si="71"/>
        <v>8771</v>
      </c>
      <c r="T175" s="1244">
        <f t="shared" si="71"/>
        <v>11044</v>
      </c>
      <c r="U175" s="1245">
        <f t="shared" ref="U175:U181" si="72">SUM(I175:T175)</f>
        <v>93825</v>
      </c>
    </row>
    <row r="176" spans="2:21" ht="21" customHeight="1" thickBot="1" x14ac:dyDescent="0.2">
      <c r="B176" s="2714"/>
      <c r="C176" s="2715"/>
      <c r="D176" s="2575" t="s">
        <v>80</v>
      </c>
      <c r="E176" s="2575"/>
      <c r="F176" s="2664"/>
      <c r="G176" s="2664"/>
      <c r="H176" s="2455"/>
      <c r="I176" s="1092">
        <f>I163+I170</f>
        <v>233</v>
      </c>
      <c r="J176" s="1092">
        <f t="shared" ref="J176:T176" si="73">J163+J170</f>
        <v>229</v>
      </c>
      <c r="K176" s="1092">
        <f t="shared" si="73"/>
        <v>215</v>
      </c>
      <c r="L176" s="1092">
        <f t="shared" si="73"/>
        <v>209</v>
      </c>
      <c r="M176" s="1092">
        <f t="shared" si="73"/>
        <v>163</v>
      </c>
      <c r="N176" s="1092">
        <f t="shared" si="73"/>
        <v>368</v>
      </c>
      <c r="O176" s="1092">
        <f t="shared" si="73"/>
        <v>245</v>
      </c>
      <c r="P176" s="1092">
        <f t="shared" si="73"/>
        <v>258</v>
      </c>
      <c r="Q176" s="1092">
        <f t="shared" si="73"/>
        <v>200</v>
      </c>
      <c r="R176" s="1092">
        <f t="shared" si="73"/>
        <v>364</v>
      </c>
      <c r="S176" s="1092">
        <f t="shared" si="73"/>
        <v>268</v>
      </c>
      <c r="T176" s="1092">
        <f t="shared" si="73"/>
        <v>368</v>
      </c>
      <c r="U176" s="1219">
        <f t="shared" si="72"/>
        <v>3120</v>
      </c>
    </row>
    <row r="177" spans="2:21" ht="21" customHeight="1" thickBot="1" x14ac:dyDescent="0.2">
      <c r="B177" s="2714"/>
      <c r="C177" s="2715"/>
      <c r="D177" s="2575" t="s">
        <v>50</v>
      </c>
      <c r="E177" s="2575"/>
      <c r="F177" s="2664"/>
      <c r="G177" s="2664"/>
      <c r="H177" s="2455"/>
      <c r="I177" s="1092">
        <f>I164+I171</f>
        <v>271</v>
      </c>
      <c r="J177" s="1092">
        <f t="shared" ref="J177:T177" si="74">J164+J171</f>
        <v>294</v>
      </c>
      <c r="K177" s="1092">
        <f t="shared" si="74"/>
        <v>307</v>
      </c>
      <c r="L177" s="1092">
        <f t="shared" si="74"/>
        <v>260</v>
      </c>
      <c r="M177" s="1092">
        <f t="shared" si="74"/>
        <v>291</v>
      </c>
      <c r="N177" s="1092">
        <f t="shared" si="74"/>
        <v>245</v>
      </c>
      <c r="O177" s="1092">
        <f t="shared" si="74"/>
        <v>312</v>
      </c>
      <c r="P177" s="1092">
        <f t="shared" si="74"/>
        <v>283</v>
      </c>
      <c r="Q177" s="1092">
        <f t="shared" si="74"/>
        <v>275</v>
      </c>
      <c r="R177" s="1092">
        <f t="shared" si="74"/>
        <v>350</v>
      </c>
      <c r="S177" s="1092">
        <f t="shared" si="74"/>
        <v>330</v>
      </c>
      <c r="T177" s="1092">
        <f t="shared" si="74"/>
        <v>343</v>
      </c>
      <c r="U177" s="1219">
        <f t="shared" si="72"/>
        <v>3561</v>
      </c>
    </row>
    <row r="178" spans="2:21" ht="21" customHeight="1" thickBot="1" x14ac:dyDescent="0.2">
      <c r="B178" s="2714"/>
      <c r="C178" s="2715"/>
      <c r="D178" s="2575" t="s">
        <v>65</v>
      </c>
      <c r="E178" s="2575"/>
      <c r="F178" s="2664"/>
      <c r="G178" s="2664"/>
      <c r="H178" s="2455"/>
      <c r="I178" s="1092">
        <f>I165+I172</f>
        <v>13</v>
      </c>
      <c r="J178" s="1092">
        <f t="shared" ref="J178:T178" si="75">J165+J172</f>
        <v>8</v>
      </c>
      <c r="K178" s="1092">
        <f t="shared" si="75"/>
        <v>14</v>
      </c>
      <c r="L178" s="1092">
        <f t="shared" si="75"/>
        <v>11</v>
      </c>
      <c r="M178" s="1092">
        <f t="shared" si="75"/>
        <v>6</v>
      </c>
      <c r="N178" s="1092">
        <f t="shared" si="75"/>
        <v>26</v>
      </c>
      <c r="O178" s="1092">
        <f t="shared" si="75"/>
        <v>11</v>
      </c>
      <c r="P178" s="1092">
        <f t="shared" si="75"/>
        <v>16</v>
      </c>
      <c r="Q178" s="1092">
        <f t="shared" si="75"/>
        <v>6</v>
      </c>
      <c r="R178" s="1092">
        <f t="shared" si="75"/>
        <v>14</v>
      </c>
      <c r="S178" s="1092">
        <f t="shared" si="75"/>
        <v>27</v>
      </c>
      <c r="T178" s="1092">
        <f t="shared" si="75"/>
        <v>8</v>
      </c>
      <c r="U178" s="1219">
        <f t="shared" si="72"/>
        <v>160</v>
      </c>
    </row>
    <row r="179" spans="2:21" ht="21" customHeight="1" thickBot="1" x14ac:dyDescent="0.2">
      <c r="B179" s="2714"/>
      <c r="C179" s="2715"/>
      <c r="D179" s="2575" t="s">
        <v>112</v>
      </c>
      <c r="E179" s="2575"/>
      <c r="F179" s="2664"/>
      <c r="G179" s="2664"/>
      <c r="H179" s="2455"/>
      <c r="I179" s="1092">
        <f>I166+I173</f>
        <v>7</v>
      </c>
      <c r="J179" s="1092">
        <f t="shared" ref="J179:T179" si="76">J166+J173</f>
        <v>12</v>
      </c>
      <c r="K179" s="1092">
        <f t="shared" si="76"/>
        <v>14</v>
      </c>
      <c r="L179" s="1092">
        <f t="shared" si="76"/>
        <v>16</v>
      </c>
      <c r="M179" s="1092">
        <f t="shared" si="76"/>
        <v>11</v>
      </c>
      <c r="N179" s="1092">
        <f t="shared" si="76"/>
        <v>9</v>
      </c>
      <c r="O179" s="1092">
        <f t="shared" si="76"/>
        <v>4</v>
      </c>
      <c r="P179" s="1092">
        <f t="shared" si="76"/>
        <v>9</v>
      </c>
      <c r="Q179" s="1092">
        <f t="shared" si="76"/>
        <v>5</v>
      </c>
      <c r="R179" s="1092">
        <f t="shared" si="76"/>
        <v>12</v>
      </c>
      <c r="S179" s="1092">
        <f t="shared" si="76"/>
        <v>6</v>
      </c>
      <c r="T179" s="1092">
        <f t="shared" si="76"/>
        <v>11</v>
      </c>
      <c r="U179" s="1214">
        <f t="shared" si="72"/>
        <v>116</v>
      </c>
    </row>
    <row r="180" spans="2:21" ht="21" customHeight="1" thickTop="1" thickBot="1" x14ac:dyDescent="0.2">
      <c r="B180" s="2714"/>
      <c r="C180" s="2715"/>
      <c r="D180" s="2691" t="s">
        <v>198</v>
      </c>
      <c r="E180" s="2691"/>
      <c r="F180" s="2691"/>
      <c r="G180" s="2691"/>
      <c r="H180" s="2692"/>
      <c r="I180" s="1954">
        <f>SUM(I175:I179)</f>
        <v>8842</v>
      </c>
      <c r="J180" s="1955">
        <f t="shared" ref="J180:T180" si="77">SUM(J175:J179)</f>
        <v>7639</v>
      </c>
      <c r="K180" s="1955">
        <f t="shared" si="77"/>
        <v>8505</v>
      </c>
      <c r="L180" s="1955">
        <f t="shared" si="77"/>
        <v>7628</v>
      </c>
      <c r="M180" s="1955">
        <f t="shared" si="77"/>
        <v>6909</v>
      </c>
      <c r="N180" s="1955">
        <f t="shared" si="77"/>
        <v>7609</v>
      </c>
      <c r="O180" s="1955">
        <f t="shared" si="77"/>
        <v>7523</v>
      </c>
      <c r="P180" s="1955">
        <f t="shared" si="77"/>
        <v>7672</v>
      </c>
      <c r="Q180" s="1955">
        <f t="shared" si="77"/>
        <v>8463</v>
      </c>
      <c r="R180" s="1955">
        <f t="shared" si="77"/>
        <v>8816</v>
      </c>
      <c r="S180" s="1955">
        <f t="shared" si="77"/>
        <v>9402</v>
      </c>
      <c r="T180" s="1955">
        <f t="shared" si="77"/>
        <v>11774</v>
      </c>
      <c r="U180" s="1246">
        <f t="shared" si="72"/>
        <v>100782</v>
      </c>
    </row>
    <row r="181" spans="2:21" ht="21" customHeight="1" thickBot="1" x14ac:dyDescent="0.2">
      <c r="B181" s="2714"/>
      <c r="C181" s="2715"/>
      <c r="D181" s="2721" t="s">
        <v>62</v>
      </c>
      <c r="E181" s="2721"/>
      <c r="F181" s="2276"/>
      <c r="G181" s="2276"/>
      <c r="H181" s="2277"/>
      <c r="I181" s="1981">
        <f>I168</f>
        <v>43</v>
      </c>
      <c r="J181" s="1982">
        <f t="shared" ref="J181:T181" si="78">J168</f>
        <v>12</v>
      </c>
      <c r="K181" s="1982">
        <f t="shared" si="78"/>
        <v>65</v>
      </c>
      <c r="L181" s="1982">
        <f t="shared" si="78"/>
        <v>179</v>
      </c>
      <c r="M181" s="1982">
        <f t="shared" si="78"/>
        <v>21</v>
      </c>
      <c r="N181" s="1982">
        <f t="shared" si="78"/>
        <v>35</v>
      </c>
      <c r="O181" s="1982">
        <f t="shared" si="78"/>
        <v>66</v>
      </c>
      <c r="P181" s="1982">
        <f t="shared" si="78"/>
        <v>125</v>
      </c>
      <c r="Q181" s="1982">
        <f t="shared" si="78"/>
        <v>210</v>
      </c>
      <c r="R181" s="1982">
        <f t="shared" si="78"/>
        <v>39</v>
      </c>
      <c r="S181" s="1982">
        <f t="shared" si="78"/>
        <v>208</v>
      </c>
      <c r="T181" s="1982">
        <f t="shared" si="78"/>
        <v>12</v>
      </c>
      <c r="U181" s="1965">
        <f t="shared" si="72"/>
        <v>1015</v>
      </c>
    </row>
    <row r="182" spans="2:21" s="3" customFormat="1" ht="20.100000000000001" customHeight="1" x14ac:dyDescent="0.15">
      <c r="B182" s="27"/>
      <c r="C182" s="152"/>
      <c r="D182" s="8" t="s">
        <v>156</v>
      </c>
      <c r="E182" s="8"/>
      <c r="F182" s="8"/>
      <c r="G182" s="8"/>
      <c r="H182" s="8"/>
      <c r="I182" s="1138"/>
      <c r="J182" s="1138"/>
      <c r="K182" s="1138"/>
      <c r="L182" s="1138"/>
      <c r="M182" s="1138"/>
      <c r="N182" s="1138"/>
      <c r="O182" s="1138"/>
      <c r="P182" s="1138"/>
      <c r="Q182" s="1138"/>
      <c r="R182" s="1138"/>
      <c r="S182" s="1138"/>
      <c r="T182" s="1138"/>
      <c r="U182" s="1138"/>
    </row>
    <row r="183" spans="2:21" s="3" customFormat="1" ht="11.25" customHeight="1" x14ac:dyDescent="0.15">
      <c r="B183" s="27"/>
      <c r="C183" s="27"/>
      <c r="D183" s="27"/>
      <c r="E183" s="27"/>
      <c r="F183" s="8"/>
      <c r="G183" s="8"/>
      <c r="H183" s="8"/>
      <c r="I183" s="1138"/>
      <c r="J183" s="1138"/>
      <c r="K183" s="1138"/>
      <c r="L183" s="1138"/>
      <c r="M183" s="1138"/>
      <c r="N183" s="1138"/>
      <c r="O183" s="1138"/>
      <c r="P183" s="1138"/>
      <c r="Q183" s="1138"/>
      <c r="R183" s="1138"/>
      <c r="S183" s="1138"/>
      <c r="T183" s="1138"/>
      <c r="U183" s="1139"/>
    </row>
    <row r="184" spans="2:21" ht="6.75" customHeight="1" x14ac:dyDescent="0.15">
      <c r="B184" s="28"/>
      <c r="C184" s="28"/>
      <c r="D184" s="6"/>
      <c r="E184" s="6"/>
      <c r="F184" s="6"/>
      <c r="G184" s="6"/>
      <c r="H184" s="6"/>
      <c r="I184" s="6"/>
      <c r="J184" s="6"/>
      <c r="K184" s="6"/>
      <c r="L184" s="6"/>
      <c r="M184" s="6"/>
      <c r="N184" s="6"/>
      <c r="O184" s="6"/>
      <c r="P184" s="6"/>
      <c r="Q184" s="6"/>
      <c r="R184" s="6"/>
      <c r="S184" s="6"/>
      <c r="T184" s="6"/>
      <c r="U184" s="28"/>
    </row>
    <row r="185" spans="2:21" ht="22.5" customHeight="1" x14ac:dyDescent="0.15">
      <c r="B185" s="32" t="s">
        <v>468</v>
      </c>
      <c r="C185" s="151"/>
      <c r="D185" s="6"/>
      <c r="E185" s="6"/>
      <c r="F185" s="6"/>
      <c r="G185" s="6"/>
      <c r="H185" s="6"/>
      <c r="I185" s="6"/>
      <c r="J185" s="6"/>
      <c r="K185" s="6"/>
      <c r="L185" s="6"/>
      <c r="M185" s="6"/>
      <c r="N185" s="6"/>
      <c r="O185" s="6"/>
      <c r="P185" s="6"/>
      <c r="Q185" s="6"/>
      <c r="R185" s="6"/>
      <c r="S185" s="6"/>
      <c r="T185" s="6"/>
      <c r="U185" s="28"/>
    </row>
    <row r="186" spans="2:21" ht="22.5" customHeight="1" x14ac:dyDescent="0.15">
      <c r="B186" s="32"/>
      <c r="C186" s="32" t="s">
        <v>184</v>
      </c>
      <c r="D186" s="6"/>
      <c r="E186" s="6"/>
      <c r="F186" s="6"/>
      <c r="G186" s="6"/>
      <c r="H186" s="6"/>
      <c r="I186" s="6"/>
      <c r="J186" s="6"/>
      <c r="K186" s="6"/>
      <c r="L186" s="6"/>
      <c r="M186" s="6"/>
      <c r="N186" s="6"/>
      <c r="O186" s="6"/>
      <c r="P186" s="6"/>
      <c r="Q186" s="6"/>
      <c r="R186" s="6"/>
      <c r="S186" s="2720">
        <f>'当該年度入力、注意事項'!$E$10</f>
        <v>26</v>
      </c>
      <c r="T186" s="2720"/>
      <c r="U186" s="2720"/>
    </row>
    <row r="187" spans="2:21" ht="3.75" customHeight="1" thickBot="1" x14ac:dyDescent="0.2">
      <c r="B187" s="28"/>
      <c r="C187" s="28"/>
      <c r="D187" s="6"/>
      <c r="E187" s="6"/>
      <c r="F187" s="6"/>
      <c r="G187" s="6"/>
      <c r="H187" s="6"/>
      <c r="I187" s="1183"/>
      <c r="J187" s="1183"/>
      <c r="K187" s="1183"/>
      <c r="L187" s="1183"/>
      <c r="M187" s="1183"/>
      <c r="N187" s="1183"/>
      <c r="O187" s="1183"/>
      <c r="P187" s="1183"/>
      <c r="Q187" s="1183"/>
      <c r="R187" s="1183"/>
      <c r="S187" s="1183"/>
      <c r="T187" s="1183"/>
      <c r="U187" s="1154"/>
    </row>
    <row r="188" spans="2:21" ht="18.75" customHeight="1" x14ac:dyDescent="0.15">
      <c r="B188" s="2665"/>
      <c r="C188" s="2666"/>
      <c r="D188" s="2666"/>
      <c r="E188" s="2666"/>
      <c r="F188" s="2474" t="s">
        <v>266</v>
      </c>
      <c r="G188" s="2474"/>
      <c r="H188" s="2475"/>
      <c r="I188" s="1140"/>
      <c r="J188" s="1141"/>
      <c r="K188" s="1141"/>
      <c r="L188" s="2431">
        <f>'当該年度入力、注意事項'!$E$10</f>
        <v>26</v>
      </c>
      <c r="M188" s="2431"/>
      <c r="N188" s="2431"/>
      <c r="O188" s="1141"/>
      <c r="P188" s="1141"/>
      <c r="Q188" s="1142"/>
      <c r="R188" s="2432">
        <f>'当該年度入力、注意事項'!$E$10+1</f>
        <v>27</v>
      </c>
      <c r="S188" s="2431"/>
      <c r="T188" s="2433"/>
      <c r="U188" s="2566" t="s">
        <v>15</v>
      </c>
    </row>
    <row r="189" spans="2:21" ht="18.75" customHeight="1" thickBot="1" x14ac:dyDescent="0.2">
      <c r="B189" s="2490" t="s">
        <v>264</v>
      </c>
      <c r="C189" s="2491"/>
      <c r="D189" s="2491"/>
      <c r="E189" s="2491"/>
      <c r="F189" s="2681"/>
      <c r="G189" s="2681"/>
      <c r="H189" s="2682"/>
      <c r="I189" s="1143" t="s">
        <v>448</v>
      </c>
      <c r="J189" s="1144" t="s">
        <v>449</v>
      </c>
      <c r="K189" s="1144" t="s">
        <v>450</v>
      </c>
      <c r="L189" s="1144" t="s">
        <v>451</v>
      </c>
      <c r="M189" s="1144" t="s">
        <v>458</v>
      </c>
      <c r="N189" s="1144" t="s">
        <v>459</v>
      </c>
      <c r="O189" s="1144" t="s">
        <v>452</v>
      </c>
      <c r="P189" s="1144" t="s">
        <v>453</v>
      </c>
      <c r="Q189" s="1144" t="s">
        <v>454</v>
      </c>
      <c r="R189" s="1144" t="s">
        <v>455</v>
      </c>
      <c r="S189" s="1144" t="s">
        <v>456</v>
      </c>
      <c r="T189" s="1144" t="s">
        <v>457</v>
      </c>
      <c r="U189" s="2574"/>
    </row>
    <row r="190" spans="2:21" ht="18.75" customHeight="1" x14ac:dyDescent="0.15">
      <c r="B190" s="2782" t="s">
        <v>676</v>
      </c>
      <c r="C190" s="2757" t="s">
        <v>667</v>
      </c>
      <c r="D190" s="2703" t="s">
        <v>64</v>
      </c>
      <c r="E190" s="2704"/>
      <c r="F190" s="2704"/>
      <c r="G190" s="2704"/>
      <c r="H190" s="2705"/>
      <c r="I190" s="1770">
        <v>524</v>
      </c>
      <c r="J190" s="1771">
        <v>270</v>
      </c>
      <c r="K190" s="1771">
        <v>937</v>
      </c>
      <c r="L190" s="1771">
        <v>1013</v>
      </c>
      <c r="M190" s="1771">
        <v>704</v>
      </c>
      <c r="N190" s="1771">
        <v>593</v>
      </c>
      <c r="O190" s="1771">
        <v>714</v>
      </c>
      <c r="P190" s="1771">
        <v>615</v>
      </c>
      <c r="Q190" s="1771">
        <v>1050</v>
      </c>
      <c r="R190" s="1771">
        <v>633</v>
      </c>
      <c r="S190" s="1771">
        <v>459</v>
      </c>
      <c r="T190" s="1771">
        <v>337</v>
      </c>
      <c r="U190" s="1219">
        <f t="shared" ref="U190:U197" si="79">SUM(I190:T190)</f>
        <v>7849</v>
      </c>
    </row>
    <row r="191" spans="2:21" ht="18.75" customHeight="1" x14ac:dyDescent="0.15">
      <c r="B191" s="2783"/>
      <c r="C191" s="2758"/>
      <c r="D191" s="2700" t="s">
        <v>50</v>
      </c>
      <c r="E191" s="2701"/>
      <c r="F191" s="2701"/>
      <c r="G191" s="2701"/>
      <c r="H191" s="2702"/>
      <c r="I191" s="1781">
        <v>601</v>
      </c>
      <c r="J191" s="1771">
        <v>556</v>
      </c>
      <c r="K191" s="1771">
        <v>701</v>
      </c>
      <c r="L191" s="1771">
        <v>646</v>
      </c>
      <c r="M191" s="1771">
        <v>815</v>
      </c>
      <c r="N191" s="1771">
        <v>541</v>
      </c>
      <c r="O191" s="1771">
        <v>688</v>
      </c>
      <c r="P191" s="1771">
        <v>544</v>
      </c>
      <c r="Q191" s="1771">
        <v>636</v>
      </c>
      <c r="R191" s="1771">
        <v>695</v>
      </c>
      <c r="S191" s="1771">
        <v>612</v>
      </c>
      <c r="T191" s="1771">
        <v>639</v>
      </c>
      <c r="U191" s="1219">
        <f t="shared" si="79"/>
        <v>7674</v>
      </c>
    </row>
    <row r="192" spans="2:21" ht="18.75" customHeight="1" x14ac:dyDescent="0.15">
      <c r="B192" s="2783"/>
      <c r="C192" s="2758"/>
      <c r="D192" s="2700" t="s">
        <v>65</v>
      </c>
      <c r="E192" s="2701"/>
      <c r="F192" s="2701"/>
      <c r="G192" s="2701"/>
      <c r="H192" s="2702"/>
      <c r="I192" s="1770">
        <v>0</v>
      </c>
      <c r="J192" s="1771">
        <v>0</v>
      </c>
      <c r="K192" s="1771">
        <v>0</v>
      </c>
      <c r="L192" s="1771">
        <v>0</v>
      </c>
      <c r="M192" s="1771">
        <v>0</v>
      </c>
      <c r="N192" s="1771">
        <v>0</v>
      </c>
      <c r="O192" s="1771">
        <v>0</v>
      </c>
      <c r="P192" s="1771">
        <v>0</v>
      </c>
      <c r="Q192" s="1771">
        <v>0</v>
      </c>
      <c r="R192" s="1771">
        <v>0</v>
      </c>
      <c r="S192" s="1771">
        <v>0</v>
      </c>
      <c r="T192" s="1771">
        <v>0</v>
      </c>
      <c r="U192" s="1219">
        <f t="shared" si="79"/>
        <v>0</v>
      </c>
    </row>
    <row r="193" spans="2:21" ht="18.75" customHeight="1" x14ac:dyDescent="0.15">
      <c r="B193" s="2783"/>
      <c r="C193" s="2758"/>
      <c r="D193" s="2700" t="s">
        <v>66</v>
      </c>
      <c r="E193" s="2701"/>
      <c r="F193" s="2701"/>
      <c r="G193" s="2701"/>
      <c r="H193" s="2702"/>
      <c r="I193" s="1770">
        <v>7</v>
      </c>
      <c r="J193" s="1771">
        <v>1</v>
      </c>
      <c r="K193" s="1771">
        <v>4</v>
      </c>
      <c r="L193" s="1771">
        <v>1</v>
      </c>
      <c r="M193" s="1771">
        <v>7</v>
      </c>
      <c r="N193" s="1771">
        <v>2</v>
      </c>
      <c r="O193" s="1771">
        <v>4</v>
      </c>
      <c r="P193" s="1771">
        <v>1</v>
      </c>
      <c r="Q193" s="1771">
        <v>4</v>
      </c>
      <c r="R193" s="1771">
        <v>3</v>
      </c>
      <c r="S193" s="1771">
        <v>1</v>
      </c>
      <c r="T193" s="1771">
        <v>3</v>
      </c>
      <c r="U193" s="1219">
        <f t="shared" si="79"/>
        <v>38</v>
      </c>
    </row>
    <row r="194" spans="2:21" ht="18.75" customHeight="1" thickBot="1" x14ac:dyDescent="0.2">
      <c r="B194" s="2783"/>
      <c r="C194" s="2758"/>
      <c r="D194" s="2759" t="s">
        <v>18</v>
      </c>
      <c r="E194" s="2760"/>
      <c r="F194" s="2760"/>
      <c r="G194" s="2760"/>
      <c r="H194" s="2761"/>
      <c r="I194" s="1775">
        <v>19</v>
      </c>
      <c r="J194" s="1776">
        <v>17</v>
      </c>
      <c r="K194" s="1776">
        <v>39</v>
      </c>
      <c r="L194" s="1776">
        <v>30</v>
      </c>
      <c r="M194" s="1776">
        <v>84</v>
      </c>
      <c r="N194" s="1776">
        <v>36</v>
      </c>
      <c r="O194" s="1776">
        <v>13</v>
      </c>
      <c r="P194" s="1776">
        <v>21</v>
      </c>
      <c r="Q194" s="1776">
        <v>28</v>
      </c>
      <c r="R194" s="1776">
        <v>12</v>
      </c>
      <c r="S194" s="1776">
        <v>29</v>
      </c>
      <c r="T194" s="1776">
        <v>12</v>
      </c>
      <c r="U194" s="1223">
        <f t="shared" si="79"/>
        <v>340</v>
      </c>
    </row>
    <row r="195" spans="2:21" ht="18.75" customHeight="1" thickTop="1" x14ac:dyDescent="0.15">
      <c r="B195" s="2783"/>
      <c r="C195" s="2758"/>
      <c r="D195" s="2817" t="s">
        <v>15</v>
      </c>
      <c r="E195" s="2818"/>
      <c r="F195" s="2818"/>
      <c r="G195" s="2818"/>
      <c r="H195" s="2819"/>
      <c r="I195" s="1954">
        <f>SUM(I190:I194)</f>
        <v>1151</v>
      </c>
      <c r="J195" s="1955">
        <f>SUM(J190:J194)</f>
        <v>844</v>
      </c>
      <c r="K195" s="1955">
        <f t="shared" ref="K195:S195" si="80">SUM(K190:K194)</f>
        <v>1681</v>
      </c>
      <c r="L195" s="1955">
        <f t="shared" si="80"/>
        <v>1690</v>
      </c>
      <c r="M195" s="1955">
        <f t="shared" si="80"/>
        <v>1610</v>
      </c>
      <c r="N195" s="1955">
        <f t="shared" si="80"/>
        <v>1172</v>
      </c>
      <c r="O195" s="1955">
        <f t="shared" si="80"/>
        <v>1419</v>
      </c>
      <c r="P195" s="1955">
        <f t="shared" si="80"/>
        <v>1181</v>
      </c>
      <c r="Q195" s="1955">
        <f t="shared" si="80"/>
        <v>1718</v>
      </c>
      <c r="R195" s="1955">
        <f t="shared" si="80"/>
        <v>1343</v>
      </c>
      <c r="S195" s="1955">
        <f t="shared" si="80"/>
        <v>1101</v>
      </c>
      <c r="T195" s="1977">
        <f>SUM(T190:T194)</f>
        <v>991</v>
      </c>
      <c r="U195" s="1254">
        <f t="shared" si="79"/>
        <v>15901</v>
      </c>
    </row>
    <row r="196" spans="2:21" ht="18.75" customHeight="1" x14ac:dyDescent="0.15">
      <c r="B196" s="2783"/>
      <c r="C196" s="2752" t="s">
        <v>666</v>
      </c>
      <c r="D196" s="2700" t="s">
        <v>63</v>
      </c>
      <c r="E196" s="2701"/>
      <c r="F196" s="2701"/>
      <c r="G196" s="2701"/>
      <c r="H196" s="2702"/>
      <c r="I196" s="1770">
        <v>0</v>
      </c>
      <c r="J196" s="1771">
        <v>5</v>
      </c>
      <c r="K196" s="1771">
        <v>267</v>
      </c>
      <c r="L196" s="1771">
        <v>0</v>
      </c>
      <c r="M196" s="1771">
        <v>0</v>
      </c>
      <c r="N196" s="1771">
        <v>0</v>
      </c>
      <c r="O196" s="1771">
        <v>259</v>
      </c>
      <c r="P196" s="1771">
        <v>378</v>
      </c>
      <c r="Q196" s="1771">
        <v>12</v>
      </c>
      <c r="R196" s="1771">
        <v>32</v>
      </c>
      <c r="S196" s="1771">
        <v>0</v>
      </c>
      <c r="T196" s="1771">
        <v>261</v>
      </c>
      <c r="U196" s="1219">
        <f t="shared" si="79"/>
        <v>1214</v>
      </c>
    </row>
    <row r="197" spans="2:21" ht="18.75" customHeight="1" thickBot="1" x14ac:dyDescent="0.2">
      <c r="B197" s="2783"/>
      <c r="C197" s="2733"/>
      <c r="D197" s="2628" t="s">
        <v>18</v>
      </c>
      <c r="E197" s="2629"/>
      <c r="F197" s="2629"/>
      <c r="G197" s="2629"/>
      <c r="H197" s="2630"/>
      <c r="I197" s="1777">
        <v>0</v>
      </c>
      <c r="J197" s="1778">
        <v>2</v>
      </c>
      <c r="K197" s="1778">
        <v>7</v>
      </c>
      <c r="L197" s="1778">
        <v>0</v>
      </c>
      <c r="M197" s="1778">
        <v>0</v>
      </c>
      <c r="N197" s="1778">
        <v>0</v>
      </c>
      <c r="O197" s="1778">
        <v>0</v>
      </c>
      <c r="P197" s="1778">
        <v>0</v>
      </c>
      <c r="Q197" s="1778">
        <v>0</v>
      </c>
      <c r="R197" s="1778">
        <v>1167</v>
      </c>
      <c r="S197" s="1778">
        <v>1011</v>
      </c>
      <c r="T197" s="1778">
        <v>0</v>
      </c>
      <c r="U197" s="1214">
        <f t="shared" si="79"/>
        <v>2187</v>
      </c>
    </row>
    <row r="198" spans="2:21" ht="18.75" customHeight="1" thickTop="1" thickBot="1" x14ac:dyDescent="0.2">
      <c r="B198" s="2783"/>
      <c r="C198" s="2733"/>
      <c r="D198" s="2817" t="s">
        <v>665</v>
      </c>
      <c r="E198" s="2818"/>
      <c r="F198" s="2818"/>
      <c r="G198" s="2818"/>
      <c r="H198" s="2819"/>
      <c r="I198" s="2000">
        <f>SUM(I196:I197)</f>
        <v>0</v>
      </c>
      <c r="J198" s="2001">
        <f>SUM(J196:J197)</f>
        <v>7</v>
      </c>
      <c r="K198" s="2001">
        <f t="shared" ref="K198:S198" si="81">SUM(K196:K197)</f>
        <v>274</v>
      </c>
      <c r="L198" s="2001">
        <f t="shared" si="81"/>
        <v>0</v>
      </c>
      <c r="M198" s="2001">
        <f t="shared" si="81"/>
        <v>0</v>
      </c>
      <c r="N198" s="2001">
        <f t="shared" si="81"/>
        <v>0</v>
      </c>
      <c r="O198" s="2001">
        <f t="shared" si="81"/>
        <v>259</v>
      </c>
      <c r="P198" s="2001">
        <f t="shared" si="81"/>
        <v>378</v>
      </c>
      <c r="Q198" s="2001">
        <f t="shared" si="81"/>
        <v>12</v>
      </c>
      <c r="R198" s="2001">
        <f t="shared" si="81"/>
        <v>1199</v>
      </c>
      <c r="S198" s="2001">
        <f t="shared" si="81"/>
        <v>1011</v>
      </c>
      <c r="T198" s="2001">
        <f>SUM(T196:T197)</f>
        <v>261</v>
      </c>
      <c r="U198" s="1246">
        <f>SUM(U196:U197)</f>
        <v>3401</v>
      </c>
    </row>
    <row r="199" spans="2:21" ht="18.75" customHeight="1" thickTop="1" thickBot="1" x14ac:dyDescent="0.2">
      <c r="B199" s="2784"/>
      <c r="C199" s="2655" t="s">
        <v>15</v>
      </c>
      <c r="D199" s="2656"/>
      <c r="E199" s="2656"/>
      <c r="F199" s="2656"/>
      <c r="G199" s="2656"/>
      <c r="H199" s="2657"/>
      <c r="I199" s="1252">
        <f>SUM(I198,I195)</f>
        <v>1151</v>
      </c>
      <c r="J199" s="1253">
        <f>SUM(J198,J195)</f>
        <v>851</v>
      </c>
      <c r="K199" s="1253">
        <f t="shared" ref="K199:S199" si="82">SUM(K198,K195)</f>
        <v>1955</v>
      </c>
      <c r="L199" s="1253">
        <f t="shared" si="82"/>
        <v>1690</v>
      </c>
      <c r="M199" s="1253">
        <f t="shared" si="82"/>
        <v>1610</v>
      </c>
      <c r="N199" s="1253">
        <f t="shared" si="82"/>
        <v>1172</v>
      </c>
      <c r="O199" s="1253">
        <f t="shared" si="82"/>
        <v>1678</v>
      </c>
      <c r="P199" s="1253">
        <f t="shared" si="82"/>
        <v>1559</v>
      </c>
      <c r="Q199" s="1253">
        <f t="shared" si="82"/>
        <v>1730</v>
      </c>
      <c r="R199" s="1253">
        <f t="shared" si="82"/>
        <v>2542</v>
      </c>
      <c r="S199" s="1253">
        <f t="shared" si="82"/>
        <v>2112</v>
      </c>
      <c r="T199" s="1253">
        <f>SUM(T195,T198)</f>
        <v>1252</v>
      </c>
      <c r="U199" s="1254">
        <f t="shared" ref="U199:U204" si="83">SUM(I199:T199)</f>
        <v>19302</v>
      </c>
    </row>
    <row r="200" spans="2:21" ht="18.75" customHeight="1" x14ac:dyDescent="0.15">
      <c r="B200" s="2483" t="s">
        <v>225</v>
      </c>
      <c r="C200" s="2757" t="s">
        <v>655</v>
      </c>
      <c r="D200" s="2703" t="s">
        <v>64</v>
      </c>
      <c r="E200" s="2704"/>
      <c r="F200" s="2704"/>
      <c r="G200" s="2704"/>
      <c r="H200" s="2705"/>
      <c r="I200" s="1782">
        <v>0</v>
      </c>
      <c r="J200" s="1783">
        <v>0</v>
      </c>
      <c r="K200" s="1783">
        <v>0</v>
      </c>
      <c r="L200" s="1783">
        <v>0</v>
      </c>
      <c r="M200" s="1783">
        <v>0</v>
      </c>
      <c r="N200" s="1783">
        <v>0</v>
      </c>
      <c r="O200" s="1783">
        <v>0</v>
      </c>
      <c r="P200" s="1783">
        <v>0</v>
      </c>
      <c r="Q200" s="1783">
        <v>0</v>
      </c>
      <c r="R200" s="1783">
        <v>0</v>
      </c>
      <c r="S200" s="1783">
        <v>0</v>
      </c>
      <c r="T200" s="1783">
        <v>0</v>
      </c>
      <c r="U200" s="1245">
        <f t="shared" si="83"/>
        <v>0</v>
      </c>
    </row>
    <row r="201" spans="2:21" ht="18.75" customHeight="1" x14ac:dyDescent="0.15">
      <c r="B201" s="2484"/>
      <c r="C201" s="2758"/>
      <c r="D201" s="2700" t="s">
        <v>50</v>
      </c>
      <c r="E201" s="2701"/>
      <c r="F201" s="2701"/>
      <c r="G201" s="2701"/>
      <c r="H201" s="2702"/>
      <c r="I201" s="1781">
        <v>0</v>
      </c>
      <c r="J201" s="1771">
        <v>0</v>
      </c>
      <c r="K201" s="1771">
        <v>0</v>
      </c>
      <c r="L201" s="1771">
        <v>0</v>
      </c>
      <c r="M201" s="1771">
        <v>0</v>
      </c>
      <c r="N201" s="1771">
        <v>0</v>
      </c>
      <c r="O201" s="1771">
        <v>0</v>
      </c>
      <c r="P201" s="1771">
        <v>0</v>
      </c>
      <c r="Q201" s="1771">
        <v>0</v>
      </c>
      <c r="R201" s="1771">
        <v>0</v>
      </c>
      <c r="S201" s="1771">
        <v>0</v>
      </c>
      <c r="T201" s="1771">
        <v>0</v>
      </c>
      <c r="U201" s="1219">
        <f t="shared" si="83"/>
        <v>0</v>
      </c>
    </row>
    <row r="202" spans="2:21" ht="18.75" customHeight="1" x14ac:dyDescent="0.15">
      <c r="B202" s="2484"/>
      <c r="C202" s="2758"/>
      <c r="D202" s="2700" t="s">
        <v>65</v>
      </c>
      <c r="E202" s="2701"/>
      <c r="F202" s="2701"/>
      <c r="G202" s="2701"/>
      <c r="H202" s="2702"/>
      <c r="I202" s="1770">
        <v>0</v>
      </c>
      <c r="J202" s="1771">
        <v>0</v>
      </c>
      <c r="K202" s="1771">
        <v>0</v>
      </c>
      <c r="L202" s="1771">
        <v>0</v>
      </c>
      <c r="M202" s="1771">
        <v>0</v>
      </c>
      <c r="N202" s="1771">
        <v>0</v>
      </c>
      <c r="O202" s="1771">
        <v>0</v>
      </c>
      <c r="P202" s="1771">
        <v>0</v>
      </c>
      <c r="Q202" s="1771">
        <v>0</v>
      </c>
      <c r="R202" s="1771">
        <v>0</v>
      </c>
      <c r="S202" s="1771">
        <v>0</v>
      </c>
      <c r="T202" s="1771">
        <v>0</v>
      </c>
      <c r="U202" s="1219">
        <f t="shared" si="83"/>
        <v>0</v>
      </c>
    </row>
    <row r="203" spans="2:21" ht="18.75" customHeight="1" x14ac:dyDescent="0.15">
      <c r="B203" s="2484"/>
      <c r="C203" s="2758"/>
      <c r="D203" s="2700" t="s">
        <v>66</v>
      </c>
      <c r="E203" s="2701"/>
      <c r="F203" s="2701"/>
      <c r="G203" s="2701"/>
      <c r="H203" s="2702"/>
      <c r="I203" s="1770">
        <v>0</v>
      </c>
      <c r="J203" s="1771">
        <v>0</v>
      </c>
      <c r="K203" s="1771">
        <v>0</v>
      </c>
      <c r="L203" s="1771">
        <v>0</v>
      </c>
      <c r="M203" s="1771">
        <v>0</v>
      </c>
      <c r="N203" s="1771">
        <v>0</v>
      </c>
      <c r="O203" s="1771">
        <v>1</v>
      </c>
      <c r="P203" s="1771">
        <v>1</v>
      </c>
      <c r="Q203" s="1771">
        <v>0</v>
      </c>
      <c r="R203" s="1771">
        <v>1</v>
      </c>
      <c r="S203" s="1771">
        <v>0</v>
      </c>
      <c r="T203" s="1771">
        <v>2</v>
      </c>
      <c r="U203" s="1219">
        <f t="shared" si="83"/>
        <v>5</v>
      </c>
    </row>
    <row r="204" spans="2:21" ht="18.75" customHeight="1" thickBot="1" x14ac:dyDescent="0.2">
      <c r="B204" s="2484"/>
      <c r="C204" s="2758"/>
      <c r="D204" s="2759" t="s">
        <v>18</v>
      </c>
      <c r="E204" s="2760"/>
      <c r="F204" s="2760"/>
      <c r="G204" s="2760"/>
      <c r="H204" s="2761"/>
      <c r="I204" s="1775">
        <v>0</v>
      </c>
      <c r="J204" s="1776">
        <v>0</v>
      </c>
      <c r="K204" s="1970">
        <v>0</v>
      </c>
      <c r="L204" s="1970">
        <v>0</v>
      </c>
      <c r="M204" s="1970">
        <v>0</v>
      </c>
      <c r="N204" s="1970">
        <v>0</v>
      </c>
      <c r="O204" s="1970">
        <v>0</v>
      </c>
      <c r="P204" s="1970">
        <v>0</v>
      </c>
      <c r="Q204" s="1970">
        <v>0</v>
      </c>
      <c r="R204" s="1970">
        <v>0</v>
      </c>
      <c r="S204" s="1970">
        <v>0</v>
      </c>
      <c r="T204" s="1970">
        <v>0</v>
      </c>
      <c r="U204" s="1965">
        <f t="shared" si="83"/>
        <v>0</v>
      </c>
    </row>
    <row r="205" spans="2:21" ht="18.75" customHeight="1" thickTop="1" thickBot="1" x14ac:dyDescent="0.2">
      <c r="B205" s="2485"/>
      <c r="C205" s="2655" t="s">
        <v>15</v>
      </c>
      <c r="D205" s="2656"/>
      <c r="E205" s="2656"/>
      <c r="F205" s="2656"/>
      <c r="G205" s="2656"/>
      <c r="H205" s="2657"/>
      <c r="I205" s="1215">
        <f>SUM(I200:I204)</f>
        <v>0</v>
      </c>
      <c r="J205" s="1216">
        <f>SUM(J200:J204)</f>
        <v>0</v>
      </c>
      <c r="K205" s="1216">
        <f t="shared" ref="K205:S205" si="84">SUM(K200:K204)</f>
        <v>0</v>
      </c>
      <c r="L205" s="1216">
        <f t="shared" si="84"/>
        <v>0</v>
      </c>
      <c r="M205" s="1216">
        <f t="shared" si="84"/>
        <v>0</v>
      </c>
      <c r="N205" s="1216">
        <f t="shared" si="84"/>
        <v>0</v>
      </c>
      <c r="O205" s="1216">
        <f t="shared" si="84"/>
        <v>1</v>
      </c>
      <c r="P205" s="1216">
        <f t="shared" si="84"/>
        <v>1</v>
      </c>
      <c r="Q205" s="1216">
        <f t="shared" si="84"/>
        <v>0</v>
      </c>
      <c r="R205" s="1216">
        <f t="shared" si="84"/>
        <v>1</v>
      </c>
      <c r="S205" s="1216">
        <f t="shared" si="84"/>
        <v>0</v>
      </c>
      <c r="T205" s="1216">
        <f>SUM(T200:T204)</f>
        <v>2</v>
      </c>
      <c r="U205" s="1222">
        <f>SUM(U200:U204)</f>
        <v>5</v>
      </c>
    </row>
    <row r="206" spans="2:21" ht="18.75" customHeight="1" x14ac:dyDescent="0.15">
      <c r="B206" s="2483" t="s">
        <v>72</v>
      </c>
      <c r="C206" s="2757" t="s">
        <v>667</v>
      </c>
      <c r="D206" s="2703" t="s">
        <v>64</v>
      </c>
      <c r="E206" s="2704"/>
      <c r="F206" s="2704"/>
      <c r="G206" s="2704"/>
      <c r="H206" s="2705"/>
      <c r="I206" s="1244">
        <f t="shared" ref="I206:T206" si="85">I190+I200</f>
        <v>524</v>
      </c>
      <c r="J206" s="1244">
        <f t="shared" si="85"/>
        <v>270</v>
      </c>
      <c r="K206" s="1244">
        <f t="shared" si="85"/>
        <v>937</v>
      </c>
      <c r="L206" s="1244">
        <f t="shared" si="85"/>
        <v>1013</v>
      </c>
      <c r="M206" s="1244">
        <f t="shared" si="85"/>
        <v>704</v>
      </c>
      <c r="N206" s="1244">
        <f t="shared" si="85"/>
        <v>593</v>
      </c>
      <c r="O206" s="1244">
        <f t="shared" si="85"/>
        <v>714</v>
      </c>
      <c r="P206" s="1244">
        <f t="shared" si="85"/>
        <v>615</v>
      </c>
      <c r="Q206" s="1244">
        <f t="shared" si="85"/>
        <v>1050</v>
      </c>
      <c r="R206" s="1244">
        <f t="shared" si="85"/>
        <v>633</v>
      </c>
      <c r="S206" s="1244">
        <f t="shared" si="85"/>
        <v>459</v>
      </c>
      <c r="T206" s="1244">
        <f t="shared" si="85"/>
        <v>337</v>
      </c>
      <c r="U206" s="1245">
        <f t="shared" ref="U206:U214" si="86">SUM(I206:T206)</f>
        <v>7849</v>
      </c>
    </row>
    <row r="207" spans="2:21" ht="18.75" customHeight="1" x14ac:dyDescent="0.15">
      <c r="B207" s="2484"/>
      <c r="C207" s="2758"/>
      <c r="D207" s="2700" t="s">
        <v>50</v>
      </c>
      <c r="E207" s="2701"/>
      <c r="F207" s="2701"/>
      <c r="G207" s="2701"/>
      <c r="H207" s="2702"/>
      <c r="I207" s="1212">
        <f t="shared" ref="I207:T207" si="87">I191+I201</f>
        <v>601</v>
      </c>
      <c r="J207" s="1212">
        <f t="shared" si="87"/>
        <v>556</v>
      </c>
      <c r="K207" s="1212">
        <f t="shared" si="87"/>
        <v>701</v>
      </c>
      <c r="L207" s="1212">
        <f t="shared" si="87"/>
        <v>646</v>
      </c>
      <c r="M207" s="1212">
        <f t="shared" si="87"/>
        <v>815</v>
      </c>
      <c r="N207" s="1212">
        <f t="shared" si="87"/>
        <v>541</v>
      </c>
      <c r="O207" s="1212">
        <f t="shared" si="87"/>
        <v>688</v>
      </c>
      <c r="P207" s="1212">
        <f t="shared" si="87"/>
        <v>544</v>
      </c>
      <c r="Q207" s="1212">
        <f t="shared" si="87"/>
        <v>636</v>
      </c>
      <c r="R207" s="1212">
        <f t="shared" si="87"/>
        <v>695</v>
      </c>
      <c r="S207" s="1212">
        <f t="shared" si="87"/>
        <v>612</v>
      </c>
      <c r="T207" s="1212">
        <f t="shared" si="87"/>
        <v>639</v>
      </c>
      <c r="U207" s="1219">
        <f t="shared" si="86"/>
        <v>7674</v>
      </c>
    </row>
    <row r="208" spans="2:21" ht="18.75" customHeight="1" x14ac:dyDescent="0.15">
      <c r="B208" s="2484"/>
      <c r="C208" s="2758"/>
      <c r="D208" s="2700" t="s">
        <v>65</v>
      </c>
      <c r="E208" s="2701"/>
      <c r="F208" s="2701"/>
      <c r="G208" s="2701"/>
      <c r="H208" s="2702"/>
      <c r="I208" s="1092">
        <f t="shared" ref="I208:T208" si="88">I192+I202</f>
        <v>0</v>
      </c>
      <c r="J208" s="1092">
        <f t="shared" si="88"/>
        <v>0</v>
      </c>
      <c r="K208" s="1092">
        <f t="shared" si="88"/>
        <v>0</v>
      </c>
      <c r="L208" s="1092">
        <f t="shared" si="88"/>
        <v>0</v>
      </c>
      <c r="M208" s="1092">
        <f t="shared" si="88"/>
        <v>0</v>
      </c>
      <c r="N208" s="1092">
        <f t="shared" si="88"/>
        <v>0</v>
      </c>
      <c r="O208" s="1092">
        <f t="shared" si="88"/>
        <v>0</v>
      </c>
      <c r="P208" s="1092">
        <f t="shared" si="88"/>
        <v>0</v>
      </c>
      <c r="Q208" s="1092">
        <f t="shared" si="88"/>
        <v>0</v>
      </c>
      <c r="R208" s="1092">
        <f t="shared" si="88"/>
        <v>0</v>
      </c>
      <c r="S208" s="1092">
        <f t="shared" si="88"/>
        <v>0</v>
      </c>
      <c r="T208" s="1092">
        <f t="shared" si="88"/>
        <v>0</v>
      </c>
      <c r="U208" s="1219">
        <f t="shared" si="86"/>
        <v>0</v>
      </c>
    </row>
    <row r="209" spans="2:21" ht="18.75" customHeight="1" x14ac:dyDescent="0.15">
      <c r="B209" s="2484"/>
      <c r="C209" s="2758"/>
      <c r="D209" s="2700" t="s">
        <v>66</v>
      </c>
      <c r="E209" s="2701"/>
      <c r="F209" s="2701"/>
      <c r="G209" s="2701"/>
      <c r="H209" s="2702"/>
      <c r="I209" s="1092">
        <f t="shared" ref="I209:T209" si="89">I193+I203</f>
        <v>7</v>
      </c>
      <c r="J209" s="1092">
        <f t="shared" si="89"/>
        <v>1</v>
      </c>
      <c r="K209" s="1092">
        <f t="shared" si="89"/>
        <v>4</v>
      </c>
      <c r="L209" s="1092">
        <f t="shared" si="89"/>
        <v>1</v>
      </c>
      <c r="M209" s="1092">
        <f t="shared" si="89"/>
        <v>7</v>
      </c>
      <c r="N209" s="1092">
        <f t="shared" si="89"/>
        <v>2</v>
      </c>
      <c r="O209" s="1092">
        <f t="shared" si="89"/>
        <v>5</v>
      </c>
      <c r="P209" s="1092">
        <f t="shared" si="89"/>
        <v>2</v>
      </c>
      <c r="Q209" s="1092">
        <f t="shared" si="89"/>
        <v>4</v>
      </c>
      <c r="R209" s="1092">
        <f t="shared" si="89"/>
        <v>4</v>
      </c>
      <c r="S209" s="1092">
        <f t="shared" si="89"/>
        <v>1</v>
      </c>
      <c r="T209" s="1092">
        <f t="shared" si="89"/>
        <v>5</v>
      </c>
      <c r="U209" s="1219">
        <f t="shared" si="86"/>
        <v>43</v>
      </c>
    </row>
    <row r="210" spans="2:21" ht="18.75" customHeight="1" thickBot="1" x14ac:dyDescent="0.2">
      <c r="B210" s="2484"/>
      <c r="C210" s="2758"/>
      <c r="D210" s="2759" t="s">
        <v>18</v>
      </c>
      <c r="E210" s="2760"/>
      <c r="F210" s="2760"/>
      <c r="G210" s="2760"/>
      <c r="H210" s="2761"/>
      <c r="I210" s="1227">
        <f t="shared" ref="I210:T210" si="90">SUM(I204,I194)</f>
        <v>19</v>
      </c>
      <c r="J210" s="1227">
        <f t="shared" si="90"/>
        <v>17</v>
      </c>
      <c r="K210" s="1227">
        <f t="shared" si="90"/>
        <v>39</v>
      </c>
      <c r="L210" s="1227">
        <f t="shared" si="90"/>
        <v>30</v>
      </c>
      <c r="M210" s="1227">
        <f t="shared" si="90"/>
        <v>84</v>
      </c>
      <c r="N210" s="1227">
        <f t="shared" si="90"/>
        <v>36</v>
      </c>
      <c r="O210" s="1227">
        <f t="shared" si="90"/>
        <v>13</v>
      </c>
      <c r="P210" s="1227">
        <f t="shared" si="90"/>
        <v>21</v>
      </c>
      <c r="Q210" s="1227">
        <f t="shared" si="90"/>
        <v>28</v>
      </c>
      <c r="R210" s="1227">
        <f t="shared" si="90"/>
        <v>12</v>
      </c>
      <c r="S210" s="1227">
        <f t="shared" si="90"/>
        <v>29</v>
      </c>
      <c r="T210" s="1227">
        <f t="shared" si="90"/>
        <v>12</v>
      </c>
      <c r="U210" s="1214">
        <f t="shared" si="86"/>
        <v>340</v>
      </c>
    </row>
    <row r="211" spans="2:21" ht="18.75" customHeight="1" thickTop="1" x14ac:dyDescent="0.15">
      <c r="B211" s="2484"/>
      <c r="C211" s="2765"/>
      <c r="D211" s="2697" t="s">
        <v>15</v>
      </c>
      <c r="E211" s="2698"/>
      <c r="F211" s="2698"/>
      <c r="G211" s="2698"/>
      <c r="H211" s="2699"/>
      <c r="I211" s="1956">
        <f>SUM(I206:I210)</f>
        <v>1151</v>
      </c>
      <c r="J211" s="1957">
        <f>SUM(J206:J210)</f>
        <v>844</v>
      </c>
      <c r="K211" s="1957">
        <f t="shared" ref="K211:S211" si="91">SUM(K206:K210)</f>
        <v>1681</v>
      </c>
      <c r="L211" s="1957">
        <f t="shared" si="91"/>
        <v>1690</v>
      </c>
      <c r="M211" s="1957">
        <f t="shared" si="91"/>
        <v>1610</v>
      </c>
      <c r="N211" s="1957">
        <f t="shared" si="91"/>
        <v>1172</v>
      </c>
      <c r="O211" s="1957">
        <f t="shared" si="91"/>
        <v>1420</v>
      </c>
      <c r="P211" s="1957">
        <f t="shared" si="91"/>
        <v>1182</v>
      </c>
      <c r="Q211" s="1957">
        <f t="shared" si="91"/>
        <v>1718</v>
      </c>
      <c r="R211" s="1957">
        <f t="shared" si="91"/>
        <v>1344</v>
      </c>
      <c r="S211" s="1957">
        <f t="shared" si="91"/>
        <v>1101</v>
      </c>
      <c r="T211" s="1957">
        <f>SUM(T206:T210)</f>
        <v>993</v>
      </c>
      <c r="U211" s="1958">
        <f t="shared" si="86"/>
        <v>15906</v>
      </c>
    </row>
    <row r="212" spans="2:21" ht="18.75" customHeight="1" x14ac:dyDescent="0.15">
      <c r="B212" s="2484"/>
      <c r="C212" s="2733" t="s">
        <v>666</v>
      </c>
      <c r="D212" s="2762" t="s">
        <v>63</v>
      </c>
      <c r="E212" s="2763"/>
      <c r="F212" s="2763"/>
      <c r="G212" s="2763"/>
      <c r="H212" s="2764"/>
      <c r="I212" s="1212">
        <f t="shared" ref="I212:T212" si="92">I196</f>
        <v>0</v>
      </c>
      <c r="J212" s="1226">
        <f t="shared" si="92"/>
        <v>5</v>
      </c>
      <c r="K212" s="1226">
        <f t="shared" si="92"/>
        <v>267</v>
      </c>
      <c r="L212" s="1226">
        <f t="shared" si="92"/>
        <v>0</v>
      </c>
      <c r="M212" s="1226">
        <f t="shared" si="92"/>
        <v>0</v>
      </c>
      <c r="N212" s="1226">
        <f t="shared" si="92"/>
        <v>0</v>
      </c>
      <c r="O212" s="1226">
        <f t="shared" si="92"/>
        <v>259</v>
      </c>
      <c r="P212" s="1226">
        <f t="shared" si="92"/>
        <v>378</v>
      </c>
      <c r="Q212" s="1226">
        <f t="shared" si="92"/>
        <v>12</v>
      </c>
      <c r="R212" s="1226">
        <f t="shared" si="92"/>
        <v>32</v>
      </c>
      <c r="S212" s="1226">
        <f t="shared" si="92"/>
        <v>0</v>
      </c>
      <c r="T212" s="1226">
        <f t="shared" si="92"/>
        <v>261</v>
      </c>
      <c r="U212" s="1213">
        <f t="shared" si="86"/>
        <v>1214</v>
      </c>
    </row>
    <row r="213" spans="2:21" ht="18.75" customHeight="1" thickBot="1" x14ac:dyDescent="0.2">
      <c r="B213" s="2484"/>
      <c r="C213" s="2733"/>
      <c r="D213" s="2628" t="s">
        <v>18</v>
      </c>
      <c r="E213" s="2629"/>
      <c r="F213" s="2629"/>
      <c r="G213" s="2629"/>
      <c r="H213" s="2630"/>
      <c r="I213" s="1227">
        <f t="shared" ref="I213:T213" si="93">I197</f>
        <v>0</v>
      </c>
      <c r="J213" s="1093">
        <f t="shared" si="93"/>
        <v>2</v>
      </c>
      <c r="K213" s="1093">
        <f t="shared" si="93"/>
        <v>7</v>
      </c>
      <c r="L213" s="1093">
        <f t="shared" si="93"/>
        <v>0</v>
      </c>
      <c r="M213" s="1093">
        <f t="shared" si="93"/>
        <v>0</v>
      </c>
      <c r="N213" s="1093">
        <f t="shared" si="93"/>
        <v>0</v>
      </c>
      <c r="O213" s="1093">
        <f t="shared" si="93"/>
        <v>0</v>
      </c>
      <c r="P213" s="1093">
        <f t="shared" si="93"/>
        <v>0</v>
      </c>
      <c r="Q213" s="1093">
        <f t="shared" si="93"/>
        <v>0</v>
      </c>
      <c r="R213" s="1093">
        <f t="shared" si="93"/>
        <v>1167</v>
      </c>
      <c r="S213" s="1093">
        <f t="shared" si="93"/>
        <v>1011</v>
      </c>
      <c r="T213" s="1093">
        <f t="shared" si="93"/>
        <v>0</v>
      </c>
      <c r="U213" s="1214">
        <f t="shared" si="86"/>
        <v>2187</v>
      </c>
    </row>
    <row r="214" spans="2:21" ht="18.75" customHeight="1" thickTop="1" thickBot="1" x14ac:dyDescent="0.2">
      <c r="B214" s="2484"/>
      <c r="C214" s="2753"/>
      <c r="D214" s="2706" t="s">
        <v>15</v>
      </c>
      <c r="E214" s="2707"/>
      <c r="F214" s="2707"/>
      <c r="G214" s="2707"/>
      <c r="H214" s="2708"/>
      <c r="I214" s="1252">
        <f t="shared" ref="I214:T214" si="94">SUM(I212:I213)</f>
        <v>0</v>
      </c>
      <c r="J214" s="1253">
        <f t="shared" si="94"/>
        <v>7</v>
      </c>
      <c r="K214" s="1253">
        <f t="shared" si="94"/>
        <v>274</v>
      </c>
      <c r="L214" s="1253">
        <f t="shared" si="94"/>
        <v>0</v>
      </c>
      <c r="M214" s="1253">
        <f t="shared" si="94"/>
        <v>0</v>
      </c>
      <c r="N214" s="1253">
        <f t="shared" si="94"/>
        <v>0</v>
      </c>
      <c r="O214" s="1253">
        <f t="shared" si="94"/>
        <v>259</v>
      </c>
      <c r="P214" s="1253">
        <f t="shared" si="94"/>
        <v>378</v>
      </c>
      <c r="Q214" s="1253">
        <f t="shared" si="94"/>
        <v>12</v>
      </c>
      <c r="R214" s="1253">
        <f t="shared" si="94"/>
        <v>1199</v>
      </c>
      <c r="S214" s="1253">
        <f t="shared" si="94"/>
        <v>1011</v>
      </c>
      <c r="T214" s="1980">
        <f t="shared" si="94"/>
        <v>261</v>
      </c>
      <c r="U214" s="1254">
        <f t="shared" si="86"/>
        <v>3401</v>
      </c>
    </row>
    <row r="215" spans="2:21" ht="18.75" customHeight="1" thickTop="1" thickBot="1" x14ac:dyDescent="0.2">
      <c r="B215" s="2485"/>
      <c r="C215" s="2754" t="s">
        <v>72</v>
      </c>
      <c r="D215" s="2755"/>
      <c r="E215" s="2755"/>
      <c r="F215" s="2755"/>
      <c r="G215" s="2755"/>
      <c r="H215" s="2756"/>
      <c r="I215" s="1215">
        <f>I211+I214</f>
        <v>1151</v>
      </c>
      <c r="J215" s="1216">
        <f>J211+J214</f>
        <v>851</v>
      </c>
      <c r="K215" s="1216">
        <f>K211+K214</f>
        <v>1955</v>
      </c>
      <c r="L215" s="1216">
        <f>L211+L214</f>
        <v>1690</v>
      </c>
      <c r="M215" s="1216">
        <f>M211+M214</f>
        <v>1610</v>
      </c>
      <c r="N215" s="1216">
        <f t="shared" ref="N215:T215" si="95">N211+N214</f>
        <v>1172</v>
      </c>
      <c r="O215" s="1216">
        <f t="shared" si="95"/>
        <v>1679</v>
      </c>
      <c r="P215" s="1216">
        <f t="shared" si="95"/>
        <v>1560</v>
      </c>
      <c r="Q215" s="1216">
        <f t="shared" si="95"/>
        <v>1730</v>
      </c>
      <c r="R215" s="1216">
        <f t="shared" si="95"/>
        <v>2543</v>
      </c>
      <c r="S215" s="1216">
        <f t="shared" si="95"/>
        <v>2112</v>
      </c>
      <c r="T215" s="1248">
        <f t="shared" si="95"/>
        <v>1254</v>
      </c>
      <c r="U215" s="1222">
        <f>U211+U214</f>
        <v>19307</v>
      </c>
    </row>
  </sheetData>
  <mergeCells count="254">
    <mergeCell ref="B162:C168"/>
    <mergeCell ref="B169:C174"/>
    <mergeCell ref="B101:E101"/>
    <mergeCell ref="D119:H119"/>
    <mergeCell ref="F101:H101"/>
    <mergeCell ref="F128:H128"/>
    <mergeCell ref="D109:H109"/>
    <mergeCell ref="D92:H92"/>
    <mergeCell ref="D93:H93"/>
    <mergeCell ref="B140:B145"/>
    <mergeCell ref="C155:H155"/>
    <mergeCell ref="C139:H139"/>
    <mergeCell ref="B130:B139"/>
    <mergeCell ref="C146:C151"/>
    <mergeCell ref="D150:H150"/>
    <mergeCell ref="C140:C144"/>
    <mergeCell ref="C145:H145"/>
    <mergeCell ref="D140:H140"/>
    <mergeCell ref="D141:H141"/>
    <mergeCell ref="D142:H142"/>
    <mergeCell ref="D143:H143"/>
    <mergeCell ref="D144:H144"/>
    <mergeCell ref="D151:H151"/>
    <mergeCell ref="D153:H153"/>
    <mergeCell ref="D210:H210"/>
    <mergeCell ref="B190:B199"/>
    <mergeCell ref="C190:C195"/>
    <mergeCell ref="C196:C198"/>
    <mergeCell ref="D190:H190"/>
    <mergeCell ref="D191:H191"/>
    <mergeCell ref="D192:H192"/>
    <mergeCell ref="D193:H193"/>
    <mergeCell ref="D194:H194"/>
    <mergeCell ref="D195:H195"/>
    <mergeCell ref="D196:H196"/>
    <mergeCell ref="D197:H197"/>
    <mergeCell ref="D198:H198"/>
    <mergeCell ref="C199:H199"/>
    <mergeCell ref="D25:H25"/>
    <mergeCell ref="D26:H26"/>
    <mergeCell ref="D27:H27"/>
    <mergeCell ref="D28:H28"/>
    <mergeCell ref="D29:H29"/>
    <mergeCell ref="B30:C32"/>
    <mergeCell ref="D32:H32"/>
    <mergeCell ref="C80:C84"/>
    <mergeCell ref="C85:H85"/>
    <mergeCell ref="D81:H81"/>
    <mergeCell ref="D82:H82"/>
    <mergeCell ref="D83:H83"/>
    <mergeCell ref="D84:H84"/>
    <mergeCell ref="B33:H33"/>
    <mergeCell ref="B80:B85"/>
    <mergeCell ref="F40:H40"/>
    <mergeCell ref="D78:H78"/>
    <mergeCell ref="D80:H80"/>
    <mergeCell ref="D53:H53"/>
    <mergeCell ref="D56:H56"/>
    <mergeCell ref="D73:H73"/>
    <mergeCell ref="D61:H61"/>
    <mergeCell ref="C79:H79"/>
    <mergeCell ref="D60:H60"/>
    <mergeCell ref="C86:C91"/>
    <mergeCell ref="D89:H89"/>
    <mergeCell ref="D90:H90"/>
    <mergeCell ref="D91:H91"/>
    <mergeCell ref="C130:C135"/>
    <mergeCell ref="C136:C138"/>
    <mergeCell ref="D134:H134"/>
    <mergeCell ref="D136:H136"/>
    <mergeCell ref="D137:H137"/>
    <mergeCell ref="D138:H138"/>
    <mergeCell ref="B102:C108"/>
    <mergeCell ref="F100:H100"/>
    <mergeCell ref="D102:H102"/>
    <mergeCell ref="D103:H103"/>
    <mergeCell ref="D105:H105"/>
    <mergeCell ref="D106:H106"/>
    <mergeCell ref="D107:H107"/>
    <mergeCell ref="D104:H104"/>
    <mergeCell ref="C92:C94"/>
    <mergeCell ref="D88:H88"/>
    <mergeCell ref="C95:H95"/>
    <mergeCell ref="B128:E128"/>
    <mergeCell ref="B129:E129"/>
    <mergeCell ref="B100:E100"/>
    <mergeCell ref="B22:E22"/>
    <mergeCell ref="B23:E23"/>
    <mergeCell ref="B68:E68"/>
    <mergeCell ref="B69:E69"/>
    <mergeCell ref="B70:B79"/>
    <mergeCell ref="B40:E40"/>
    <mergeCell ref="B41:E41"/>
    <mergeCell ref="B42:C48"/>
    <mergeCell ref="B49:C54"/>
    <mergeCell ref="B55:C61"/>
    <mergeCell ref="D52:H52"/>
    <mergeCell ref="D54:H54"/>
    <mergeCell ref="D55:H55"/>
    <mergeCell ref="D45:H45"/>
    <mergeCell ref="D48:H48"/>
    <mergeCell ref="D49:H49"/>
    <mergeCell ref="D44:H44"/>
    <mergeCell ref="D47:H47"/>
    <mergeCell ref="D50:H50"/>
    <mergeCell ref="D51:H51"/>
    <mergeCell ref="D58:H58"/>
    <mergeCell ref="D59:H59"/>
    <mergeCell ref="D46:H46"/>
    <mergeCell ref="D43:H43"/>
    <mergeCell ref="F68:H68"/>
    <mergeCell ref="D57:H57"/>
    <mergeCell ref="D70:H70"/>
    <mergeCell ref="D71:H71"/>
    <mergeCell ref="D72:H72"/>
    <mergeCell ref="D76:H76"/>
    <mergeCell ref="D77:H77"/>
    <mergeCell ref="D172:H172"/>
    <mergeCell ref="B175:C181"/>
    <mergeCell ref="D117:H117"/>
    <mergeCell ref="D118:H118"/>
    <mergeCell ref="D108:H108"/>
    <mergeCell ref="D110:H110"/>
    <mergeCell ref="D111:H111"/>
    <mergeCell ref="D112:H112"/>
    <mergeCell ref="D113:H113"/>
    <mergeCell ref="D114:H114"/>
    <mergeCell ref="B109:C114"/>
    <mergeCell ref="B115:C121"/>
    <mergeCell ref="D180:H180"/>
    <mergeCell ref="D178:H178"/>
    <mergeCell ref="B86:B95"/>
    <mergeCell ref="D94:H94"/>
    <mergeCell ref="D152:H152"/>
    <mergeCell ref="C152:C154"/>
    <mergeCell ref="D214:H214"/>
    <mergeCell ref="B206:B215"/>
    <mergeCell ref="D200:H200"/>
    <mergeCell ref="D201:H201"/>
    <mergeCell ref="D202:H202"/>
    <mergeCell ref="D203:H203"/>
    <mergeCell ref="D211:H211"/>
    <mergeCell ref="B200:B205"/>
    <mergeCell ref="D206:H206"/>
    <mergeCell ref="D207:H207"/>
    <mergeCell ref="D208:H208"/>
    <mergeCell ref="D209:H209"/>
    <mergeCell ref="C215:H215"/>
    <mergeCell ref="C200:C204"/>
    <mergeCell ref="D204:H204"/>
    <mergeCell ref="C205:H205"/>
    <mergeCell ref="D162:H162"/>
    <mergeCell ref="D163:H163"/>
    <mergeCell ref="B146:B155"/>
    <mergeCell ref="C212:C214"/>
    <mergeCell ref="D212:H212"/>
    <mergeCell ref="D213:H213"/>
    <mergeCell ref="C206:C211"/>
    <mergeCell ref="U40:U41"/>
    <mergeCell ref="F41:H41"/>
    <mergeCell ref="L7:N7"/>
    <mergeCell ref="R7:T7"/>
    <mergeCell ref="L22:N22"/>
    <mergeCell ref="R22:T22"/>
    <mergeCell ref="C70:C75"/>
    <mergeCell ref="C76:C78"/>
    <mergeCell ref="B7:E7"/>
    <mergeCell ref="B8:E8"/>
    <mergeCell ref="B9:H9"/>
    <mergeCell ref="B10:H10"/>
    <mergeCell ref="B11:H11"/>
    <mergeCell ref="B12:H12"/>
    <mergeCell ref="B13:H13"/>
    <mergeCell ref="B14:H14"/>
    <mergeCell ref="B15:H15"/>
    <mergeCell ref="D30:H30"/>
    <mergeCell ref="D31:H31"/>
    <mergeCell ref="B24:C29"/>
    <mergeCell ref="D24:H24"/>
    <mergeCell ref="D42:H42"/>
    <mergeCell ref="D74:H74"/>
    <mergeCell ref="D75:H75"/>
    <mergeCell ref="S5:U5"/>
    <mergeCell ref="S20:U20"/>
    <mergeCell ref="S38:U38"/>
    <mergeCell ref="S66:U66"/>
    <mergeCell ref="S98:U98"/>
    <mergeCell ref="S126:U126"/>
    <mergeCell ref="S158:U158"/>
    <mergeCell ref="U7:U8"/>
    <mergeCell ref="F8:H8"/>
    <mergeCell ref="L40:N40"/>
    <mergeCell ref="R40:T40"/>
    <mergeCell ref="L68:N68"/>
    <mergeCell ref="R68:T68"/>
    <mergeCell ref="F22:H22"/>
    <mergeCell ref="D86:H86"/>
    <mergeCell ref="D87:H87"/>
    <mergeCell ref="U128:U129"/>
    <mergeCell ref="U22:U23"/>
    <mergeCell ref="U68:U69"/>
    <mergeCell ref="F69:H69"/>
    <mergeCell ref="F7:H7"/>
    <mergeCell ref="F23:H23"/>
    <mergeCell ref="D135:H135"/>
    <mergeCell ref="F129:H129"/>
    <mergeCell ref="U100:U101"/>
    <mergeCell ref="F161:H161"/>
    <mergeCell ref="D146:H146"/>
    <mergeCell ref="D147:H147"/>
    <mergeCell ref="D148:H148"/>
    <mergeCell ref="D149:H149"/>
    <mergeCell ref="D154:H154"/>
    <mergeCell ref="F160:H160"/>
    <mergeCell ref="L100:N100"/>
    <mergeCell ref="R100:T100"/>
    <mergeCell ref="L128:N128"/>
    <mergeCell ref="R128:T128"/>
    <mergeCell ref="L160:N160"/>
    <mergeCell ref="R160:T160"/>
    <mergeCell ref="D130:H130"/>
    <mergeCell ref="D131:H131"/>
    <mergeCell ref="D132:H132"/>
    <mergeCell ref="D133:H133"/>
    <mergeCell ref="B160:E160"/>
    <mergeCell ref="B161:E161"/>
    <mergeCell ref="D120:H120"/>
    <mergeCell ref="D121:H121"/>
    <mergeCell ref="D115:H115"/>
    <mergeCell ref="D116:H116"/>
    <mergeCell ref="U188:U189"/>
    <mergeCell ref="L188:N188"/>
    <mergeCell ref="R188:T188"/>
    <mergeCell ref="F188:H188"/>
    <mergeCell ref="F189:H189"/>
    <mergeCell ref="S186:U186"/>
    <mergeCell ref="D169:H169"/>
    <mergeCell ref="D181:H181"/>
    <mergeCell ref="U160:U161"/>
    <mergeCell ref="D166:H166"/>
    <mergeCell ref="D164:H164"/>
    <mergeCell ref="D168:H168"/>
    <mergeCell ref="D171:H171"/>
    <mergeCell ref="D165:H165"/>
    <mergeCell ref="D167:H167"/>
    <mergeCell ref="B188:E188"/>
    <mergeCell ref="B189:E189"/>
    <mergeCell ref="D174:H174"/>
    <mergeCell ref="D173:H173"/>
    <mergeCell ref="D176:H176"/>
    <mergeCell ref="D177:H177"/>
    <mergeCell ref="D179:H179"/>
    <mergeCell ref="D170:H170"/>
    <mergeCell ref="D175:H175"/>
  </mergeCells>
  <phoneticPr fontId="3"/>
  <pageMargins left="0.59055118110236227" right="0.19685039370078741" top="0.78740157480314965" bottom="0.78740157480314965" header="0.59055118110236227" footer="0.59055118110236227"/>
  <pageSetup paperSize="9" scale="91" orientation="landscape" r:id="rId1"/>
  <headerFooter scaleWithDoc="0">
    <oddHeader>&amp;R&amp;"ＭＳ ゴシック,標準"【４　証明等取扱件数】－【(２)住民票証明】</oddHeader>
    <oddFooter>&amp;R&amp;"ＭＳ ゴシック,標準"【４　証明等取扱件数】－【(２)住民票証明】</oddFooter>
  </headerFooter>
  <rowBreaks count="7" manualBreakCount="7">
    <brk id="17" max="21" man="1"/>
    <brk id="35" max="21" man="1"/>
    <brk id="63" max="21" man="1"/>
    <brk id="95" max="21" man="1"/>
    <brk id="123" max="21" man="1"/>
    <brk id="155" max="21" man="1"/>
    <brk id="183" max="21"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V96"/>
  <sheetViews>
    <sheetView view="pageLayout" zoomScaleNormal="75" zoomScaleSheetLayoutView="95" workbookViewId="0">
      <selection activeCell="T8" sqref="T8:T10"/>
    </sheetView>
  </sheetViews>
  <sheetFormatPr defaultRowHeight="13.5" x14ac:dyDescent="0.15"/>
  <cols>
    <col min="1" max="2" width="2.875" style="38" customWidth="1"/>
    <col min="3" max="6" width="3.125" style="38" customWidth="1"/>
    <col min="7" max="7" width="6.375" style="38" customWidth="1"/>
    <col min="8" max="19" width="7.5" style="38" customWidth="1"/>
    <col min="20" max="20" width="10.375" style="38" customWidth="1"/>
    <col min="21" max="21" width="2.5" style="38" customWidth="1"/>
    <col min="22" max="16384" width="9" style="38"/>
  </cols>
  <sheetData>
    <row r="1" spans="1:21" ht="7.5" customHeight="1" x14ac:dyDescent="0.15">
      <c r="A1" s="153"/>
      <c r="B1" s="153"/>
      <c r="C1" s="153"/>
      <c r="D1" s="153"/>
      <c r="E1" s="153"/>
      <c r="F1" s="153"/>
      <c r="G1" s="153"/>
      <c r="H1" s="153"/>
      <c r="I1" s="153"/>
      <c r="J1" s="153"/>
      <c r="K1" s="153"/>
      <c r="L1" s="153"/>
      <c r="M1" s="153"/>
      <c r="N1" s="153"/>
      <c r="O1" s="153"/>
      <c r="P1" s="153"/>
      <c r="Q1" s="153"/>
      <c r="R1" s="153"/>
      <c r="S1" s="153"/>
      <c r="T1" s="153"/>
      <c r="U1" s="153"/>
    </row>
    <row r="2" spans="1:21" ht="22.5" customHeight="1" x14ac:dyDescent="0.15">
      <c r="A2" s="157" t="s">
        <v>171</v>
      </c>
      <c r="B2" s="154"/>
      <c r="C2" s="153"/>
      <c r="D2" s="153"/>
      <c r="E2" s="153"/>
      <c r="F2" s="153"/>
      <c r="G2" s="153"/>
      <c r="H2" s="153"/>
      <c r="I2" s="153"/>
      <c r="J2" s="153"/>
      <c r="K2" s="153"/>
      <c r="L2" s="153"/>
      <c r="M2" s="153"/>
      <c r="N2" s="153"/>
      <c r="O2" s="153"/>
      <c r="P2" s="153"/>
      <c r="Q2" s="153"/>
      <c r="R2" s="153"/>
      <c r="S2" s="153"/>
      <c r="T2" s="153"/>
      <c r="U2" s="153"/>
    </row>
    <row r="3" spans="1:21" ht="7.5" customHeight="1" x14ac:dyDescent="0.15">
      <c r="A3" s="154"/>
      <c r="B3" s="154"/>
      <c r="C3" s="153"/>
      <c r="D3" s="153"/>
      <c r="E3" s="153"/>
      <c r="F3" s="153"/>
      <c r="G3" s="153"/>
      <c r="H3" s="153"/>
      <c r="I3" s="153"/>
      <c r="J3" s="153"/>
      <c r="K3" s="153"/>
      <c r="L3" s="153"/>
      <c r="M3" s="153"/>
      <c r="N3" s="153"/>
      <c r="O3" s="153"/>
      <c r="P3" s="153"/>
      <c r="Q3" s="153"/>
      <c r="R3" s="153"/>
      <c r="S3" s="153"/>
      <c r="T3" s="153"/>
      <c r="U3" s="153"/>
    </row>
    <row r="4" spans="1:21" ht="21.75" customHeight="1" x14ac:dyDescent="0.15">
      <c r="A4" s="154"/>
      <c r="C4" s="157" t="s">
        <v>27</v>
      </c>
      <c r="E4" s="153"/>
      <c r="F4" s="153"/>
      <c r="G4" s="153"/>
      <c r="H4" s="153"/>
      <c r="I4" s="153"/>
      <c r="J4" s="153"/>
      <c r="K4" s="153"/>
      <c r="L4" s="153"/>
      <c r="M4" s="153"/>
      <c r="N4" s="153"/>
      <c r="O4" s="153"/>
      <c r="P4" s="153"/>
      <c r="Q4" s="153"/>
      <c r="R4" s="2720">
        <f>'当該年度入力、注意事項'!$E$10</f>
        <v>26</v>
      </c>
      <c r="S4" s="2720"/>
      <c r="T4" s="2720"/>
      <c r="U4" s="153"/>
    </row>
    <row r="5" spans="1:21" ht="3.75" customHeight="1" thickBot="1" x14ac:dyDescent="0.2">
      <c r="A5" s="154"/>
      <c r="B5" s="154"/>
      <c r="C5" s="153"/>
      <c r="D5" s="153"/>
      <c r="E5" s="153"/>
      <c r="F5" s="153"/>
      <c r="G5" s="153"/>
      <c r="H5" s="153"/>
      <c r="I5" s="153"/>
      <c r="J5" s="153"/>
      <c r="K5" s="153"/>
      <c r="L5" s="153"/>
      <c r="M5" s="153"/>
      <c r="N5" s="153"/>
      <c r="O5" s="153"/>
      <c r="P5" s="153"/>
      <c r="Q5" s="153"/>
      <c r="R5" s="153"/>
      <c r="S5" s="153"/>
      <c r="T5" s="153"/>
      <c r="U5" s="153"/>
    </row>
    <row r="6" spans="1:21" ht="18" customHeight="1" x14ac:dyDescent="0.15">
      <c r="A6" s="154"/>
      <c r="B6" s="154"/>
      <c r="C6" s="2851"/>
      <c r="D6" s="2852"/>
      <c r="E6" s="2852"/>
      <c r="F6" s="2853" t="s">
        <v>266</v>
      </c>
      <c r="G6" s="2854"/>
      <c r="H6" s="1140"/>
      <c r="I6" s="1141"/>
      <c r="J6" s="1141"/>
      <c r="K6" s="2431">
        <f>'当該年度入力、注意事項'!$E$10</f>
        <v>26</v>
      </c>
      <c r="L6" s="2431"/>
      <c r="M6" s="2431"/>
      <c r="N6" s="1141"/>
      <c r="O6" s="1141"/>
      <c r="P6" s="1142"/>
      <c r="Q6" s="2432">
        <f>'当該年度入力、注意事項'!$E$10+1</f>
        <v>27</v>
      </c>
      <c r="R6" s="2431"/>
      <c r="S6" s="2433"/>
      <c r="T6" s="2566" t="s">
        <v>15</v>
      </c>
      <c r="U6" s="153"/>
    </row>
    <row r="7" spans="1:21" s="40" customFormat="1" ht="18" customHeight="1" thickBot="1" x14ac:dyDescent="0.2">
      <c r="A7" s="188"/>
      <c r="B7" s="188"/>
      <c r="C7" s="2846" t="s">
        <v>264</v>
      </c>
      <c r="D7" s="2848"/>
      <c r="E7" s="2848"/>
      <c r="F7" s="2849"/>
      <c r="G7" s="2850"/>
      <c r="H7" s="1143" t="s">
        <v>448</v>
      </c>
      <c r="I7" s="1144" t="s">
        <v>449</v>
      </c>
      <c r="J7" s="1144" t="s">
        <v>450</v>
      </c>
      <c r="K7" s="1144" t="s">
        <v>451</v>
      </c>
      <c r="L7" s="1144" t="s">
        <v>458</v>
      </c>
      <c r="M7" s="1144" t="s">
        <v>459</v>
      </c>
      <c r="N7" s="1144" t="s">
        <v>452</v>
      </c>
      <c r="O7" s="1144" t="s">
        <v>453</v>
      </c>
      <c r="P7" s="1144" t="s">
        <v>454</v>
      </c>
      <c r="Q7" s="1144" t="s">
        <v>455</v>
      </c>
      <c r="R7" s="1144" t="s">
        <v>456</v>
      </c>
      <c r="S7" s="1144" t="s">
        <v>457</v>
      </c>
      <c r="T7" s="2574"/>
      <c r="U7" s="158"/>
    </row>
    <row r="8" spans="1:21" ht="21.75" customHeight="1" x14ac:dyDescent="0.15">
      <c r="A8" s="154"/>
      <c r="B8" s="154"/>
      <c r="C8" s="2855" t="s">
        <v>58</v>
      </c>
      <c r="D8" s="2856"/>
      <c r="E8" s="2856"/>
      <c r="F8" s="2856"/>
      <c r="G8" s="2857"/>
      <c r="H8" s="1212">
        <f t="shared" ref="H8:S8" si="0">H22+H40+H57</f>
        <v>17994</v>
      </c>
      <c r="I8" s="1212">
        <f t="shared" si="0"/>
        <v>18547</v>
      </c>
      <c r="J8" s="1212">
        <f t="shared" si="0"/>
        <v>19552</v>
      </c>
      <c r="K8" s="1212">
        <f t="shared" si="0"/>
        <v>19470</v>
      </c>
      <c r="L8" s="1212">
        <f t="shared" si="0"/>
        <v>17334</v>
      </c>
      <c r="M8" s="1212">
        <f t="shared" si="0"/>
        <v>20048</v>
      </c>
      <c r="N8" s="1212">
        <f t="shared" si="0"/>
        <v>18950</v>
      </c>
      <c r="O8" s="1212">
        <f t="shared" si="0"/>
        <v>17531</v>
      </c>
      <c r="P8" s="1212">
        <f t="shared" si="0"/>
        <v>18174</v>
      </c>
      <c r="Q8" s="1212">
        <f t="shared" si="0"/>
        <v>19430</v>
      </c>
      <c r="R8" s="1212">
        <f t="shared" si="0"/>
        <v>21145</v>
      </c>
      <c r="S8" s="1212">
        <f t="shared" si="0"/>
        <v>26672</v>
      </c>
      <c r="T8" s="1213">
        <f>SUM(H8:S8)</f>
        <v>234847</v>
      </c>
      <c r="U8" s="153"/>
    </row>
    <row r="9" spans="1:21" ht="21.75" customHeight="1" thickBot="1" x14ac:dyDescent="0.2">
      <c r="A9" s="154"/>
      <c r="B9" s="154"/>
      <c r="C9" s="2860" t="s">
        <v>59</v>
      </c>
      <c r="D9" s="2861"/>
      <c r="E9" s="2861"/>
      <c r="F9" s="2861"/>
      <c r="G9" s="2862"/>
      <c r="H9" s="1221">
        <f t="shared" ref="H9:S9" si="1">H23+H41+H58</f>
        <v>35</v>
      </c>
      <c r="I9" s="1221">
        <f t="shared" si="1"/>
        <v>100</v>
      </c>
      <c r="J9" s="1221">
        <f t="shared" si="1"/>
        <v>74</v>
      </c>
      <c r="K9" s="1221">
        <f t="shared" si="1"/>
        <v>53</v>
      </c>
      <c r="L9" s="1221">
        <f t="shared" si="1"/>
        <v>38</v>
      </c>
      <c r="M9" s="1221">
        <f t="shared" si="1"/>
        <v>98</v>
      </c>
      <c r="N9" s="1221">
        <f t="shared" si="1"/>
        <v>105</v>
      </c>
      <c r="O9" s="1221">
        <f t="shared" si="1"/>
        <v>55</v>
      </c>
      <c r="P9" s="1221">
        <f t="shared" si="1"/>
        <v>69</v>
      </c>
      <c r="Q9" s="1221">
        <f t="shared" si="1"/>
        <v>87</v>
      </c>
      <c r="R9" s="1221">
        <f t="shared" si="1"/>
        <v>72</v>
      </c>
      <c r="S9" s="1221">
        <f t="shared" si="1"/>
        <v>82</v>
      </c>
      <c r="T9" s="1223">
        <f>SUM(H9:S9)</f>
        <v>868</v>
      </c>
      <c r="U9" s="153"/>
    </row>
    <row r="10" spans="1:21" ht="21.75" customHeight="1" thickTop="1" thickBot="1" x14ac:dyDescent="0.2">
      <c r="A10" s="154"/>
      <c r="B10" s="154"/>
      <c r="C10" s="2859" t="s">
        <v>15</v>
      </c>
      <c r="D10" s="2840"/>
      <c r="E10" s="2840"/>
      <c r="F10" s="2840"/>
      <c r="G10" s="2841"/>
      <c r="H10" s="1224">
        <f>SUM(H8:H9)</f>
        <v>18029</v>
      </c>
      <c r="I10" s="1224">
        <f t="shared" ref="I10:R10" si="2">SUM(I8:I9)</f>
        <v>18647</v>
      </c>
      <c r="J10" s="1224">
        <f t="shared" si="2"/>
        <v>19626</v>
      </c>
      <c r="K10" s="1224">
        <f t="shared" si="2"/>
        <v>19523</v>
      </c>
      <c r="L10" s="1224">
        <f t="shared" si="2"/>
        <v>17372</v>
      </c>
      <c r="M10" s="1224">
        <f t="shared" si="2"/>
        <v>20146</v>
      </c>
      <c r="N10" s="1224">
        <f t="shared" si="2"/>
        <v>19055</v>
      </c>
      <c r="O10" s="1224">
        <f t="shared" si="2"/>
        <v>17586</v>
      </c>
      <c r="P10" s="1224">
        <f t="shared" si="2"/>
        <v>18243</v>
      </c>
      <c r="Q10" s="1224">
        <f t="shared" si="2"/>
        <v>19517</v>
      </c>
      <c r="R10" s="1224">
        <f t="shared" si="2"/>
        <v>21217</v>
      </c>
      <c r="S10" s="1224">
        <f>SUM(S8:S9)</f>
        <v>26754</v>
      </c>
      <c r="T10" s="1222">
        <f>SUM(H10:S10)</f>
        <v>235715</v>
      </c>
      <c r="U10" s="153"/>
    </row>
    <row r="11" spans="1:21" ht="20.100000000000001" customHeight="1" x14ac:dyDescent="0.15">
      <c r="A11" s="154"/>
      <c r="B11" s="154"/>
      <c r="C11" s="153"/>
      <c r="D11" s="153"/>
      <c r="E11" s="153"/>
      <c r="F11" s="153"/>
      <c r="G11" s="153"/>
      <c r="H11" s="153"/>
      <c r="I11" s="153"/>
      <c r="J11" s="153"/>
      <c r="K11" s="153"/>
      <c r="L11" s="153"/>
      <c r="M11" s="153"/>
      <c r="N11" s="153"/>
      <c r="O11" s="153"/>
      <c r="P11" s="153"/>
      <c r="Q11" s="153"/>
      <c r="R11" s="153"/>
      <c r="S11" s="153"/>
      <c r="T11" s="153"/>
      <c r="U11" s="153"/>
    </row>
    <row r="12" spans="1:21" ht="21.75" customHeight="1" x14ac:dyDescent="0.15">
      <c r="A12" s="153"/>
      <c r="C12" s="157" t="s">
        <v>196</v>
      </c>
      <c r="E12" s="153"/>
      <c r="F12" s="153"/>
      <c r="G12" s="153"/>
      <c r="H12" s="153"/>
      <c r="I12" s="153"/>
      <c r="J12" s="153"/>
      <c r="K12" s="153"/>
      <c r="L12" s="153"/>
      <c r="M12" s="153"/>
      <c r="N12" s="153"/>
      <c r="O12" s="153"/>
      <c r="P12" s="153"/>
      <c r="Q12" s="153"/>
      <c r="R12" s="2720">
        <f>'当該年度入力、注意事項'!$E$10</f>
        <v>26</v>
      </c>
      <c r="S12" s="2720"/>
      <c r="T12" s="2720"/>
      <c r="U12" s="153"/>
    </row>
    <row r="13" spans="1:21" ht="3.75" customHeight="1" thickBot="1" x14ac:dyDescent="0.2">
      <c r="A13" s="153"/>
      <c r="B13" s="153"/>
      <c r="C13" s="154"/>
      <c r="D13" s="154"/>
      <c r="E13" s="153"/>
      <c r="F13" s="153"/>
      <c r="G13" s="153"/>
      <c r="H13" s="153"/>
      <c r="I13" s="153"/>
      <c r="J13" s="153"/>
      <c r="K13" s="153"/>
      <c r="L13" s="153"/>
      <c r="M13" s="153"/>
      <c r="N13" s="153"/>
      <c r="O13" s="153"/>
      <c r="P13" s="153"/>
      <c r="Q13" s="153"/>
      <c r="R13" s="153"/>
      <c r="S13" s="153"/>
      <c r="T13" s="153"/>
      <c r="U13" s="153"/>
    </row>
    <row r="14" spans="1:21" ht="18" customHeight="1" x14ac:dyDescent="0.15">
      <c r="A14" s="154"/>
      <c r="B14" s="154"/>
      <c r="C14" s="2851"/>
      <c r="D14" s="2852"/>
      <c r="E14" s="2852"/>
      <c r="F14" s="2853" t="s">
        <v>266</v>
      </c>
      <c r="G14" s="2854"/>
      <c r="H14" s="1140"/>
      <c r="I14" s="1141"/>
      <c r="J14" s="1141"/>
      <c r="K14" s="2431">
        <f>'当該年度入力、注意事項'!$E$10</f>
        <v>26</v>
      </c>
      <c r="L14" s="2431"/>
      <c r="M14" s="2431"/>
      <c r="N14" s="1141"/>
      <c r="O14" s="1141"/>
      <c r="P14" s="1142"/>
      <c r="Q14" s="2432">
        <f>'当該年度入力、注意事項'!$E$10+1</f>
        <v>27</v>
      </c>
      <c r="R14" s="2431"/>
      <c r="S14" s="2433"/>
      <c r="T14" s="2566" t="s">
        <v>15</v>
      </c>
      <c r="U14" s="153"/>
    </row>
    <row r="15" spans="1:21" s="40" customFormat="1" ht="18" customHeight="1" thickBot="1" x14ac:dyDescent="0.2">
      <c r="A15" s="188"/>
      <c r="B15" s="188"/>
      <c r="C15" s="2846" t="s">
        <v>264</v>
      </c>
      <c r="D15" s="2847"/>
      <c r="E15" s="2848"/>
      <c r="F15" s="2849"/>
      <c r="G15" s="2850"/>
      <c r="H15" s="1143" t="s">
        <v>448</v>
      </c>
      <c r="I15" s="1144" t="s">
        <v>449</v>
      </c>
      <c r="J15" s="1144" t="s">
        <v>450</v>
      </c>
      <c r="K15" s="1144" t="s">
        <v>451</v>
      </c>
      <c r="L15" s="1144" t="s">
        <v>458</v>
      </c>
      <c r="M15" s="1144" t="s">
        <v>459</v>
      </c>
      <c r="N15" s="1144" t="s">
        <v>452</v>
      </c>
      <c r="O15" s="1144" t="s">
        <v>453</v>
      </c>
      <c r="P15" s="1144" t="s">
        <v>454</v>
      </c>
      <c r="Q15" s="1144" t="s">
        <v>455</v>
      </c>
      <c r="R15" s="1144" t="s">
        <v>456</v>
      </c>
      <c r="S15" s="1144" t="s">
        <v>457</v>
      </c>
      <c r="T15" s="2574"/>
      <c r="U15" s="158"/>
    </row>
    <row r="16" spans="1:21" ht="22.5" customHeight="1" x14ac:dyDescent="0.15">
      <c r="A16" s="153"/>
      <c r="B16" s="153"/>
      <c r="C16" s="2858" t="s">
        <v>678</v>
      </c>
      <c r="D16" s="2835"/>
      <c r="E16" s="2842" t="s">
        <v>58</v>
      </c>
      <c r="F16" s="2842"/>
      <c r="G16" s="2843"/>
      <c r="H16" s="1525">
        <v>7011</v>
      </c>
      <c r="I16" s="1526">
        <v>6996</v>
      </c>
      <c r="J16" s="1526">
        <v>7360</v>
      </c>
      <c r="K16" s="1526">
        <v>7506</v>
      </c>
      <c r="L16" s="1526">
        <v>6509</v>
      </c>
      <c r="M16" s="1526">
        <v>7637</v>
      </c>
      <c r="N16" s="1526">
        <v>7165</v>
      </c>
      <c r="O16" s="1526">
        <v>6685</v>
      </c>
      <c r="P16" s="1526">
        <v>7046</v>
      </c>
      <c r="Q16" s="1526">
        <v>7277</v>
      </c>
      <c r="R16" s="1526">
        <v>8123</v>
      </c>
      <c r="S16" s="1538">
        <v>10276</v>
      </c>
      <c r="T16" s="1219">
        <f t="shared" ref="T16:T21" si="3">SUM(H16:S16)</f>
        <v>89591</v>
      </c>
      <c r="U16" s="153"/>
    </row>
    <row r="17" spans="1:22" ht="22.5" customHeight="1" thickBot="1" x14ac:dyDescent="0.2">
      <c r="A17" s="153"/>
      <c r="B17" s="153"/>
      <c r="C17" s="2836"/>
      <c r="D17" s="2837"/>
      <c r="E17" s="2844" t="s">
        <v>59</v>
      </c>
      <c r="F17" s="2844"/>
      <c r="G17" s="2845"/>
      <c r="H17" s="1529">
        <v>10</v>
      </c>
      <c r="I17" s="1530">
        <v>54</v>
      </c>
      <c r="J17" s="1530">
        <v>15</v>
      </c>
      <c r="K17" s="1530">
        <v>20</v>
      </c>
      <c r="L17" s="1530">
        <v>25</v>
      </c>
      <c r="M17" s="1530">
        <v>54</v>
      </c>
      <c r="N17" s="1530">
        <v>36</v>
      </c>
      <c r="O17" s="1530">
        <v>20</v>
      </c>
      <c r="P17" s="1530">
        <v>43</v>
      </c>
      <c r="Q17" s="1530">
        <v>33</v>
      </c>
      <c r="R17" s="1530">
        <v>22</v>
      </c>
      <c r="S17" s="1539">
        <v>37</v>
      </c>
      <c r="T17" s="1223">
        <f t="shared" si="3"/>
        <v>369</v>
      </c>
      <c r="U17" s="153"/>
    </row>
    <row r="18" spans="1:22" ht="22.5" customHeight="1" thickTop="1" thickBot="1" x14ac:dyDescent="0.2">
      <c r="A18" s="153"/>
      <c r="B18" s="153"/>
      <c r="C18" s="2838"/>
      <c r="D18" s="2839"/>
      <c r="E18" s="2840" t="s">
        <v>15</v>
      </c>
      <c r="F18" s="2840"/>
      <c r="G18" s="2841"/>
      <c r="H18" s="1224">
        <f>SUM(H16:H17)</f>
        <v>7021</v>
      </c>
      <c r="I18" s="1225">
        <f t="shared" ref="I18:R18" si="4">SUM(I16:I17)</f>
        <v>7050</v>
      </c>
      <c r="J18" s="1225">
        <f t="shared" si="4"/>
        <v>7375</v>
      </c>
      <c r="K18" s="1225">
        <f t="shared" si="4"/>
        <v>7526</v>
      </c>
      <c r="L18" s="1225">
        <f t="shared" si="4"/>
        <v>6534</v>
      </c>
      <c r="M18" s="1225">
        <f t="shared" si="4"/>
        <v>7691</v>
      </c>
      <c r="N18" s="1225">
        <f t="shared" si="4"/>
        <v>7201</v>
      </c>
      <c r="O18" s="1225">
        <f t="shared" si="4"/>
        <v>6705</v>
      </c>
      <c r="P18" s="1225">
        <f t="shared" si="4"/>
        <v>7089</v>
      </c>
      <c r="Q18" s="1225">
        <f t="shared" si="4"/>
        <v>7310</v>
      </c>
      <c r="R18" s="1225">
        <f t="shared" si="4"/>
        <v>8145</v>
      </c>
      <c r="S18" s="1256">
        <f>SUM(S16:S17)</f>
        <v>10313</v>
      </c>
      <c r="T18" s="1222">
        <f t="shared" si="3"/>
        <v>89960</v>
      </c>
      <c r="U18" s="155"/>
      <c r="V18" s="40"/>
    </row>
    <row r="19" spans="1:22" ht="22.5" customHeight="1" x14ac:dyDescent="0.15">
      <c r="A19" s="153"/>
      <c r="B19" s="153"/>
      <c r="C19" s="2828" t="s">
        <v>195</v>
      </c>
      <c r="D19" s="2829"/>
      <c r="E19" s="2842" t="s">
        <v>58</v>
      </c>
      <c r="F19" s="2842"/>
      <c r="G19" s="2843"/>
      <c r="H19" s="1525">
        <v>15</v>
      </c>
      <c r="I19" s="1526">
        <v>11</v>
      </c>
      <c r="J19" s="1526">
        <v>9</v>
      </c>
      <c r="K19" s="1526">
        <v>8</v>
      </c>
      <c r="L19" s="1526">
        <v>6</v>
      </c>
      <c r="M19" s="1526">
        <v>16</v>
      </c>
      <c r="N19" s="1526">
        <v>10</v>
      </c>
      <c r="O19" s="1526">
        <v>6</v>
      </c>
      <c r="P19" s="1526">
        <v>10</v>
      </c>
      <c r="Q19" s="1526">
        <v>10</v>
      </c>
      <c r="R19" s="1526">
        <v>13</v>
      </c>
      <c r="S19" s="1538">
        <v>15</v>
      </c>
      <c r="T19" s="1219">
        <f t="shared" si="3"/>
        <v>129</v>
      </c>
      <c r="U19" s="153"/>
    </row>
    <row r="20" spans="1:22" ht="22.5" customHeight="1" thickBot="1" x14ac:dyDescent="0.2">
      <c r="A20" s="153"/>
      <c r="B20" s="153"/>
      <c r="C20" s="2830"/>
      <c r="D20" s="2831"/>
      <c r="E20" s="2844" t="s">
        <v>59</v>
      </c>
      <c r="F20" s="2844"/>
      <c r="G20" s="2845"/>
      <c r="H20" s="1237"/>
      <c r="I20" s="1238"/>
      <c r="J20" s="1238"/>
      <c r="K20" s="1238"/>
      <c r="L20" s="1238"/>
      <c r="M20" s="1238"/>
      <c r="N20" s="1238"/>
      <c r="O20" s="1238"/>
      <c r="P20" s="1238"/>
      <c r="Q20" s="1238"/>
      <c r="R20" s="1238"/>
      <c r="S20" s="1239"/>
      <c r="T20" s="1223">
        <f t="shared" si="3"/>
        <v>0</v>
      </c>
      <c r="U20" s="153"/>
    </row>
    <row r="21" spans="1:22" ht="22.5" customHeight="1" thickTop="1" thickBot="1" x14ac:dyDescent="0.2">
      <c r="A21" s="153"/>
      <c r="B21" s="153"/>
      <c r="C21" s="2832"/>
      <c r="D21" s="2833"/>
      <c r="E21" s="2840" t="s">
        <v>15</v>
      </c>
      <c r="F21" s="2840"/>
      <c r="G21" s="2841"/>
      <c r="H21" s="1224">
        <f t="shared" ref="H21:S21" si="5">SUM(H19:H20)</f>
        <v>15</v>
      </c>
      <c r="I21" s="1225">
        <f t="shared" si="5"/>
        <v>11</v>
      </c>
      <c r="J21" s="1225">
        <f t="shared" si="5"/>
        <v>9</v>
      </c>
      <c r="K21" s="1225">
        <f t="shared" si="5"/>
        <v>8</v>
      </c>
      <c r="L21" s="1225">
        <f t="shared" si="5"/>
        <v>6</v>
      </c>
      <c r="M21" s="1225">
        <f t="shared" si="5"/>
        <v>16</v>
      </c>
      <c r="N21" s="1225">
        <f t="shared" si="5"/>
        <v>10</v>
      </c>
      <c r="O21" s="1225">
        <f t="shared" si="5"/>
        <v>6</v>
      </c>
      <c r="P21" s="1225">
        <f t="shared" si="5"/>
        <v>10</v>
      </c>
      <c r="Q21" s="1225">
        <f t="shared" si="5"/>
        <v>10</v>
      </c>
      <c r="R21" s="1225">
        <f t="shared" si="5"/>
        <v>13</v>
      </c>
      <c r="S21" s="1225">
        <f t="shared" si="5"/>
        <v>15</v>
      </c>
      <c r="T21" s="1222">
        <f t="shared" si="3"/>
        <v>129</v>
      </c>
      <c r="U21" s="155"/>
      <c r="V21" s="40"/>
    </row>
    <row r="22" spans="1:22" ht="22.5" customHeight="1" x14ac:dyDescent="0.15">
      <c r="A22" s="156"/>
      <c r="B22" s="156"/>
      <c r="C22" s="2828" t="s">
        <v>72</v>
      </c>
      <c r="D22" s="2829"/>
      <c r="E22" s="2842" t="s">
        <v>58</v>
      </c>
      <c r="F22" s="2842"/>
      <c r="G22" s="2843"/>
      <c r="H22" s="1092">
        <f>H16+H19</f>
        <v>7026</v>
      </c>
      <c r="I22" s="1091">
        <f t="shared" ref="I22:S23" si="6">I16+I19</f>
        <v>7007</v>
      </c>
      <c r="J22" s="1091">
        <f t="shared" si="6"/>
        <v>7369</v>
      </c>
      <c r="K22" s="1091">
        <f t="shared" si="6"/>
        <v>7514</v>
      </c>
      <c r="L22" s="1091">
        <f t="shared" si="6"/>
        <v>6515</v>
      </c>
      <c r="M22" s="1091">
        <f t="shared" si="6"/>
        <v>7653</v>
      </c>
      <c r="N22" s="1091">
        <f t="shared" si="6"/>
        <v>7175</v>
      </c>
      <c r="O22" s="1091">
        <f t="shared" si="6"/>
        <v>6691</v>
      </c>
      <c r="P22" s="1091">
        <f t="shared" si="6"/>
        <v>7056</v>
      </c>
      <c r="Q22" s="1091">
        <f t="shared" si="6"/>
        <v>7287</v>
      </c>
      <c r="R22" s="1091">
        <f t="shared" si="6"/>
        <v>8136</v>
      </c>
      <c r="S22" s="1091">
        <f t="shared" si="6"/>
        <v>10291</v>
      </c>
      <c r="T22" s="1219">
        <f>SUM(H22:S22)</f>
        <v>89720</v>
      </c>
      <c r="U22" s="153"/>
    </row>
    <row r="23" spans="1:22" ht="22.5" customHeight="1" thickBot="1" x14ac:dyDescent="0.2">
      <c r="A23" s="153"/>
      <c r="B23" s="153"/>
      <c r="C23" s="2830"/>
      <c r="D23" s="2831"/>
      <c r="E23" s="2844" t="s">
        <v>59</v>
      </c>
      <c r="F23" s="2844"/>
      <c r="G23" s="2845"/>
      <c r="H23" s="1221">
        <f>H17+H20</f>
        <v>10</v>
      </c>
      <c r="I23" s="1095">
        <f t="shared" si="6"/>
        <v>54</v>
      </c>
      <c r="J23" s="1095">
        <f t="shared" si="6"/>
        <v>15</v>
      </c>
      <c r="K23" s="1095">
        <f t="shared" si="6"/>
        <v>20</v>
      </c>
      <c r="L23" s="1095">
        <f t="shared" si="6"/>
        <v>25</v>
      </c>
      <c r="M23" s="1095">
        <f t="shared" si="6"/>
        <v>54</v>
      </c>
      <c r="N23" s="1095">
        <f t="shared" si="6"/>
        <v>36</v>
      </c>
      <c r="O23" s="1095">
        <f t="shared" si="6"/>
        <v>20</v>
      </c>
      <c r="P23" s="1095">
        <f t="shared" si="6"/>
        <v>43</v>
      </c>
      <c r="Q23" s="1095">
        <f t="shared" si="6"/>
        <v>33</v>
      </c>
      <c r="R23" s="1095">
        <f t="shared" si="6"/>
        <v>22</v>
      </c>
      <c r="S23" s="1095">
        <f t="shared" si="6"/>
        <v>37</v>
      </c>
      <c r="T23" s="1223">
        <f>SUM(H23:S23)</f>
        <v>369</v>
      </c>
      <c r="U23" s="153"/>
    </row>
    <row r="24" spans="1:22" ht="22.5" customHeight="1" thickTop="1" thickBot="1" x14ac:dyDescent="0.2">
      <c r="A24" s="153"/>
      <c r="B24" s="153"/>
      <c r="C24" s="2832"/>
      <c r="D24" s="2833"/>
      <c r="E24" s="2840" t="s">
        <v>198</v>
      </c>
      <c r="F24" s="2840"/>
      <c r="G24" s="2841"/>
      <c r="H24" s="1224">
        <f>SUM(H22:H23)</f>
        <v>7036</v>
      </c>
      <c r="I24" s="1225">
        <f t="shared" ref="I24:S24" si="7">SUM(I22:I23)</f>
        <v>7061</v>
      </c>
      <c r="J24" s="1225">
        <f t="shared" si="7"/>
        <v>7384</v>
      </c>
      <c r="K24" s="1225">
        <f t="shared" si="7"/>
        <v>7534</v>
      </c>
      <c r="L24" s="1225">
        <f t="shared" si="7"/>
        <v>6540</v>
      </c>
      <c r="M24" s="1225">
        <f t="shared" si="7"/>
        <v>7707</v>
      </c>
      <c r="N24" s="1225">
        <f t="shared" si="7"/>
        <v>7211</v>
      </c>
      <c r="O24" s="1225">
        <f t="shared" si="7"/>
        <v>6711</v>
      </c>
      <c r="P24" s="1225">
        <f t="shared" si="7"/>
        <v>7099</v>
      </c>
      <c r="Q24" s="1225">
        <f t="shared" si="7"/>
        <v>7320</v>
      </c>
      <c r="R24" s="1225">
        <f t="shared" si="7"/>
        <v>8158</v>
      </c>
      <c r="S24" s="1225">
        <f t="shared" si="7"/>
        <v>10328</v>
      </c>
      <c r="T24" s="1222">
        <f>SUM(H24:S24)</f>
        <v>90089</v>
      </c>
      <c r="U24" s="153"/>
    </row>
    <row r="25" spans="1:22" ht="20.100000000000001" customHeight="1" x14ac:dyDescent="0.15">
      <c r="A25" s="153"/>
      <c r="B25" s="153"/>
      <c r="C25" s="153" t="s">
        <v>679</v>
      </c>
      <c r="D25" s="153"/>
      <c r="E25" s="153"/>
      <c r="F25" s="153"/>
      <c r="G25" s="153"/>
      <c r="H25" s="1255"/>
      <c r="I25" s="1255"/>
      <c r="J25" s="1255"/>
      <c r="K25" s="1255"/>
      <c r="L25" s="1255"/>
      <c r="M25" s="1255"/>
      <c r="N25" s="1255"/>
      <c r="O25" s="1255"/>
      <c r="P25" s="1255"/>
      <c r="Q25" s="1255"/>
      <c r="R25" s="1255"/>
      <c r="S25" s="1255"/>
      <c r="T25" s="1255"/>
      <c r="U25" s="153"/>
    </row>
    <row r="26" spans="1:22" ht="20.100000000000001" customHeight="1" x14ac:dyDescent="0.15">
      <c r="A26" s="153"/>
      <c r="B26" s="153"/>
      <c r="C26" s="153"/>
      <c r="D26" s="153"/>
      <c r="E26" s="153"/>
      <c r="F26" s="153"/>
      <c r="G26" s="153"/>
      <c r="H26" s="1255"/>
      <c r="I26" s="1255"/>
      <c r="J26" s="1255"/>
      <c r="K26" s="1255"/>
      <c r="L26" s="1255"/>
      <c r="M26" s="1255"/>
      <c r="N26" s="1255"/>
      <c r="O26" s="1255"/>
      <c r="P26" s="1255"/>
      <c r="Q26" s="1255"/>
      <c r="R26" s="1255"/>
      <c r="S26" s="1255"/>
      <c r="T26" s="1255"/>
      <c r="U26" s="153"/>
    </row>
    <row r="27" spans="1:22" ht="7.5" customHeight="1" x14ac:dyDescent="0.15">
      <c r="A27" s="153"/>
      <c r="B27" s="153"/>
      <c r="C27" s="153"/>
      <c r="D27" s="153"/>
      <c r="E27" s="153"/>
      <c r="F27" s="153"/>
      <c r="G27" s="153"/>
      <c r="H27" s="153"/>
      <c r="I27" s="153"/>
      <c r="J27" s="153"/>
      <c r="K27" s="153"/>
      <c r="L27" s="153"/>
      <c r="M27" s="153"/>
      <c r="N27" s="153"/>
      <c r="O27" s="153"/>
      <c r="P27" s="153"/>
      <c r="Q27" s="153"/>
      <c r="R27" s="153"/>
      <c r="S27" s="153"/>
      <c r="T27" s="153"/>
      <c r="U27" s="153"/>
      <c r="V27" s="153"/>
    </row>
    <row r="28" spans="1:22" ht="22.5" customHeight="1" x14ac:dyDescent="0.15">
      <c r="A28" s="157" t="s">
        <v>171</v>
      </c>
      <c r="B28" s="154"/>
      <c r="C28" s="153"/>
      <c r="D28" s="153"/>
      <c r="E28" s="153"/>
      <c r="F28" s="153"/>
      <c r="G28" s="153"/>
      <c r="H28" s="153"/>
      <c r="I28" s="153"/>
      <c r="J28" s="153"/>
      <c r="K28" s="153"/>
      <c r="L28" s="153"/>
      <c r="M28" s="153"/>
      <c r="N28" s="153"/>
      <c r="O28" s="153"/>
      <c r="P28" s="153"/>
      <c r="Q28" s="153"/>
      <c r="R28" s="153"/>
      <c r="S28" s="153"/>
      <c r="T28" s="153"/>
      <c r="U28" s="153"/>
      <c r="V28" s="153"/>
    </row>
    <row r="29" spans="1:22" ht="7.5" customHeight="1" x14ac:dyDescent="0.15">
      <c r="A29" s="153"/>
      <c r="B29" s="153"/>
      <c r="C29" s="153"/>
      <c r="D29" s="153"/>
      <c r="E29" s="153"/>
      <c r="F29" s="153"/>
      <c r="G29" s="153"/>
      <c r="H29" s="153"/>
      <c r="I29" s="153"/>
      <c r="J29" s="153"/>
      <c r="K29" s="153"/>
      <c r="L29" s="153"/>
      <c r="M29" s="153"/>
      <c r="N29" s="153"/>
      <c r="O29" s="153"/>
      <c r="P29" s="153"/>
      <c r="Q29" s="153"/>
      <c r="R29" s="153"/>
      <c r="S29" s="153"/>
      <c r="T29" s="153"/>
      <c r="U29" s="153"/>
      <c r="V29" s="153"/>
    </row>
    <row r="30" spans="1:22" ht="22.5" customHeight="1" x14ac:dyDescent="0.15">
      <c r="A30" s="153"/>
      <c r="C30" s="157" t="s">
        <v>183</v>
      </c>
      <c r="E30" s="153"/>
      <c r="F30" s="153"/>
      <c r="G30" s="153"/>
      <c r="H30" s="153"/>
      <c r="I30" s="153"/>
      <c r="J30" s="153"/>
      <c r="K30" s="153"/>
      <c r="L30" s="153"/>
      <c r="M30" s="153"/>
      <c r="N30" s="153"/>
      <c r="O30" s="153"/>
      <c r="P30" s="153"/>
      <c r="Q30" s="153"/>
      <c r="R30" s="2720">
        <f>'当該年度入力、注意事項'!$E$10</f>
        <v>26</v>
      </c>
      <c r="S30" s="2720"/>
      <c r="T30" s="2720"/>
      <c r="U30" s="153"/>
      <c r="V30" s="153"/>
    </row>
    <row r="31" spans="1:22" ht="3.75" customHeight="1" thickBot="1" x14ac:dyDescent="0.2">
      <c r="A31" s="153"/>
      <c r="B31" s="153"/>
      <c r="C31" s="157"/>
      <c r="D31" s="157"/>
      <c r="E31" s="153"/>
      <c r="F31" s="153"/>
      <c r="G31" s="153"/>
      <c r="H31" s="153"/>
      <c r="I31" s="153"/>
      <c r="J31" s="153"/>
      <c r="K31" s="153"/>
      <c r="L31" s="153"/>
      <c r="M31" s="153"/>
      <c r="N31" s="153"/>
      <c r="O31" s="153"/>
      <c r="P31" s="153"/>
      <c r="Q31" s="153"/>
      <c r="R31" s="153"/>
      <c r="S31" s="153"/>
      <c r="T31" s="153"/>
      <c r="U31" s="153"/>
      <c r="V31" s="153"/>
    </row>
    <row r="32" spans="1:22" ht="18" customHeight="1" x14ac:dyDescent="0.15">
      <c r="A32" s="154"/>
      <c r="B32" s="154"/>
      <c r="C32" s="2851"/>
      <c r="D32" s="2852"/>
      <c r="E32" s="2852"/>
      <c r="F32" s="2853" t="s">
        <v>266</v>
      </c>
      <c r="G32" s="2854"/>
      <c r="H32" s="1140"/>
      <c r="I32" s="1141"/>
      <c r="J32" s="1141"/>
      <c r="K32" s="2431">
        <f>'当該年度入力、注意事項'!$E$10</f>
        <v>26</v>
      </c>
      <c r="L32" s="2431"/>
      <c r="M32" s="2431"/>
      <c r="N32" s="1141"/>
      <c r="O32" s="1141"/>
      <c r="P32" s="1142"/>
      <c r="Q32" s="2432">
        <f>'当該年度入力、注意事項'!$E$10+1</f>
        <v>27</v>
      </c>
      <c r="R32" s="2431"/>
      <c r="S32" s="2433"/>
      <c r="T32" s="2566" t="s">
        <v>15</v>
      </c>
      <c r="U32" s="153"/>
    </row>
    <row r="33" spans="1:21" s="40" customFormat="1" ht="18" customHeight="1" thickBot="1" x14ac:dyDescent="0.2">
      <c r="A33" s="188"/>
      <c r="B33" s="188"/>
      <c r="C33" s="2846" t="s">
        <v>264</v>
      </c>
      <c r="D33" s="2847"/>
      <c r="E33" s="2848"/>
      <c r="F33" s="2849"/>
      <c r="G33" s="2850"/>
      <c r="H33" s="1143" t="s">
        <v>448</v>
      </c>
      <c r="I33" s="1144" t="s">
        <v>449</v>
      </c>
      <c r="J33" s="1144" t="s">
        <v>450</v>
      </c>
      <c r="K33" s="1144" t="s">
        <v>451</v>
      </c>
      <c r="L33" s="1144" t="s">
        <v>458</v>
      </c>
      <c r="M33" s="1144" t="s">
        <v>459</v>
      </c>
      <c r="N33" s="1144" t="s">
        <v>452</v>
      </c>
      <c r="O33" s="1144" t="s">
        <v>453</v>
      </c>
      <c r="P33" s="1144" t="s">
        <v>454</v>
      </c>
      <c r="Q33" s="1144" t="s">
        <v>455</v>
      </c>
      <c r="R33" s="1144" t="s">
        <v>456</v>
      </c>
      <c r="S33" s="1144" t="s">
        <v>457</v>
      </c>
      <c r="T33" s="2574"/>
      <c r="U33" s="158"/>
    </row>
    <row r="34" spans="1:21" ht="22.5" customHeight="1" x14ac:dyDescent="0.15">
      <c r="A34" s="153"/>
      <c r="B34" s="153"/>
      <c r="C34" s="2834" t="s">
        <v>678</v>
      </c>
      <c r="D34" s="2835"/>
      <c r="E34" s="2842" t="s">
        <v>58</v>
      </c>
      <c r="F34" s="2842"/>
      <c r="G34" s="2843"/>
      <c r="H34" s="1672">
        <v>4029</v>
      </c>
      <c r="I34" s="1672">
        <v>4117</v>
      </c>
      <c r="J34" s="1672">
        <v>4422</v>
      </c>
      <c r="K34" s="1672">
        <v>4421</v>
      </c>
      <c r="L34" s="1672">
        <v>4069</v>
      </c>
      <c r="M34" s="1672">
        <v>4609</v>
      </c>
      <c r="N34" s="1672">
        <v>4054</v>
      </c>
      <c r="O34" s="1672">
        <v>3981</v>
      </c>
      <c r="P34" s="1672">
        <v>4065</v>
      </c>
      <c r="Q34" s="1672">
        <v>4512</v>
      </c>
      <c r="R34" s="1672">
        <v>4744</v>
      </c>
      <c r="S34" s="1673">
        <v>6023</v>
      </c>
      <c r="T34" s="1219">
        <f t="shared" ref="T34:T39" si="8">SUM(H34:S34)</f>
        <v>53046</v>
      </c>
      <c r="U34" s="153"/>
    </row>
    <row r="35" spans="1:21" ht="22.5" customHeight="1" thickBot="1" x14ac:dyDescent="0.2">
      <c r="A35" s="153"/>
      <c r="B35" s="153"/>
      <c r="C35" s="2836"/>
      <c r="D35" s="2837"/>
      <c r="E35" s="2844" t="s">
        <v>59</v>
      </c>
      <c r="F35" s="2844"/>
      <c r="G35" s="2845"/>
      <c r="H35" s="1674">
        <v>15</v>
      </c>
      <c r="I35" s="1674">
        <v>12</v>
      </c>
      <c r="J35" s="1674">
        <v>14</v>
      </c>
      <c r="K35" s="1674">
        <v>11</v>
      </c>
      <c r="L35" s="1674">
        <v>6</v>
      </c>
      <c r="M35" s="1674">
        <v>18</v>
      </c>
      <c r="N35" s="1674">
        <v>33</v>
      </c>
      <c r="O35" s="1674">
        <v>17</v>
      </c>
      <c r="P35" s="1674">
        <v>14</v>
      </c>
      <c r="Q35" s="1674">
        <v>22</v>
      </c>
      <c r="R35" s="1674">
        <v>25</v>
      </c>
      <c r="S35" s="1675">
        <v>17</v>
      </c>
      <c r="T35" s="1223">
        <f t="shared" si="8"/>
        <v>204</v>
      </c>
      <c r="U35" s="153"/>
    </row>
    <row r="36" spans="1:21" ht="22.5" customHeight="1" thickTop="1" thickBot="1" x14ac:dyDescent="0.2">
      <c r="A36" s="153"/>
      <c r="B36" s="153"/>
      <c r="C36" s="2838"/>
      <c r="D36" s="2839"/>
      <c r="E36" s="2840" t="s">
        <v>15</v>
      </c>
      <c r="F36" s="2840"/>
      <c r="G36" s="2841"/>
      <c r="H36" s="1225">
        <f>SUM(H34:H35)</f>
        <v>4044</v>
      </c>
      <c r="I36" s="1225">
        <f t="shared" ref="I36:S36" si="9">SUM(I34:I35)</f>
        <v>4129</v>
      </c>
      <c r="J36" s="1225">
        <f t="shared" si="9"/>
        <v>4436</v>
      </c>
      <c r="K36" s="1225">
        <f t="shared" si="9"/>
        <v>4432</v>
      </c>
      <c r="L36" s="1225">
        <f t="shared" si="9"/>
        <v>4075</v>
      </c>
      <c r="M36" s="1225">
        <f t="shared" si="9"/>
        <v>4627</v>
      </c>
      <c r="N36" s="1225">
        <f t="shared" si="9"/>
        <v>4087</v>
      </c>
      <c r="O36" s="1225">
        <f t="shared" si="9"/>
        <v>3998</v>
      </c>
      <c r="P36" s="1225">
        <f t="shared" si="9"/>
        <v>4079</v>
      </c>
      <c r="Q36" s="1225">
        <f t="shared" si="9"/>
        <v>4534</v>
      </c>
      <c r="R36" s="1225">
        <f t="shared" si="9"/>
        <v>4769</v>
      </c>
      <c r="S36" s="1225">
        <f t="shared" si="9"/>
        <v>6040</v>
      </c>
      <c r="T36" s="1222">
        <f t="shared" si="8"/>
        <v>53250</v>
      </c>
      <c r="U36" s="153"/>
    </row>
    <row r="37" spans="1:21" ht="22.5" customHeight="1" x14ac:dyDescent="0.15">
      <c r="A37" s="153"/>
      <c r="B37" s="153"/>
      <c r="C37" s="2828" t="s">
        <v>190</v>
      </c>
      <c r="D37" s="2829"/>
      <c r="E37" s="2842" t="s">
        <v>58</v>
      </c>
      <c r="F37" s="2842"/>
      <c r="G37" s="2843"/>
      <c r="H37" s="1672">
        <v>1178</v>
      </c>
      <c r="I37" s="1672">
        <v>1264</v>
      </c>
      <c r="J37" s="1672">
        <v>1246</v>
      </c>
      <c r="K37" s="1672">
        <v>1342</v>
      </c>
      <c r="L37" s="1672">
        <v>1111</v>
      </c>
      <c r="M37" s="1672">
        <v>1349</v>
      </c>
      <c r="N37" s="1672">
        <v>1136</v>
      </c>
      <c r="O37" s="1672">
        <v>1106</v>
      </c>
      <c r="P37" s="1672">
        <v>1164</v>
      </c>
      <c r="Q37" s="1672">
        <v>1354</v>
      </c>
      <c r="R37" s="1672">
        <v>1365</v>
      </c>
      <c r="S37" s="1673">
        <v>1762</v>
      </c>
      <c r="T37" s="1219">
        <f t="shared" si="8"/>
        <v>15377</v>
      </c>
      <c r="U37" s="153"/>
    </row>
    <row r="38" spans="1:21" ht="22.5" customHeight="1" thickBot="1" x14ac:dyDescent="0.2">
      <c r="A38" s="153"/>
      <c r="B38" s="153"/>
      <c r="C38" s="2830"/>
      <c r="D38" s="2831"/>
      <c r="E38" s="2844" t="s">
        <v>59</v>
      </c>
      <c r="F38" s="2844"/>
      <c r="G38" s="2845"/>
      <c r="H38" s="1674">
        <v>0</v>
      </c>
      <c r="I38" s="1674">
        <v>0</v>
      </c>
      <c r="J38" s="1674">
        <v>1</v>
      </c>
      <c r="K38" s="1674">
        <v>2</v>
      </c>
      <c r="L38" s="1674">
        <v>0</v>
      </c>
      <c r="M38" s="1674">
        <v>0</v>
      </c>
      <c r="N38" s="1674">
        <v>0</v>
      </c>
      <c r="O38" s="1674">
        <v>3</v>
      </c>
      <c r="P38" s="1674">
        <v>0</v>
      </c>
      <c r="Q38" s="1674">
        <v>2</v>
      </c>
      <c r="R38" s="1674">
        <v>0</v>
      </c>
      <c r="S38" s="1675">
        <v>0</v>
      </c>
      <c r="T38" s="1223">
        <f t="shared" si="8"/>
        <v>8</v>
      </c>
      <c r="U38" s="153"/>
    </row>
    <row r="39" spans="1:21" ht="22.5" customHeight="1" thickTop="1" thickBot="1" x14ac:dyDescent="0.2">
      <c r="A39" s="153"/>
      <c r="B39" s="153"/>
      <c r="C39" s="2832"/>
      <c r="D39" s="2833"/>
      <c r="E39" s="2840" t="s">
        <v>15</v>
      </c>
      <c r="F39" s="2840"/>
      <c r="G39" s="2841"/>
      <c r="H39" s="1225">
        <f>SUM(H37:H38)</f>
        <v>1178</v>
      </c>
      <c r="I39" s="1225">
        <f t="shared" ref="I39:S39" si="10">SUM(I37:I38)</f>
        <v>1264</v>
      </c>
      <c r="J39" s="1225">
        <f t="shared" si="10"/>
        <v>1247</v>
      </c>
      <c r="K39" s="1225">
        <f t="shared" si="10"/>
        <v>1344</v>
      </c>
      <c r="L39" s="1225">
        <f t="shared" si="10"/>
        <v>1111</v>
      </c>
      <c r="M39" s="1225">
        <f t="shared" si="10"/>
        <v>1349</v>
      </c>
      <c r="N39" s="1225">
        <f t="shared" si="10"/>
        <v>1136</v>
      </c>
      <c r="O39" s="1225">
        <f t="shared" si="10"/>
        <v>1109</v>
      </c>
      <c r="P39" s="1225">
        <f t="shared" si="10"/>
        <v>1164</v>
      </c>
      <c r="Q39" s="1225">
        <f t="shared" si="10"/>
        <v>1356</v>
      </c>
      <c r="R39" s="1225">
        <f t="shared" si="10"/>
        <v>1365</v>
      </c>
      <c r="S39" s="1225">
        <f t="shared" si="10"/>
        <v>1762</v>
      </c>
      <c r="T39" s="1222">
        <f t="shared" si="8"/>
        <v>15385</v>
      </c>
      <c r="U39" s="153"/>
    </row>
    <row r="40" spans="1:21" ht="22.5" customHeight="1" x14ac:dyDescent="0.15">
      <c r="A40" s="153"/>
      <c r="B40" s="153"/>
      <c r="C40" s="2828" t="s">
        <v>72</v>
      </c>
      <c r="D40" s="2829"/>
      <c r="E40" s="2842" t="s">
        <v>58</v>
      </c>
      <c r="F40" s="2842"/>
      <c r="G40" s="2843"/>
      <c r="H40" s="1091">
        <f>H34+H37</f>
        <v>5207</v>
      </c>
      <c r="I40" s="1091">
        <f t="shared" ref="I40:S41" si="11">I34+I37</f>
        <v>5381</v>
      </c>
      <c r="J40" s="1091">
        <f t="shared" si="11"/>
        <v>5668</v>
      </c>
      <c r="K40" s="1091">
        <f t="shared" si="11"/>
        <v>5763</v>
      </c>
      <c r="L40" s="1091">
        <f t="shared" si="11"/>
        <v>5180</v>
      </c>
      <c r="M40" s="1091">
        <f t="shared" si="11"/>
        <v>5958</v>
      </c>
      <c r="N40" s="1091">
        <f t="shared" si="11"/>
        <v>5190</v>
      </c>
      <c r="O40" s="1091">
        <f t="shared" si="11"/>
        <v>5087</v>
      </c>
      <c r="P40" s="1091">
        <f t="shared" si="11"/>
        <v>5229</v>
      </c>
      <c r="Q40" s="1091">
        <f t="shared" si="11"/>
        <v>5866</v>
      </c>
      <c r="R40" s="1091">
        <f t="shared" si="11"/>
        <v>6109</v>
      </c>
      <c r="S40" s="1091">
        <f t="shared" si="11"/>
        <v>7785</v>
      </c>
      <c r="T40" s="1219">
        <f>SUM(H40:S40)</f>
        <v>68423</v>
      </c>
      <c r="U40" s="153"/>
    </row>
    <row r="41" spans="1:21" ht="22.5" customHeight="1" thickBot="1" x14ac:dyDescent="0.2">
      <c r="A41" s="153"/>
      <c r="B41" s="153"/>
      <c r="C41" s="2830"/>
      <c r="D41" s="2831"/>
      <c r="E41" s="2844" t="s">
        <v>59</v>
      </c>
      <c r="F41" s="2844"/>
      <c r="G41" s="2845"/>
      <c r="H41" s="1095">
        <f>H35+H38</f>
        <v>15</v>
      </c>
      <c r="I41" s="1095">
        <f t="shared" si="11"/>
        <v>12</v>
      </c>
      <c r="J41" s="1095">
        <f t="shared" si="11"/>
        <v>15</v>
      </c>
      <c r="K41" s="1095">
        <f t="shared" si="11"/>
        <v>13</v>
      </c>
      <c r="L41" s="1095">
        <f t="shared" si="11"/>
        <v>6</v>
      </c>
      <c r="M41" s="1095">
        <f t="shared" si="11"/>
        <v>18</v>
      </c>
      <c r="N41" s="1095">
        <f t="shared" si="11"/>
        <v>33</v>
      </c>
      <c r="O41" s="1095">
        <f t="shared" si="11"/>
        <v>20</v>
      </c>
      <c r="P41" s="1095">
        <f t="shared" si="11"/>
        <v>14</v>
      </c>
      <c r="Q41" s="1095">
        <f t="shared" si="11"/>
        <v>24</v>
      </c>
      <c r="R41" s="1095">
        <f t="shared" si="11"/>
        <v>25</v>
      </c>
      <c r="S41" s="1095">
        <f t="shared" si="11"/>
        <v>17</v>
      </c>
      <c r="T41" s="1219">
        <f>SUM(H41:S41)</f>
        <v>212</v>
      </c>
      <c r="U41" s="153"/>
    </row>
    <row r="42" spans="1:21" ht="22.5" customHeight="1" thickTop="1" thickBot="1" x14ac:dyDescent="0.2">
      <c r="A42" s="153"/>
      <c r="B42" s="153"/>
      <c r="C42" s="2832"/>
      <c r="D42" s="2833"/>
      <c r="E42" s="2840" t="s">
        <v>198</v>
      </c>
      <c r="F42" s="2840"/>
      <c r="G42" s="2841"/>
      <c r="H42" s="1225">
        <f>SUM(H40:H41)</f>
        <v>5222</v>
      </c>
      <c r="I42" s="1225">
        <f t="shared" ref="I42:S42" si="12">SUM(I40:I41)</f>
        <v>5393</v>
      </c>
      <c r="J42" s="1225">
        <f t="shared" si="12"/>
        <v>5683</v>
      </c>
      <c r="K42" s="1225">
        <f t="shared" si="12"/>
        <v>5776</v>
      </c>
      <c r="L42" s="1225">
        <f t="shared" si="12"/>
        <v>5186</v>
      </c>
      <c r="M42" s="1225">
        <f t="shared" si="12"/>
        <v>5976</v>
      </c>
      <c r="N42" s="1225">
        <f t="shared" si="12"/>
        <v>5223</v>
      </c>
      <c r="O42" s="1225">
        <f t="shared" si="12"/>
        <v>5107</v>
      </c>
      <c r="P42" s="1225">
        <f t="shared" si="12"/>
        <v>5243</v>
      </c>
      <c r="Q42" s="1225">
        <f t="shared" si="12"/>
        <v>5890</v>
      </c>
      <c r="R42" s="1225">
        <f t="shared" si="12"/>
        <v>6134</v>
      </c>
      <c r="S42" s="1225">
        <f t="shared" si="12"/>
        <v>7802</v>
      </c>
      <c r="T42" s="1222">
        <f>T36+T39</f>
        <v>68635</v>
      </c>
      <c r="U42" s="153"/>
    </row>
    <row r="43" spans="1:21" ht="20.100000000000001" customHeight="1" x14ac:dyDescent="0.15">
      <c r="A43" s="153"/>
      <c r="B43" s="153"/>
      <c r="C43" s="153" t="s">
        <v>679</v>
      </c>
      <c r="D43" s="153"/>
      <c r="E43" s="153"/>
      <c r="F43" s="153"/>
      <c r="G43" s="153"/>
      <c r="H43" s="1255"/>
      <c r="I43" s="1255"/>
      <c r="J43" s="1255"/>
      <c r="K43" s="1255"/>
      <c r="L43" s="1255"/>
      <c r="M43" s="1255"/>
      <c r="N43" s="1255"/>
      <c r="O43" s="1255"/>
      <c r="P43" s="1255"/>
      <c r="Q43" s="1255"/>
      <c r="R43" s="1255"/>
      <c r="S43" s="1255"/>
      <c r="T43" s="1255"/>
      <c r="U43" s="153"/>
    </row>
    <row r="44" spans="1:21" ht="7.5" customHeight="1" x14ac:dyDescent="0.15">
      <c r="A44" s="153"/>
      <c r="B44" s="153"/>
      <c r="C44" s="153"/>
      <c r="D44" s="153"/>
      <c r="E44" s="153"/>
      <c r="F44" s="153"/>
      <c r="G44" s="153"/>
      <c r="H44" s="153"/>
      <c r="I44" s="153"/>
      <c r="J44" s="153"/>
      <c r="K44" s="153"/>
      <c r="L44" s="153"/>
      <c r="M44" s="153"/>
      <c r="N44" s="153"/>
      <c r="O44" s="153"/>
      <c r="P44" s="153"/>
      <c r="Q44" s="153"/>
      <c r="R44" s="153"/>
      <c r="S44" s="153"/>
      <c r="T44" s="153"/>
      <c r="U44" s="153"/>
    </row>
    <row r="45" spans="1:21" ht="22.5" customHeight="1" x14ac:dyDescent="0.15">
      <c r="A45" s="157" t="s">
        <v>171</v>
      </c>
      <c r="B45" s="154"/>
      <c r="C45" s="153"/>
      <c r="D45" s="153"/>
      <c r="E45" s="153"/>
      <c r="F45" s="153"/>
      <c r="G45" s="153"/>
      <c r="H45" s="153"/>
      <c r="I45" s="153"/>
      <c r="J45" s="153"/>
      <c r="K45" s="153"/>
      <c r="L45" s="153"/>
      <c r="M45" s="153"/>
      <c r="N45" s="153"/>
      <c r="O45" s="153"/>
      <c r="P45" s="153"/>
      <c r="Q45" s="153"/>
      <c r="R45" s="153"/>
      <c r="S45" s="153"/>
      <c r="T45" s="153"/>
      <c r="U45" s="153"/>
    </row>
    <row r="46" spans="1:21" ht="7.5" customHeight="1" x14ac:dyDescent="0.15">
      <c r="A46" s="153"/>
      <c r="B46" s="153"/>
      <c r="C46" s="153"/>
      <c r="D46" s="153"/>
      <c r="E46" s="153"/>
      <c r="F46" s="153"/>
      <c r="G46" s="153"/>
      <c r="H46" s="153"/>
      <c r="I46" s="153"/>
      <c r="J46" s="153"/>
      <c r="K46" s="153"/>
      <c r="L46" s="153"/>
      <c r="M46" s="153"/>
      <c r="N46" s="153"/>
      <c r="O46" s="153"/>
      <c r="P46" s="153"/>
      <c r="Q46" s="153"/>
      <c r="R46" s="153"/>
      <c r="S46" s="153"/>
      <c r="T46" s="153"/>
      <c r="U46" s="153"/>
    </row>
    <row r="47" spans="1:21" ht="22.5" customHeight="1" x14ac:dyDescent="0.15">
      <c r="A47" s="153"/>
      <c r="C47" s="157" t="s">
        <v>184</v>
      </c>
      <c r="D47" s="154"/>
      <c r="E47" s="153"/>
      <c r="F47" s="153"/>
      <c r="G47" s="153"/>
      <c r="H47" s="153"/>
      <c r="I47" s="153"/>
      <c r="J47" s="153"/>
      <c r="K47" s="153"/>
      <c r="L47" s="153"/>
      <c r="M47" s="153"/>
      <c r="N47" s="153"/>
      <c r="O47" s="153"/>
      <c r="P47" s="153"/>
      <c r="Q47" s="153"/>
      <c r="R47" s="2720">
        <f>'当該年度入力、注意事項'!$E$10</f>
        <v>26</v>
      </c>
      <c r="S47" s="2720"/>
      <c r="T47" s="2720"/>
      <c r="U47" s="153"/>
    </row>
    <row r="48" spans="1:21" ht="3.75" customHeight="1" thickBot="1" x14ac:dyDescent="0.2">
      <c r="A48" s="153"/>
      <c r="B48" s="153"/>
      <c r="C48" s="153"/>
      <c r="D48" s="153"/>
      <c r="E48" s="153"/>
      <c r="F48" s="153"/>
      <c r="G48" s="153"/>
      <c r="H48" s="153"/>
      <c r="I48" s="153"/>
      <c r="J48" s="153"/>
      <c r="K48" s="153"/>
      <c r="L48" s="153"/>
      <c r="M48" s="153"/>
      <c r="N48" s="153"/>
      <c r="O48" s="153"/>
      <c r="P48" s="153"/>
      <c r="Q48" s="153"/>
      <c r="R48" s="153"/>
      <c r="S48" s="153"/>
      <c r="T48" s="153"/>
      <c r="U48" s="153"/>
    </row>
    <row r="49" spans="1:21" ht="18" customHeight="1" x14ac:dyDescent="0.15">
      <c r="A49" s="154"/>
      <c r="B49" s="154"/>
      <c r="C49" s="2851"/>
      <c r="D49" s="2852"/>
      <c r="E49" s="2852"/>
      <c r="F49" s="2853" t="s">
        <v>266</v>
      </c>
      <c r="G49" s="2854"/>
      <c r="H49" s="789"/>
      <c r="I49" s="790"/>
      <c r="J49" s="790"/>
      <c r="K49" s="2469">
        <f>'当該年度入力、注意事項'!$E$10</f>
        <v>26</v>
      </c>
      <c r="L49" s="2469"/>
      <c r="M49" s="2469"/>
      <c r="N49" s="790"/>
      <c r="O49" s="790"/>
      <c r="P49" s="791"/>
      <c r="Q49" s="2470">
        <f>'当該年度入力、注意事項'!$E$10+1</f>
        <v>27</v>
      </c>
      <c r="R49" s="2469"/>
      <c r="S49" s="2471"/>
      <c r="T49" s="2826" t="s">
        <v>15</v>
      </c>
      <c r="U49" s="153"/>
    </row>
    <row r="50" spans="1:21" s="40" customFormat="1" ht="18" customHeight="1" thickBot="1" x14ac:dyDescent="0.2">
      <c r="A50" s="188"/>
      <c r="B50" s="188"/>
      <c r="C50" s="2846" t="s">
        <v>264</v>
      </c>
      <c r="D50" s="2847"/>
      <c r="E50" s="2848"/>
      <c r="F50" s="2849"/>
      <c r="G50" s="2850"/>
      <c r="H50" s="792" t="s">
        <v>448</v>
      </c>
      <c r="I50" s="793" t="s">
        <v>449</v>
      </c>
      <c r="J50" s="793" t="s">
        <v>450</v>
      </c>
      <c r="K50" s="793" t="s">
        <v>451</v>
      </c>
      <c r="L50" s="793" t="s">
        <v>458</v>
      </c>
      <c r="M50" s="793" t="s">
        <v>459</v>
      </c>
      <c r="N50" s="793" t="s">
        <v>452</v>
      </c>
      <c r="O50" s="793" t="s">
        <v>453</v>
      </c>
      <c r="P50" s="793" t="s">
        <v>454</v>
      </c>
      <c r="Q50" s="793" t="s">
        <v>455</v>
      </c>
      <c r="R50" s="793" t="s">
        <v>456</v>
      </c>
      <c r="S50" s="793" t="s">
        <v>457</v>
      </c>
      <c r="T50" s="2827"/>
      <c r="U50" s="158"/>
    </row>
    <row r="51" spans="1:21" ht="22.5" customHeight="1" x14ac:dyDescent="0.15">
      <c r="A51" s="153"/>
      <c r="B51" s="153"/>
      <c r="C51" s="2834" t="s">
        <v>680</v>
      </c>
      <c r="D51" s="2835"/>
      <c r="E51" s="2842" t="s">
        <v>58</v>
      </c>
      <c r="F51" s="2842"/>
      <c r="G51" s="2843"/>
      <c r="H51" s="1770">
        <v>5397</v>
      </c>
      <c r="I51" s="1771">
        <v>5652</v>
      </c>
      <c r="J51" s="1771">
        <v>5990</v>
      </c>
      <c r="K51" s="1771">
        <v>5727</v>
      </c>
      <c r="L51" s="1771">
        <v>5231</v>
      </c>
      <c r="M51" s="1771">
        <v>6001</v>
      </c>
      <c r="N51" s="1771">
        <v>6096</v>
      </c>
      <c r="O51" s="1771">
        <v>5397</v>
      </c>
      <c r="P51" s="1771">
        <v>5494</v>
      </c>
      <c r="Q51" s="1771">
        <v>5881</v>
      </c>
      <c r="R51" s="1771">
        <v>6361</v>
      </c>
      <c r="S51" s="1786">
        <v>8039</v>
      </c>
      <c r="T51" s="1219">
        <f>SUM(H51:S51)</f>
        <v>71266</v>
      </c>
      <c r="U51" s="153"/>
    </row>
    <row r="52" spans="1:21" ht="22.5" customHeight="1" thickBot="1" x14ac:dyDescent="0.2">
      <c r="A52" s="153"/>
      <c r="B52" s="153"/>
      <c r="C52" s="2836"/>
      <c r="D52" s="2837"/>
      <c r="E52" s="2844" t="s">
        <v>59</v>
      </c>
      <c r="F52" s="2844"/>
      <c r="G52" s="2845"/>
      <c r="H52" s="1775">
        <v>10</v>
      </c>
      <c r="I52" s="1776">
        <v>34</v>
      </c>
      <c r="J52" s="1776">
        <v>44</v>
      </c>
      <c r="K52" s="1776">
        <v>15</v>
      </c>
      <c r="L52" s="1776">
        <v>7</v>
      </c>
      <c r="M52" s="1776">
        <v>26</v>
      </c>
      <c r="N52" s="1776">
        <v>36</v>
      </c>
      <c r="O52" s="1776">
        <v>15</v>
      </c>
      <c r="P52" s="1776">
        <v>12</v>
      </c>
      <c r="Q52" s="1776">
        <v>30</v>
      </c>
      <c r="R52" s="1776">
        <v>25</v>
      </c>
      <c r="S52" s="1787">
        <v>28</v>
      </c>
      <c r="T52" s="1223">
        <f>SUM(H52:S52)</f>
        <v>282</v>
      </c>
      <c r="U52" s="153"/>
    </row>
    <row r="53" spans="1:21" ht="22.5" customHeight="1" thickTop="1" thickBot="1" x14ac:dyDescent="0.2">
      <c r="A53" s="153"/>
      <c r="B53" s="153"/>
      <c r="C53" s="2838"/>
      <c r="D53" s="2839"/>
      <c r="E53" s="2840" t="s">
        <v>15</v>
      </c>
      <c r="F53" s="2840"/>
      <c r="G53" s="2841"/>
      <c r="H53" s="1224">
        <f>SUM(H51:H52)</f>
        <v>5407</v>
      </c>
      <c r="I53" s="1225">
        <f t="shared" ref="I53:S53" si="13">SUM(I51:I52)</f>
        <v>5686</v>
      </c>
      <c r="J53" s="1225">
        <f t="shared" si="13"/>
        <v>6034</v>
      </c>
      <c r="K53" s="1225">
        <f t="shared" si="13"/>
        <v>5742</v>
      </c>
      <c r="L53" s="1225">
        <f t="shared" si="13"/>
        <v>5238</v>
      </c>
      <c r="M53" s="1225">
        <f t="shared" si="13"/>
        <v>6027</v>
      </c>
      <c r="N53" s="1225">
        <f t="shared" si="13"/>
        <v>6132</v>
      </c>
      <c r="O53" s="1225">
        <f t="shared" si="13"/>
        <v>5412</v>
      </c>
      <c r="P53" s="1225">
        <f t="shared" si="13"/>
        <v>5506</v>
      </c>
      <c r="Q53" s="1225">
        <f t="shared" si="13"/>
        <v>5911</v>
      </c>
      <c r="R53" s="1225">
        <f t="shared" si="13"/>
        <v>6386</v>
      </c>
      <c r="S53" s="1225">
        <f t="shared" si="13"/>
        <v>8067</v>
      </c>
      <c r="T53" s="1222">
        <f>SUM(H53:S53)</f>
        <v>71548</v>
      </c>
      <c r="U53" s="153"/>
    </row>
    <row r="54" spans="1:21" ht="22.5" customHeight="1" x14ac:dyDescent="0.15">
      <c r="A54" s="153"/>
      <c r="B54" s="153"/>
      <c r="C54" s="2828" t="s">
        <v>235</v>
      </c>
      <c r="D54" s="2829"/>
      <c r="E54" s="2842" t="s">
        <v>58</v>
      </c>
      <c r="F54" s="2842"/>
      <c r="G54" s="2843"/>
      <c r="H54" s="1770">
        <v>364</v>
      </c>
      <c r="I54" s="1771">
        <v>507</v>
      </c>
      <c r="J54" s="1771">
        <v>525</v>
      </c>
      <c r="K54" s="1771">
        <v>466</v>
      </c>
      <c r="L54" s="1771">
        <v>408</v>
      </c>
      <c r="M54" s="1771">
        <v>436</v>
      </c>
      <c r="N54" s="1771">
        <v>489</v>
      </c>
      <c r="O54" s="1771">
        <v>356</v>
      </c>
      <c r="P54" s="1771">
        <v>395</v>
      </c>
      <c r="Q54" s="1771">
        <v>396</v>
      </c>
      <c r="R54" s="1771">
        <v>539</v>
      </c>
      <c r="S54" s="1786">
        <v>557</v>
      </c>
      <c r="T54" s="1219">
        <f>SUM(H54:S54)</f>
        <v>5438</v>
      </c>
      <c r="U54" s="153"/>
    </row>
    <row r="55" spans="1:21" ht="22.5" customHeight="1" thickBot="1" x14ac:dyDescent="0.2">
      <c r="A55" s="153"/>
      <c r="B55" s="153"/>
      <c r="C55" s="2830"/>
      <c r="D55" s="2831"/>
      <c r="E55" s="2844" t="s">
        <v>59</v>
      </c>
      <c r="F55" s="2844"/>
      <c r="G55" s="2845"/>
      <c r="H55" s="1775">
        <v>0</v>
      </c>
      <c r="I55" s="1776">
        <v>0</v>
      </c>
      <c r="J55" s="1776">
        <v>0</v>
      </c>
      <c r="K55" s="1776">
        <v>5</v>
      </c>
      <c r="L55" s="1776">
        <v>0</v>
      </c>
      <c r="M55" s="1776">
        <v>0</v>
      </c>
      <c r="N55" s="1776">
        <v>0</v>
      </c>
      <c r="O55" s="1776">
        <v>0</v>
      </c>
      <c r="P55" s="1776">
        <v>0</v>
      </c>
      <c r="Q55" s="1776">
        <v>0</v>
      </c>
      <c r="R55" s="1776">
        <v>0</v>
      </c>
      <c r="S55" s="1787">
        <v>0</v>
      </c>
      <c r="T55" s="1223">
        <f>SUM(H55:S55)</f>
        <v>5</v>
      </c>
      <c r="U55" s="153"/>
    </row>
    <row r="56" spans="1:21" ht="22.5" customHeight="1" thickTop="1" thickBot="1" x14ac:dyDescent="0.2">
      <c r="A56" s="153"/>
      <c r="B56" s="153"/>
      <c r="C56" s="2832"/>
      <c r="D56" s="2833"/>
      <c r="E56" s="2840" t="s">
        <v>15</v>
      </c>
      <c r="F56" s="2840"/>
      <c r="G56" s="2841"/>
      <c r="H56" s="1224">
        <f>SUM(H54:H55)</f>
        <v>364</v>
      </c>
      <c r="I56" s="1225">
        <f>SUM(I54:I55)</f>
        <v>507</v>
      </c>
      <c r="J56" s="1225">
        <f>SUM(J54:J55)</f>
        <v>525</v>
      </c>
      <c r="K56" s="1225">
        <f t="shared" ref="K56:S56" si="14">SUM(K54:K55)</f>
        <v>471</v>
      </c>
      <c r="L56" s="1225">
        <f t="shared" si="14"/>
        <v>408</v>
      </c>
      <c r="M56" s="1225">
        <f t="shared" si="14"/>
        <v>436</v>
      </c>
      <c r="N56" s="1225">
        <f t="shared" si="14"/>
        <v>489</v>
      </c>
      <c r="O56" s="1225">
        <f t="shared" si="14"/>
        <v>356</v>
      </c>
      <c r="P56" s="1225">
        <f t="shared" si="14"/>
        <v>395</v>
      </c>
      <c r="Q56" s="1225">
        <f t="shared" si="14"/>
        <v>396</v>
      </c>
      <c r="R56" s="1225">
        <f t="shared" si="14"/>
        <v>539</v>
      </c>
      <c r="S56" s="1225">
        <f t="shared" si="14"/>
        <v>557</v>
      </c>
      <c r="T56" s="1222">
        <f>SUM(T54:T55)</f>
        <v>5443</v>
      </c>
      <c r="U56" s="153"/>
    </row>
    <row r="57" spans="1:21" ht="22.5" customHeight="1" x14ac:dyDescent="0.15">
      <c r="A57" s="153"/>
      <c r="B57" s="153"/>
      <c r="C57" s="2828" t="s">
        <v>72</v>
      </c>
      <c r="D57" s="2829"/>
      <c r="E57" s="2856" t="s">
        <v>58</v>
      </c>
      <c r="F57" s="2856"/>
      <c r="G57" s="2857"/>
      <c r="H57" s="1244">
        <f>H51+H54</f>
        <v>5761</v>
      </c>
      <c r="I57" s="1244">
        <f t="shared" ref="I57:S58" si="15">I51+I54</f>
        <v>6159</v>
      </c>
      <c r="J57" s="1244">
        <f t="shared" si="15"/>
        <v>6515</v>
      </c>
      <c r="K57" s="1244">
        <f t="shared" si="15"/>
        <v>6193</v>
      </c>
      <c r="L57" s="1244">
        <f t="shared" si="15"/>
        <v>5639</v>
      </c>
      <c r="M57" s="1244">
        <f t="shared" si="15"/>
        <v>6437</v>
      </c>
      <c r="N57" s="1244">
        <f t="shared" si="15"/>
        <v>6585</v>
      </c>
      <c r="O57" s="1244">
        <f t="shared" si="15"/>
        <v>5753</v>
      </c>
      <c r="P57" s="1244">
        <f t="shared" si="15"/>
        <v>5889</v>
      </c>
      <c r="Q57" s="1244">
        <f t="shared" si="15"/>
        <v>6277</v>
      </c>
      <c r="R57" s="1244">
        <f t="shared" si="15"/>
        <v>6900</v>
      </c>
      <c r="S57" s="1244">
        <f t="shared" si="15"/>
        <v>8596</v>
      </c>
      <c r="T57" s="1245">
        <f>SUM(H57:S57)</f>
        <v>76704</v>
      </c>
      <c r="U57" s="153"/>
    </row>
    <row r="58" spans="1:21" ht="22.5" customHeight="1" thickBot="1" x14ac:dyDescent="0.2">
      <c r="A58" s="153"/>
      <c r="B58" s="153"/>
      <c r="C58" s="2830"/>
      <c r="D58" s="2831"/>
      <c r="E58" s="2844" t="s">
        <v>59</v>
      </c>
      <c r="F58" s="2844"/>
      <c r="G58" s="2845"/>
      <c r="H58" s="1221">
        <f>H52+H55</f>
        <v>10</v>
      </c>
      <c r="I58" s="1221">
        <f t="shared" si="15"/>
        <v>34</v>
      </c>
      <c r="J58" s="1221">
        <f t="shared" si="15"/>
        <v>44</v>
      </c>
      <c r="K58" s="1221">
        <f t="shared" si="15"/>
        <v>20</v>
      </c>
      <c r="L58" s="1221">
        <f t="shared" si="15"/>
        <v>7</v>
      </c>
      <c r="M58" s="1221">
        <f t="shared" si="15"/>
        <v>26</v>
      </c>
      <c r="N58" s="1221">
        <f t="shared" si="15"/>
        <v>36</v>
      </c>
      <c r="O58" s="1221">
        <f t="shared" si="15"/>
        <v>15</v>
      </c>
      <c r="P58" s="1221">
        <f t="shared" si="15"/>
        <v>12</v>
      </c>
      <c r="Q58" s="1221">
        <f t="shared" si="15"/>
        <v>30</v>
      </c>
      <c r="R58" s="1221">
        <f t="shared" si="15"/>
        <v>25</v>
      </c>
      <c r="S58" s="1221">
        <f t="shared" si="15"/>
        <v>28</v>
      </c>
      <c r="T58" s="1223">
        <f>SUM(H58:S58)</f>
        <v>287</v>
      </c>
      <c r="U58" s="153"/>
    </row>
    <row r="59" spans="1:21" ht="22.5" customHeight="1" thickTop="1" thickBot="1" x14ac:dyDescent="0.2">
      <c r="A59" s="153"/>
      <c r="B59" s="153"/>
      <c r="C59" s="2832"/>
      <c r="D59" s="2833"/>
      <c r="E59" s="2840" t="s">
        <v>198</v>
      </c>
      <c r="F59" s="2840"/>
      <c r="G59" s="2841"/>
      <c r="H59" s="1224">
        <f t="shared" ref="H59:T59" si="16">SUM(H57:H58)</f>
        <v>5771</v>
      </c>
      <c r="I59" s="1225">
        <f t="shared" si="16"/>
        <v>6193</v>
      </c>
      <c r="J59" s="1225">
        <f t="shared" si="16"/>
        <v>6559</v>
      </c>
      <c r="K59" s="1225">
        <f t="shared" si="16"/>
        <v>6213</v>
      </c>
      <c r="L59" s="1225">
        <f t="shared" si="16"/>
        <v>5646</v>
      </c>
      <c r="M59" s="1225">
        <f t="shared" si="16"/>
        <v>6463</v>
      </c>
      <c r="N59" s="1225">
        <f t="shared" si="16"/>
        <v>6621</v>
      </c>
      <c r="O59" s="1225">
        <f t="shared" si="16"/>
        <v>5768</v>
      </c>
      <c r="P59" s="1225">
        <f t="shared" si="16"/>
        <v>5901</v>
      </c>
      <c r="Q59" s="1225">
        <f t="shared" si="16"/>
        <v>6307</v>
      </c>
      <c r="R59" s="1225">
        <f t="shared" si="16"/>
        <v>6925</v>
      </c>
      <c r="S59" s="1225">
        <f t="shared" si="16"/>
        <v>8624</v>
      </c>
      <c r="T59" s="1222">
        <f t="shared" si="16"/>
        <v>76991</v>
      </c>
      <c r="U59" s="153"/>
    </row>
    <row r="60" spans="1:21" x14ac:dyDescent="0.15">
      <c r="A60" s="153"/>
      <c r="B60" s="153"/>
      <c r="C60" s="153" t="s">
        <v>679</v>
      </c>
      <c r="D60" s="153"/>
      <c r="E60" s="153"/>
      <c r="F60" s="153"/>
      <c r="G60" s="153"/>
      <c r="H60" s="1255"/>
      <c r="I60" s="1255"/>
      <c r="J60" s="1255"/>
      <c r="K60" s="1255"/>
      <c r="L60" s="1255"/>
      <c r="M60" s="1255"/>
      <c r="N60" s="1255"/>
      <c r="O60" s="1255"/>
      <c r="P60" s="1255"/>
      <c r="Q60" s="1255"/>
      <c r="R60" s="1255"/>
      <c r="S60" s="1255"/>
      <c r="T60" s="1255"/>
      <c r="U60" s="153"/>
    </row>
    <row r="61" spans="1:21" x14ac:dyDescent="0.15">
      <c r="A61" s="153"/>
      <c r="B61" s="153"/>
      <c r="C61" s="153"/>
      <c r="D61" s="153"/>
      <c r="E61" s="153"/>
      <c r="F61" s="153"/>
      <c r="G61" s="153"/>
      <c r="H61" s="153"/>
      <c r="I61" s="153"/>
      <c r="J61" s="153"/>
      <c r="K61" s="153"/>
      <c r="L61" s="153"/>
      <c r="M61" s="153"/>
      <c r="N61" s="153"/>
      <c r="O61" s="153"/>
      <c r="P61" s="153"/>
      <c r="Q61" s="153"/>
      <c r="R61" s="153"/>
      <c r="S61" s="153"/>
      <c r="T61" s="153"/>
      <c r="U61" s="153"/>
    </row>
    <row r="62" spans="1:21" x14ac:dyDescent="0.15">
      <c r="A62" s="153"/>
      <c r="B62" s="153"/>
      <c r="C62" s="153"/>
      <c r="D62" s="153"/>
      <c r="E62" s="153"/>
      <c r="F62" s="153"/>
      <c r="G62" s="153"/>
      <c r="H62" s="153"/>
      <c r="I62" s="153"/>
      <c r="J62" s="153"/>
      <c r="K62" s="153"/>
      <c r="L62" s="153"/>
      <c r="M62" s="153"/>
      <c r="N62" s="153"/>
      <c r="O62" s="153"/>
      <c r="P62" s="153"/>
      <c r="Q62" s="153"/>
      <c r="R62" s="153"/>
      <c r="S62" s="153"/>
      <c r="T62" s="153"/>
      <c r="U62" s="153"/>
    </row>
    <row r="63" spans="1:21" x14ac:dyDescent="0.15">
      <c r="A63" s="153"/>
      <c r="B63" s="153"/>
      <c r="C63" s="153"/>
      <c r="D63" s="153"/>
      <c r="E63" s="153"/>
      <c r="F63" s="153"/>
      <c r="G63" s="153"/>
      <c r="H63" s="153"/>
      <c r="I63" s="153"/>
      <c r="J63" s="153"/>
      <c r="K63" s="153"/>
      <c r="L63" s="153"/>
      <c r="M63" s="153"/>
      <c r="N63" s="153"/>
      <c r="O63" s="153"/>
      <c r="P63" s="153"/>
      <c r="Q63" s="153"/>
      <c r="R63" s="153"/>
      <c r="S63" s="153"/>
      <c r="T63" s="153"/>
      <c r="U63" s="153"/>
    </row>
    <row r="64" spans="1:21" x14ac:dyDescent="0.15">
      <c r="A64" s="153"/>
      <c r="B64" s="153"/>
      <c r="C64" s="153"/>
      <c r="D64" s="153"/>
      <c r="E64" s="153"/>
      <c r="F64" s="153"/>
      <c r="G64" s="153"/>
      <c r="H64" s="153"/>
      <c r="I64" s="153"/>
      <c r="J64" s="153"/>
      <c r="K64" s="153"/>
      <c r="L64" s="153"/>
      <c r="M64" s="153"/>
      <c r="N64" s="153"/>
      <c r="O64" s="153"/>
      <c r="P64" s="153"/>
      <c r="Q64" s="153"/>
      <c r="R64" s="153"/>
      <c r="S64" s="153"/>
      <c r="T64" s="153"/>
      <c r="U64" s="153"/>
    </row>
    <row r="65" spans="1:21" x14ac:dyDescent="0.15">
      <c r="A65" s="153"/>
      <c r="B65" s="153"/>
      <c r="C65" s="153"/>
      <c r="D65" s="153"/>
      <c r="E65" s="153"/>
      <c r="F65" s="153"/>
      <c r="G65" s="153"/>
      <c r="H65" s="153"/>
      <c r="I65" s="153"/>
      <c r="J65" s="153"/>
      <c r="K65" s="153"/>
      <c r="L65" s="153"/>
      <c r="M65" s="153"/>
      <c r="N65" s="153"/>
      <c r="O65" s="153"/>
      <c r="P65" s="153"/>
      <c r="Q65" s="153"/>
      <c r="R65" s="153"/>
      <c r="S65" s="153"/>
      <c r="T65" s="153"/>
      <c r="U65" s="153"/>
    </row>
    <row r="66" spans="1:21" x14ac:dyDescent="0.15">
      <c r="A66" s="153"/>
      <c r="B66" s="153"/>
      <c r="C66" s="153"/>
      <c r="D66" s="153"/>
      <c r="E66" s="153"/>
      <c r="F66" s="153"/>
      <c r="G66" s="153"/>
      <c r="H66" s="153"/>
      <c r="I66" s="153"/>
      <c r="J66" s="153"/>
      <c r="K66" s="153"/>
      <c r="L66" s="153"/>
      <c r="M66" s="153"/>
      <c r="N66" s="153"/>
      <c r="O66" s="153"/>
      <c r="P66" s="153"/>
      <c r="Q66" s="153"/>
      <c r="R66" s="153"/>
      <c r="S66" s="153"/>
      <c r="T66" s="153"/>
      <c r="U66" s="153"/>
    </row>
    <row r="67" spans="1:21" x14ac:dyDescent="0.15">
      <c r="A67" s="153"/>
      <c r="B67" s="153"/>
      <c r="C67" s="153"/>
      <c r="D67" s="153"/>
      <c r="E67" s="153"/>
      <c r="F67" s="153"/>
      <c r="G67" s="153"/>
      <c r="H67" s="153"/>
      <c r="I67" s="153"/>
      <c r="J67" s="153"/>
      <c r="K67" s="153"/>
      <c r="L67" s="153"/>
      <c r="M67" s="153"/>
      <c r="N67" s="153"/>
      <c r="O67" s="153"/>
      <c r="P67" s="153"/>
      <c r="Q67" s="153"/>
      <c r="R67" s="153"/>
      <c r="S67" s="153"/>
      <c r="T67" s="153"/>
      <c r="U67" s="153"/>
    </row>
    <row r="68" spans="1:21" x14ac:dyDescent="0.15">
      <c r="A68" s="153"/>
      <c r="B68" s="153"/>
      <c r="C68" s="153"/>
      <c r="D68" s="153"/>
      <c r="E68" s="153"/>
      <c r="F68" s="153"/>
      <c r="G68" s="153"/>
      <c r="H68" s="153"/>
      <c r="I68" s="153"/>
      <c r="J68" s="153"/>
      <c r="K68" s="153"/>
      <c r="L68" s="153"/>
      <c r="M68" s="153"/>
      <c r="N68" s="153"/>
      <c r="O68" s="153"/>
      <c r="P68" s="153"/>
      <c r="Q68" s="153"/>
      <c r="R68" s="153"/>
      <c r="S68" s="153"/>
      <c r="T68" s="153"/>
      <c r="U68" s="153"/>
    </row>
    <row r="69" spans="1:21" x14ac:dyDescent="0.15">
      <c r="A69" s="153"/>
      <c r="B69" s="153"/>
      <c r="C69" s="153"/>
      <c r="D69" s="153"/>
      <c r="E69" s="153"/>
      <c r="F69" s="153"/>
      <c r="G69" s="153"/>
      <c r="H69" s="153"/>
      <c r="I69" s="153"/>
      <c r="J69" s="153"/>
      <c r="K69" s="153"/>
      <c r="L69" s="153"/>
      <c r="M69" s="153"/>
      <c r="N69" s="153"/>
      <c r="O69" s="153"/>
      <c r="P69" s="153"/>
      <c r="Q69" s="153"/>
      <c r="R69" s="153"/>
      <c r="S69" s="153"/>
      <c r="T69" s="153"/>
      <c r="U69" s="153"/>
    </row>
    <row r="70" spans="1:21" x14ac:dyDescent="0.15">
      <c r="A70" s="153"/>
      <c r="B70" s="153"/>
      <c r="C70" s="153"/>
      <c r="D70" s="153"/>
      <c r="E70" s="153"/>
      <c r="F70" s="153"/>
      <c r="G70" s="153"/>
      <c r="H70" s="153"/>
      <c r="I70" s="153"/>
      <c r="J70" s="153"/>
      <c r="K70" s="153"/>
      <c r="L70" s="153"/>
      <c r="M70" s="153"/>
      <c r="N70" s="153"/>
      <c r="O70" s="153"/>
      <c r="P70" s="153"/>
      <c r="Q70" s="153"/>
      <c r="R70" s="153"/>
      <c r="S70" s="153"/>
      <c r="T70" s="153"/>
      <c r="U70" s="153"/>
    </row>
    <row r="71" spans="1:21" x14ac:dyDescent="0.15">
      <c r="A71" s="153"/>
      <c r="B71" s="153"/>
      <c r="C71" s="153"/>
      <c r="D71" s="153"/>
      <c r="E71" s="153"/>
      <c r="F71" s="153"/>
      <c r="G71" s="153"/>
      <c r="H71" s="153"/>
      <c r="I71" s="153"/>
      <c r="J71" s="153"/>
      <c r="K71" s="153"/>
      <c r="L71" s="153"/>
      <c r="M71" s="153"/>
      <c r="N71" s="153"/>
      <c r="O71" s="153"/>
      <c r="P71" s="153"/>
      <c r="Q71" s="153"/>
      <c r="R71" s="153"/>
      <c r="S71" s="153"/>
      <c r="T71" s="153"/>
      <c r="U71" s="153"/>
    </row>
    <row r="72" spans="1:21" x14ac:dyDescent="0.15">
      <c r="A72" s="153"/>
      <c r="B72" s="153"/>
      <c r="C72" s="153"/>
      <c r="D72" s="153"/>
      <c r="E72" s="153"/>
      <c r="F72" s="153"/>
      <c r="G72" s="153"/>
      <c r="H72" s="153"/>
      <c r="I72" s="153"/>
      <c r="J72" s="153"/>
      <c r="K72" s="153"/>
      <c r="L72" s="153"/>
      <c r="M72" s="153"/>
      <c r="N72" s="153"/>
      <c r="O72" s="153"/>
      <c r="P72" s="153"/>
      <c r="Q72" s="153"/>
      <c r="R72" s="153"/>
      <c r="S72" s="153"/>
      <c r="T72" s="153"/>
      <c r="U72" s="153"/>
    </row>
    <row r="73" spans="1:21" x14ac:dyDescent="0.15">
      <c r="A73" s="153"/>
      <c r="B73" s="153"/>
      <c r="C73" s="153"/>
      <c r="D73" s="153"/>
      <c r="E73" s="153"/>
      <c r="F73" s="153"/>
      <c r="G73" s="153"/>
      <c r="H73" s="153"/>
      <c r="I73" s="153"/>
      <c r="J73" s="153"/>
      <c r="K73" s="153"/>
      <c r="L73" s="153"/>
      <c r="M73" s="153"/>
      <c r="N73" s="153"/>
      <c r="O73" s="153"/>
      <c r="P73" s="153"/>
      <c r="Q73" s="153"/>
      <c r="R73" s="153"/>
      <c r="S73" s="153"/>
      <c r="T73" s="153"/>
      <c r="U73" s="153"/>
    </row>
    <row r="74" spans="1:21" x14ac:dyDescent="0.15">
      <c r="A74" s="153"/>
      <c r="B74" s="153"/>
      <c r="C74" s="153"/>
      <c r="D74" s="153"/>
      <c r="E74" s="153"/>
      <c r="F74" s="153"/>
      <c r="G74" s="153"/>
      <c r="H74" s="153"/>
      <c r="I74" s="153"/>
      <c r="J74" s="153"/>
      <c r="K74" s="153"/>
      <c r="L74" s="153"/>
      <c r="M74" s="153"/>
      <c r="N74" s="153"/>
      <c r="O74" s="153"/>
      <c r="P74" s="153"/>
      <c r="Q74" s="153"/>
      <c r="R74" s="153"/>
      <c r="S74" s="153"/>
      <c r="T74" s="153"/>
      <c r="U74" s="153"/>
    </row>
    <row r="75" spans="1:21" x14ac:dyDescent="0.15">
      <c r="A75" s="153"/>
      <c r="B75" s="153"/>
      <c r="C75" s="153"/>
      <c r="D75" s="153"/>
      <c r="E75" s="153"/>
      <c r="F75" s="153"/>
      <c r="G75" s="153"/>
      <c r="H75" s="153"/>
      <c r="I75" s="153"/>
      <c r="J75" s="153"/>
      <c r="K75" s="153"/>
      <c r="L75" s="153"/>
      <c r="M75" s="153"/>
      <c r="N75" s="153"/>
      <c r="O75" s="153"/>
      <c r="P75" s="153"/>
      <c r="Q75" s="153"/>
      <c r="R75" s="153"/>
      <c r="S75" s="153"/>
      <c r="T75" s="153"/>
      <c r="U75" s="153"/>
    </row>
    <row r="76" spans="1:21" x14ac:dyDescent="0.15">
      <c r="A76" s="153"/>
      <c r="B76" s="153"/>
      <c r="C76" s="153"/>
      <c r="D76" s="153"/>
      <c r="E76" s="153"/>
      <c r="F76" s="153"/>
      <c r="G76" s="153"/>
      <c r="H76" s="153"/>
      <c r="I76" s="153"/>
      <c r="J76" s="153"/>
      <c r="K76" s="153"/>
      <c r="L76" s="153"/>
      <c r="M76" s="153"/>
      <c r="N76" s="153"/>
      <c r="O76" s="153"/>
      <c r="P76" s="153"/>
      <c r="Q76" s="153"/>
      <c r="R76" s="153"/>
      <c r="S76" s="153"/>
      <c r="T76" s="153"/>
      <c r="U76" s="153"/>
    </row>
    <row r="77" spans="1:21" x14ac:dyDescent="0.15">
      <c r="A77" s="153"/>
      <c r="B77" s="153"/>
      <c r="C77" s="153"/>
      <c r="D77" s="153"/>
      <c r="E77" s="153"/>
      <c r="F77" s="153"/>
      <c r="G77" s="153"/>
      <c r="H77" s="153"/>
      <c r="I77" s="153"/>
      <c r="J77" s="153"/>
      <c r="K77" s="153"/>
      <c r="L77" s="153"/>
      <c r="M77" s="153"/>
      <c r="N77" s="153"/>
      <c r="O77" s="153"/>
      <c r="P77" s="153"/>
      <c r="Q77" s="153"/>
      <c r="R77" s="153"/>
      <c r="S77" s="153"/>
      <c r="T77" s="153"/>
      <c r="U77" s="153"/>
    </row>
    <row r="78" spans="1:21" x14ac:dyDescent="0.15">
      <c r="A78" s="153"/>
      <c r="B78" s="153"/>
      <c r="C78" s="153"/>
      <c r="D78" s="153"/>
      <c r="E78" s="153"/>
      <c r="F78" s="153"/>
      <c r="G78" s="153"/>
      <c r="H78" s="153"/>
      <c r="I78" s="153"/>
      <c r="J78" s="153"/>
      <c r="K78" s="153"/>
      <c r="L78" s="153"/>
      <c r="M78" s="153"/>
      <c r="N78" s="153"/>
      <c r="O78" s="153"/>
      <c r="P78" s="153"/>
      <c r="Q78" s="153"/>
      <c r="R78" s="153"/>
      <c r="S78" s="153"/>
      <c r="T78" s="153"/>
      <c r="U78" s="153"/>
    </row>
    <row r="79" spans="1:21" x14ac:dyDescent="0.15">
      <c r="A79" s="153"/>
      <c r="B79" s="153"/>
      <c r="C79" s="153"/>
      <c r="D79" s="153"/>
      <c r="E79" s="153"/>
      <c r="F79" s="153"/>
      <c r="G79" s="153"/>
      <c r="H79" s="153"/>
      <c r="I79" s="153"/>
      <c r="J79" s="153"/>
      <c r="K79" s="153"/>
      <c r="L79" s="153"/>
      <c r="M79" s="153"/>
      <c r="N79" s="153"/>
      <c r="O79" s="153"/>
      <c r="P79" s="153"/>
      <c r="Q79" s="153"/>
      <c r="R79" s="153"/>
      <c r="S79" s="153"/>
      <c r="T79" s="153"/>
      <c r="U79" s="153"/>
    </row>
    <row r="80" spans="1:21" x14ac:dyDescent="0.15">
      <c r="A80" s="153"/>
      <c r="B80" s="153"/>
      <c r="C80" s="153"/>
      <c r="D80" s="153"/>
      <c r="E80" s="153"/>
      <c r="F80" s="153"/>
      <c r="G80" s="153"/>
      <c r="H80" s="153"/>
      <c r="I80" s="153"/>
      <c r="J80" s="153"/>
      <c r="K80" s="153"/>
      <c r="L80" s="153"/>
      <c r="M80" s="153"/>
      <c r="N80" s="153"/>
      <c r="O80" s="153"/>
      <c r="P80" s="153"/>
      <c r="Q80" s="153"/>
      <c r="R80" s="153"/>
      <c r="S80" s="153"/>
      <c r="T80" s="153"/>
      <c r="U80" s="153"/>
    </row>
    <row r="81" spans="1:21" x14ac:dyDescent="0.15">
      <c r="A81" s="153"/>
      <c r="B81" s="153"/>
      <c r="C81" s="153"/>
      <c r="D81" s="153"/>
      <c r="E81" s="153"/>
      <c r="F81" s="153"/>
      <c r="G81" s="153"/>
      <c r="H81" s="153"/>
      <c r="I81" s="153"/>
      <c r="J81" s="153"/>
      <c r="K81" s="153"/>
      <c r="L81" s="153"/>
      <c r="M81" s="153"/>
      <c r="N81" s="153"/>
      <c r="O81" s="153"/>
      <c r="P81" s="153"/>
      <c r="Q81" s="153"/>
      <c r="R81" s="153"/>
      <c r="S81" s="153"/>
      <c r="T81" s="153"/>
      <c r="U81" s="153"/>
    </row>
    <row r="82" spans="1:21" x14ac:dyDescent="0.15">
      <c r="A82" s="153"/>
      <c r="B82" s="153"/>
      <c r="C82" s="153"/>
      <c r="D82" s="153"/>
      <c r="E82" s="153"/>
      <c r="F82" s="153"/>
      <c r="G82" s="153"/>
      <c r="H82" s="153"/>
      <c r="I82" s="153"/>
      <c r="J82" s="153"/>
      <c r="K82" s="153"/>
      <c r="L82" s="153"/>
      <c r="M82" s="153"/>
      <c r="N82" s="153"/>
      <c r="O82" s="153"/>
      <c r="P82" s="153"/>
      <c r="Q82" s="153"/>
      <c r="R82" s="153"/>
      <c r="S82" s="153"/>
      <c r="T82" s="153"/>
      <c r="U82" s="153"/>
    </row>
    <row r="83" spans="1:21" x14ac:dyDescent="0.15">
      <c r="A83" s="153"/>
      <c r="B83" s="153"/>
      <c r="C83" s="153"/>
      <c r="D83" s="153"/>
      <c r="E83" s="153"/>
      <c r="F83" s="153"/>
      <c r="G83" s="153"/>
      <c r="H83" s="153"/>
      <c r="I83" s="153"/>
      <c r="J83" s="153"/>
      <c r="K83" s="153"/>
      <c r="L83" s="153"/>
      <c r="M83" s="153"/>
      <c r="N83" s="153"/>
      <c r="O83" s="153"/>
      <c r="P83" s="153"/>
      <c r="Q83" s="153"/>
      <c r="R83" s="153"/>
      <c r="S83" s="153"/>
      <c r="T83" s="153"/>
      <c r="U83" s="153"/>
    </row>
    <row r="84" spans="1:21" x14ac:dyDescent="0.15">
      <c r="A84" s="153"/>
      <c r="B84" s="153"/>
      <c r="C84" s="153"/>
      <c r="D84" s="153"/>
      <c r="E84" s="153"/>
      <c r="F84" s="153"/>
      <c r="G84" s="153"/>
      <c r="H84" s="153"/>
      <c r="I84" s="153"/>
      <c r="J84" s="153"/>
      <c r="K84" s="153"/>
      <c r="L84" s="153"/>
      <c r="M84" s="153"/>
      <c r="N84" s="153"/>
      <c r="O84" s="153"/>
      <c r="P84" s="153"/>
      <c r="Q84" s="153"/>
      <c r="R84" s="153"/>
      <c r="S84" s="153"/>
      <c r="T84" s="153"/>
      <c r="U84" s="153"/>
    </row>
    <row r="85" spans="1:21" x14ac:dyDescent="0.15">
      <c r="A85" s="153"/>
      <c r="B85" s="153"/>
      <c r="C85" s="153"/>
      <c r="D85" s="153"/>
      <c r="E85" s="153"/>
      <c r="F85" s="153"/>
      <c r="G85" s="153"/>
      <c r="H85" s="153"/>
      <c r="I85" s="153"/>
      <c r="J85" s="153"/>
      <c r="K85" s="153"/>
      <c r="L85" s="153"/>
      <c r="M85" s="153"/>
      <c r="N85" s="153"/>
      <c r="O85" s="153"/>
      <c r="P85" s="153"/>
      <c r="Q85" s="153"/>
      <c r="R85" s="153"/>
      <c r="S85" s="153"/>
      <c r="T85" s="153"/>
      <c r="U85" s="153"/>
    </row>
    <row r="86" spans="1:21" x14ac:dyDescent="0.15">
      <c r="A86" s="153"/>
      <c r="B86" s="153"/>
      <c r="C86" s="153"/>
      <c r="D86" s="153"/>
      <c r="E86" s="153"/>
      <c r="F86" s="153"/>
      <c r="G86" s="153"/>
      <c r="H86" s="153"/>
      <c r="I86" s="153"/>
      <c r="J86" s="153"/>
      <c r="K86" s="153"/>
      <c r="L86" s="153"/>
      <c r="M86" s="153"/>
      <c r="N86" s="153"/>
      <c r="O86" s="153"/>
      <c r="P86" s="153"/>
      <c r="Q86" s="153"/>
      <c r="R86" s="153"/>
      <c r="S86" s="153"/>
      <c r="T86" s="153"/>
      <c r="U86" s="153"/>
    </row>
    <row r="87" spans="1:21" x14ac:dyDescent="0.15">
      <c r="A87" s="153"/>
      <c r="B87" s="153"/>
      <c r="C87" s="153"/>
      <c r="D87" s="153"/>
      <c r="E87" s="153"/>
      <c r="F87" s="153"/>
      <c r="G87" s="153"/>
      <c r="H87" s="153"/>
      <c r="I87" s="153"/>
      <c r="J87" s="153"/>
      <c r="K87" s="153"/>
      <c r="L87" s="153"/>
      <c r="M87" s="153"/>
      <c r="N87" s="153"/>
      <c r="O87" s="153"/>
      <c r="P87" s="153"/>
      <c r="Q87" s="153"/>
      <c r="R87" s="153"/>
      <c r="S87" s="153"/>
      <c r="T87" s="153"/>
      <c r="U87" s="153"/>
    </row>
    <row r="88" spans="1:21" x14ac:dyDescent="0.15">
      <c r="A88" s="153"/>
      <c r="B88" s="153"/>
      <c r="C88" s="153"/>
      <c r="D88" s="153"/>
      <c r="E88" s="153"/>
      <c r="F88" s="153"/>
      <c r="G88" s="153"/>
      <c r="H88" s="153"/>
      <c r="I88" s="153"/>
      <c r="J88" s="153"/>
      <c r="K88" s="153"/>
      <c r="L88" s="153"/>
      <c r="M88" s="153"/>
      <c r="N88" s="153"/>
      <c r="O88" s="153"/>
      <c r="P88" s="153"/>
      <c r="Q88" s="153"/>
      <c r="R88" s="153"/>
      <c r="S88" s="153"/>
      <c r="T88" s="153"/>
      <c r="U88" s="153"/>
    </row>
    <row r="89" spans="1:21" x14ac:dyDescent="0.15">
      <c r="A89" s="153"/>
      <c r="B89" s="153"/>
      <c r="C89" s="153"/>
      <c r="D89" s="153"/>
      <c r="E89" s="153"/>
      <c r="F89" s="153"/>
      <c r="G89" s="153"/>
      <c r="H89" s="153"/>
      <c r="I89" s="153"/>
      <c r="J89" s="153"/>
      <c r="K89" s="153"/>
      <c r="L89" s="153"/>
      <c r="M89" s="153"/>
      <c r="N89" s="153"/>
      <c r="O89" s="153"/>
      <c r="P89" s="153"/>
      <c r="Q89" s="153"/>
      <c r="R89" s="153"/>
      <c r="S89" s="153"/>
      <c r="T89" s="153"/>
      <c r="U89" s="153"/>
    </row>
    <row r="90" spans="1:21" x14ac:dyDescent="0.15">
      <c r="A90" s="153"/>
      <c r="B90" s="153"/>
      <c r="C90" s="153"/>
      <c r="D90" s="153"/>
      <c r="E90" s="153"/>
      <c r="F90" s="153"/>
      <c r="G90" s="153"/>
      <c r="H90" s="153"/>
      <c r="I90" s="153"/>
      <c r="J90" s="153"/>
      <c r="K90" s="153"/>
      <c r="L90" s="153"/>
      <c r="M90" s="153"/>
      <c r="N90" s="153"/>
      <c r="O90" s="153"/>
      <c r="P90" s="153"/>
      <c r="Q90" s="153"/>
      <c r="R90" s="153"/>
      <c r="S90" s="153"/>
      <c r="T90" s="153"/>
      <c r="U90" s="153"/>
    </row>
    <row r="91" spans="1:21" x14ac:dyDescent="0.15">
      <c r="A91" s="153"/>
      <c r="B91" s="153"/>
      <c r="C91" s="153"/>
      <c r="D91" s="153"/>
      <c r="E91" s="153"/>
      <c r="F91" s="153"/>
      <c r="G91" s="153"/>
      <c r="H91" s="153"/>
      <c r="I91" s="153"/>
      <c r="J91" s="153"/>
      <c r="K91" s="153"/>
      <c r="L91" s="153"/>
      <c r="M91" s="153"/>
      <c r="N91" s="153"/>
      <c r="O91" s="153"/>
      <c r="P91" s="153"/>
      <c r="Q91" s="153"/>
      <c r="R91" s="153"/>
      <c r="S91" s="153"/>
      <c r="T91" s="153"/>
      <c r="U91" s="153"/>
    </row>
    <row r="92" spans="1:21" x14ac:dyDescent="0.15">
      <c r="A92" s="153"/>
      <c r="B92" s="153"/>
      <c r="C92" s="153"/>
      <c r="D92" s="153"/>
      <c r="E92" s="153"/>
      <c r="F92" s="153"/>
      <c r="G92" s="153"/>
      <c r="H92" s="153"/>
      <c r="I92" s="153"/>
      <c r="J92" s="153"/>
      <c r="K92" s="153"/>
      <c r="L92" s="153"/>
      <c r="M92" s="153"/>
      <c r="N92" s="153"/>
      <c r="O92" s="153"/>
      <c r="P92" s="153"/>
      <c r="Q92" s="153"/>
      <c r="R92" s="153"/>
      <c r="S92" s="153"/>
      <c r="T92" s="153"/>
      <c r="U92" s="153"/>
    </row>
    <row r="93" spans="1:21" x14ac:dyDescent="0.15">
      <c r="A93" s="153"/>
      <c r="B93" s="153"/>
      <c r="C93" s="153"/>
      <c r="D93" s="153"/>
      <c r="E93" s="153"/>
      <c r="F93" s="153"/>
      <c r="G93" s="153"/>
      <c r="H93" s="153"/>
      <c r="I93" s="153"/>
      <c r="J93" s="153"/>
      <c r="K93" s="153"/>
      <c r="L93" s="153"/>
      <c r="M93" s="153"/>
      <c r="N93" s="153"/>
      <c r="O93" s="153"/>
      <c r="P93" s="153"/>
      <c r="Q93" s="153"/>
      <c r="R93" s="153"/>
      <c r="S93" s="153"/>
      <c r="T93" s="153"/>
      <c r="U93" s="153"/>
    </row>
    <row r="94" spans="1:21" x14ac:dyDescent="0.15">
      <c r="A94" s="153"/>
      <c r="B94" s="153"/>
      <c r="C94" s="153"/>
      <c r="D94" s="153"/>
      <c r="E94" s="153"/>
      <c r="F94" s="153"/>
      <c r="G94" s="153"/>
      <c r="H94" s="153"/>
      <c r="I94" s="153"/>
      <c r="J94" s="153"/>
      <c r="K94" s="153"/>
      <c r="L94" s="153"/>
      <c r="M94" s="153"/>
      <c r="N94" s="153"/>
      <c r="O94" s="153"/>
      <c r="P94" s="153"/>
      <c r="Q94" s="153"/>
      <c r="R94" s="153"/>
      <c r="S94" s="153"/>
      <c r="T94" s="153"/>
      <c r="U94" s="153"/>
    </row>
    <row r="95" spans="1:21" x14ac:dyDescent="0.15">
      <c r="A95" s="153"/>
      <c r="B95" s="153"/>
      <c r="C95" s="153"/>
      <c r="D95" s="153"/>
      <c r="E95" s="153"/>
      <c r="F95" s="153"/>
      <c r="G95" s="153"/>
      <c r="H95" s="153"/>
      <c r="I95" s="153"/>
      <c r="J95" s="153"/>
      <c r="K95" s="153"/>
      <c r="L95" s="153"/>
      <c r="M95" s="153"/>
      <c r="N95" s="153"/>
      <c r="O95" s="153"/>
      <c r="P95" s="153"/>
      <c r="Q95" s="153"/>
      <c r="R95" s="153"/>
      <c r="S95" s="153"/>
      <c r="T95" s="153"/>
      <c r="U95" s="153"/>
    </row>
    <row r="96" spans="1:21" x14ac:dyDescent="0.15">
      <c r="A96" s="153"/>
      <c r="B96" s="153"/>
      <c r="C96" s="153"/>
      <c r="D96" s="153"/>
      <c r="E96" s="153"/>
      <c r="F96" s="153"/>
      <c r="G96" s="153"/>
      <c r="H96" s="153"/>
      <c r="I96" s="153"/>
      <c r="J96" s="153"/>
      <c r="K96" s="153"/>
      <c r="L96" s="153"/>
      <c r="M96" s="153"/>
      <c r="N96" s="153"/>
      <c r="O96" s="153"/>
      <c r="P96" s="153"/>
      <c r="Q96" s="153"/>
      <c r="R96" s="153"/>
      <c r="S96" s="153"/>
      <c r="T96" s="153"/>
      <c r="U96" s="153"/>
    </row>
  </sheetData>
  <mergeCells count="71">
    <mergeCell ref="C57:D59"/>
    <mergeCell ref="E22:G22"/>
    <mergeCell ref="E23:G23"/>
    <mergeCell ref="E24:G24"/>
    <mergeCell ref="E35:G35"/>
    <mergeCell ref="E36:G36"/>
    <mergeCell ref="E40:G40"/>
    <mergeCell ref="E41:G41"/>
    <mergeCell ref="E57:G57"/>
    <mergeCell ref="E58:G58"/>
    <mergeCell ref="E59:G59"/>
    <mergeCell ref="E51:G51"/>
    <mergeCell ref="C34:D36"/>
    <mergeCell ref="E34:G34"/>
    <mergeCell ref="E39:G39"/>
    <mergeCell ref="C37:D39"/>
    <mergeCell ref="F6:G6"/>
    <mergeCell ref="C6:E6"/>
    <mergeCell ref="E16:G16"/>
    <mergeCell ref="E17:G17"/>
    <mergeCell ref="C8:G8"/>
    <mergeCell ref="C16:D18"/>
    <mergeCell ref="C7:E7"/>
    <mergeCell ref="C10:G10"/>
    <mergeCell ref="C9:G9"/>
    <mergeCell ref="C14:E14"/>
    <mergeCell ref="F14:G14"/>
    <mergeCell ref="E18:G18"/>
    <mergeCell ref="C15:E15"/>
    <mergeCell ref="F15:G15"/>
    <mergeCell ref="E19:G19"/>
    <mergeCell ref="E20:G20"/>
    <mergeCell ref="E21:G21"/>
    <mergeCell ref="C19:D21"/>
    <mergeCell ref="F7:G7"/>
    <mergeCell ref="C33:E33"/>
    <mergeCell ref="F33:G33"/>
    <mergeCell ref="F32:G32"/>
    <mergeCell ref="Q32:S32"/>
    <mergeCell ref="C22:D24"/>
    <mergeCell ref="C32:E32"/>
    <mergeCell ref="K32:M32"/>
    <mergeCell ref="C54:D56"/>
    <mergeCell ref="C51:D53"/>
    <mergeCell ref="E42:G42"/>
    <mergeCell ref="E37:G37"/>
    <mergeCell ref="E38:G38"/>
    <mergeCell ref="C50:E50"/>
    <mergeCell ref="F50:G50"/>
    <mergeCell ref="E54:G54"/>
    <mergeCell ref="C49:E49"/>
    <mergeCell ref="F49:G49"/>
    <mergeCell ref="E52:G52"/>
    <mergeCell ref="E53:G53"/>
    <mergeCell ref="E56:G56"/>
    <mergeCell ref="E55:G55"/>
    <mergeCell ref="C40:D42"/>
    <mergeCell ref="R47:T47"/>
    <mergeCell ref="K49:M49"/>
    <mergeCell ref="Q49:S49"/>
    <mergeCell ref="T49:T50"/>
    <mergeCell ref="R4:T4"/>
    <mergeCell ref="R12:T12"/>
    <mergeCell ref="K14:M14"/>
    <mergeCell ref="Q14:S14"/>
    <mergeCell ref="R30:T30"/>
    <mergeCell ref="K6:M6"/>
    <mergeCell ref="Q6:S6"/>
    <mergeCell ref="T6:T7"/>
    <mergeCell ref="T14:T15"/>
    <mergeCell ref="T32:T33"/>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ゴシック,標準"【４　証明等取扱件数】－【(３)印鑑証明】</oddHeader>
    <oddFooter>&amp;R&amp;"ＭＳ ゴシック,標準"【４　証明等取扱件数】－【(３)印鑑証明】</oddFooter>
  </headerFooter>
  <rowBreaks count="2" manualBreakCount="2">
    <brk id="26" max="20" man="1"/>
    <brk id="43" max="2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T110"/>
  <sheetViews>
    <sheetView view="pageLayout" zoomScaleNormal="75" zoomScaleSheetLayoutView="83" workbookViewId="0">
      <selection activeCell="A2" sqref="A2"/>
    </sheetView>
  </sheetViews>
  <sheetFormatPr defaultRowHeight="20.100000000000001" customHeight="1" x14ac:dyDescent="0.15"/>
  <cols>
    <col min="1" max="2" width="2.5" style="36" customWidth="1"/>
    <col min="3" max="3" width="8" style="36" customWidth="1"/>
    <col min="4" max="5" width="4" style="36" customWidth="1"/>
    <col min="6" max="6" width="8" style="36" customWidth="1"/>
    <col min="7" max="18" width="8.75" style="36" customWidth="1"/>
    <col min="19" max="19" width="10" style="36" customWidth="1"/>
    <col min="20" max="20" width="2.5" style="36" customWidth="1"/>
    <col min="21" max="21" width="8.125" style="36" customWidth="1"/>
    <col min="22" max="16384" width="9" style="36"/>
  </cols>
  <sheetData>
    <row r="1" spans="1:20" ht="7.5" customHeight="1" x14ac:dyDescent="0.15">
      <c r="F1" s="70"/>
      <c r="G1" s="70"/>
      <c r="H1" s="70"/>
      <c r="I1" s="70"/>
      <c r="J1" s="70"/>
      <c r="K1" s="70"/>
      <c r="L1" s="70"/>
      <c r="M1" s="70"/>
      <c r="N1" s="70"/>
      <c r="O1" s="70"/>
      <c r="P1" s="70"/>
      <c r="Q1" s="70"/>
      <c r="R1" s="70"/>
      <c r="S1" s="70"/>
      <c r="T1" s="70"/>
    </row>
    <row r="2" spans="1:20" ht="22.5" customHeight="1" x14ac:dyDescent="0.2">
      <c r="A2" s="53" t="s">
        <v>599</v>
      </c>
      <c r="B2" s="34"/>
      <c r="F2" s="160"/>
      <c r="G2" s="70"/>
      <c r="H2" s="70"/>
      <c r="I2" s="70"/>
      <c r="J2" s="70"/>
      <c r="K2" s="70"/>
      <c r="L2" s="70"/>
      <c r="M2" s="70"/>
      <c r="N2" s="70"/>
      <c r="O2" s="70"/>
      <c r="P2" s="70"/>
      <c r="Q2" s="70"/>
      <c r="R2" s="70"/>
      <c r="S2" s="70"/>
      <c r="T2" s="70"/>
    </row>
    <row r="3" spans="1:20" ht="7.5" customHeight="1" x14ac:dyDescent="0.2">
      <c r="B3" s="159"/>
      <c r="C3" s="159"/>
      <c r="D3" s="159"/>
      <c r="E3" s="159"/>
      <c r="F3" s="160"/>
      <c r="G3" s="70"/>
      <c r="H3" s="70"/>
      <c r="I3" s="70"/>
      <c r="J3" s="70"/>
      <c r="K3" s="70"/>
      <c r="L3" s="70"/>
      <c r="M3" s="70"/>
      <c r="N3" s="70"/>
      <c r="O3" s="70"/>
      <c r="P3" s="70"/>
      <c r="Q3" s="70"/>
      <c r="R3" s="70"/>
      <c r="S3" s="70"/>
      <c r="T3" s="70"/>
    </row>
    <row r="4" spans="1:20" ht="20.100000000000001" customHeight="1" x14ac:dyDescent="0.2">
      <c r="C4" s="189" t="s">
        <v>27</v>
      </c>
      <c r="F4" s="160"/>
      <c r="G4" s="153"/>
      <c r="H4" s="153"/>
      <c r="I4" s="153"/>
      <c r="J4" s="153"/>
      <c r="K4" s="153"/>
      <c r="L4" s="153"/>
      <c r="M4" s="153"/>
      <c r="N4" s="153"/>
      <c r="O4" s="153"/>
      <c r="P4" s="153"/>
      <c r="Q4" s="2720">
        <f>'当該年度入力、注意事項'!$E$10</f>
        <v>26</v>
      </c>
      <c r="R4" s="2720"/>
      <c r="S4" s="2720"/>
      <c r="T4" s="70"/>
    </row>
    <row r="5" spans="1:20" ht="3" customHeight="1" thickBot="1" x14ac:dyDescent="0.25">
      <c r="B5" s="159"/>
      <c r="C5" s="159"/>
      <c r="D5" s="159"/>
      <c r="E5" s="159"/>
      <c r="F5" s="160"/>
      <c r="G5" s="1255"/>
      <c r="H5" s="1255"/>
      <c r="I5" s="1255"/>
      <c r="J5" s="1255"/>
      <c r="K5" s="1255"/>
      <c r="L5" s="1255"/>
      <c r="M5" s="1255"/>
      <c r="N5" s="1255"/>
      <c r="O5" s="1255"/>
      <c r="P5" s="1255"/>
      <c r="Q5" s="1255"/>
      <c r="R5" s="1255"/>
      <c r="S5" s="1255"/>
      <c r="T5" s="70"/>
    </row>
    <row r="6" spans="1:20" ht="18" customHeight="1" x14ac:dyDescent="0.15">
      <c r="B6" s="159"/>
      <c r="C6" s="2875"/>
      <c r="D6" s="2876"/>
      <c r="E6" s="2877" t="s">
        <v>266</v>
      </c>
      <c r="F6" s="2878"/>
      <c r="G6" s="1140"/>
      <c r="H6" s="1141"/>
      <c r="I6" s="1141"/>
      <c r="J6" s="2431">
        <f>'当該年度入力、注意事項'!$E$10</f>
        <v>26</v>
      </c>
      <c r="K6" s="2431"/>
      <c r="L6" s="2431"/>
      <c r="M6" s="1141"/>
      <c r="N6" s="1141"/>
      <c r="O6" s="1142"/>
      <c r="P6" s="2432">
        <f>'当該年度入力、注意事項'!$E$10+1</f>
        <v>27</v>
      </c>
      <c r="Q6" s="2431"/>
      <c r="R6" s="2433"/>
      <c r="S6" s="2566" t="s">
        <v>15</v>
      </c>
      <c r="T6" s="70"/>
    </row>
    <row r="7" spans="1:20" s="46" customFormat="1" ht="18" customHeight="1" thickBot="1" x14ac:dyDescent="0.2">
      <c r="B7" s="190"/>
      <c r="C7" s="2879" t="s">
        <v>264</v>
      </c>
      <c r="D7" s="2880"/>
      <c r="E7" s="2881"/>
      <c r="F7" s="2362"/>
      <c r="G7" s="1143" t="s">
        <v>448</v>
      </c>
      <c r="H7" s="1144" t="s">
        <v>449</v>
      </c>
      <c r="I7" s="1144" t="s">
        <v>450</v>
      </c>
      <c r="J7" s="1144" t="s">
        <v>451</v>
      </c>
      <c r="K7" s="1144" t="s">
        <v>458</v>
      </c>
      <c r="L7" s="1144" t="s">
        <v>459</v>
      </c>
      <c r="M7" s="1144" t="s">
        <v>452</v>
      </c>
      <c r="N7" s="1144" t="s">
        <v>453</v>
      </c>
      <c r="O7" s="1144" t="s">
        <v>454</v>
      </c>
      <c r="P7" s="1144" t="s">
        <v>455</v>
      </c>
      <c r="Q7" s="1144" t="s">
        <v>456</v>
      </c>
      <c r="R7" s="1144" t="s">
        <v>457</v>
      </c>
      <c r="S7" s="2574"/>
      <c r="T7" s="106"/>
    </row>
    <row r="8" spans="1:20" ht="26.25" customHeight="1" x14ac:dyDescent="0.15">
      <c r="B8" s="159"/>
      <c r="C8" s="2863" t="s">
        <v>24</v>
      </c>
      <c r="D8" s="2864"/>
      <c r="E8" s="2869" t="s">
        <v>272</v>
      </c>
      <c r="F8" s="2870"/>
      <c r="G8" s="1260">
        <f>G26+G43+G60+G77+G94</f>
        <v>16983</v>
      </c>
      <c r="H8" s="1260">
        <f t="shared" ref="H8:Q8" si="0">H26+H43+H60+H77+H94</f>
        <v>14099</v>
      </c>
      <c r="I8" s="1260">
        <f t="shared" si="0"/>
        <v>16380</v>
      </c>
      <c r="J8" s="1260">
        <f t="shared" si="0"/>
        <v>14413</v>
      </c>
      <c r="K8" s="1260">
        <f t="shared" si="0"/>
        <v>12729</v>
      </c>
      <c r="L8" s="1260">
        <f t="shared" si="0"/>
        <v>13845</v>
      </c>
      <c r="M8" s="1260">
        <f t="shared" si="0"/>
        <v>13402</v>
      </c>
      <c r="N8" s="1260">
        <f t="shared" si="0"/>
        <v>13500</v>
      </c>
      <c r="O8" s="1260">
        <f t="shared" si="0"/>
        <v>14418</v>
      </c>
      <c r="P8" s="1260">
        <f t="shared" si="0"/>
        <v>15384</v>
      </c>
      <c r="Q8" s="1260">
        <f t="shared" si="0"/>
        <v>16433</v>
      </c>
      <c r="R8" s="1261">
        <f>R26+R43+R60+R77+R94</f>
        <v>22399</v>
      </c>
      <c r="S8" s="1262">
        <f t="shared" ref="S8:S16" si="1">SUM(G8:R8)</f>
        <v>183985</v>
      </c>
      <c r="T8" s="70"/>
    </row>
    <row r="9" spans="1:20" ht="26.25" customHeight="1" thickBot="1" x14ac:dyDescent="0.2">
      <c r="B9" s="159"/>
      <c r="C9" s="2865"/>
      <c r="D9" s="2866"/>
      <c r="E9" s="2871" t="s">
        <v>23</v>
      </c>
      <c r="F9" s="2872"/>
      <c r="G9" s="1263">
        <f t="shared" ref="G9:Q9" si="2">G27+G44+G61+G78+G95</f>
        <v>1413</v>
      </c>
      <c r="H9" s="1263">
        <f t="shared" si="2"/>
        <v>1278</v>
      </c>
      <c r="I9" s="1263">
        <f t="shared" si="2"/>
        <v>1662</v>
      </c>
      <c r="J9" s="1263">
        <f t="shared" si="2"/>
        <v>1377</v>
      </c>
      <c r="K9" s="1263">
        <f t="shared" si="2"/>
        <v>1319</v>
      </c>
      <c r="L9" s="1263">
        <f t="shared" si="2"/>
        <v>1401</v>
      </c>
      <c r="M9" s="1263">
        <f t="shared" si="2"/>
        <v>1282</v>
      </c>
      <c r="N9" s="1263">
        <f t="shared" si="2"/>
        <v>1323</v>
      </c>
      <c r="O9" s="1263">
        <f t="shared" si="2"/>
        <v>1300</v>
      </c>
      <c r="P9" s="1263">
        <f t="shared" si="2"/>
        <v>1549</v>
      </c>
      <c r="Q9" s="1263">
        <f t="shared" si="2"/>
        <v>1929</v>
      </c>
      <c r="R9" s="1264">
        <f>R27+R44+R61+R78+R95</f>
        <v>2201</v>
      </c>
      <c r="S9" s="1265">
        <f t="shared" si="1"/>
        <v>18034</v>
      </c>
      <c r="T9" s="70"/>
    </row>
    <row r="10" spans="1:20" ht="26.25" customHeight="1" thickTop="1" thickBot="1" x14ac:dyDescent="0.2">
      <c r="B10" s="159"/>
      <c r="C10" s="2867"/>
      <c r="D10" s="2868"/>
      <c r="E10" s="2873" t="s">
        <v>15</v>
      </c>
      <c r="F10" s="2874"/>
      <c r="G10" s="1266">
        <f>SUM(G8:G9)</f>
        <v>18396</v>
      </c>
      <c r="H10" s="1266">
        <f t="shared" ref="H10:R10" si="3">SUM(H8:H9)</f>
        <v>15377</v>
      </c>
      <c r="I10" s="1266">
        <f t="shared" si="3"/>
        <v>18042</v>
      </c>
      <c r="J10" s="1266">
        <f t="shared" si="3"/>
        <v>15790</v>
      </c>
      <c r="K10" s="1266">
        <f t="shared" si="3"/>
        <v>14048</v>
      </c>
      <c r="L10" s="1266">
        <f t="shared" si="3"/>
        <v>15246</v>
      </c>
      <c r="M10" s="1266">
        <f t="shared" si="3"/>
        <v>14684</v>
      </c>
      <c r="N10" s="1266">
        <f t="shared" si="3"/>
        <v>14823</v>
      </c>
      <c r="O10" s="1266">
        <f t="shared" si="3"/>
        <v>15718</v>
      </c>
      <c r="P10" s="1266">
        <f t="shared" si="3"/>
        <v>16933</v>
      </c>
      <c r="Q10" s="1266">
        <f t="shared" si="3"/>
        <v>18362</v>
      </c>
      <c r="R10" s="1267">
        <f t="shared" si="3"/>
        <v>24600</v>
      </c>
      <c r="S10" s="1268">
        <f t="shared" si="1"/>
        <v>202019</v>
      </c>
      <c r="T10" s="70"/>
    </row>
    <row r="11" spans="1:20" ht="26.25" customHeight="1" x14ac:dyDescent="0.15">
      <c r="B11" s="159"/>
      <c r="C11" s="2863" t="s">
        <v>271</v>
      </c>
      <c r="D11" s="2864"/>
      <c r="E11" s="2869" t="s">
        <v>272</v>
      </c>
      <c r="F11" s="2870"/>
      <c r="G11" s="1269">
        <f t="shared" ref="G11:R11" si="4">G29+G46+G63+G80+G97</f>
        <v>8795</v>
      </c>
      <c r="H11" s="1269">
        <f t="shared" si="4"/>
        <v>9329</v>
      </c>
      <c r="I11" s="1269">
        <f t="shared" si="4"/>
        <v>9350</v>
      </c>
      <c r="J11" s="1269">
        <f t="shared" si="4"/>
        <v>9343</v>
      </c>
      <c r="K11" s="1269">
        <f t="shared" si="4"/>
        <v>8504</v>
      </c>
      <c r="L11" s="1269">
        <f t="shared" si="4"/>
        <v>9701</v>
      </c>
      <c r="M11" s="1269">
        <f t="shared" si="4"/>
        <v>9033</v>
      </c>
      <c r="N11" s="1269">
        <f t="shared" si="4"/>
        <v>8439</v>
      </c>
      <c r="O11" s="1269">
        <f t="shared" si="4"/>
        <v>8969</v>
      </c>
      <c r="P11" s="1269">
        <f t="shared" si="4"/>
        <v>9479</v>
      </c>
      <c r="Q11" s="1269">
        <f t="shared" si="4"/>
        <v>10151</v>
      </c>
      <c r="R11" s="1270">
        <f t="shared" si="4"/>
        <v>12807</v>
      </c>
      <c r="S11" s="1271">
        <f t="shared" si="1"/>
        <v>113900</v>
      </c>
      <c r="T11" s="70"/>
    </row>
    <row r="12" spans="1:20" ht="26.25" customHeight="1" thickBot="1" x14ac:dyDescent="0.2">
      <c r="B12" s="159"/>
      <c r="C12" s="2865"/>
      <c r="D12" s="2866"/>
      <c r="E12" s="2871" t="s">
        <v>23</v>
      </c>
      <c r="F12" s="2872"/>
      <c r="G12" s="1263">
        <f t="shared" ref="G12:R12" si="5">G30+G47+G64+G81+G98</f>
        <v>2307</v>
      </c>
      <c r="H12" s="1263">
        <f t="shared" si="5"/>
        <v>2338</v>
      </c>
      <c r="I12" s="1263">
        <f t="shared" si="5"/>
        <v>2628</v>
      </c>
      <c r="J12" s="1263">
        <f t="shared" si="5"/>
        <v>2502</v>
      </c>
      <c r="K12" s="1263">
        <f t="shared" si="5"/>
        <v>2306</v>
      </c>
      <c r="L12" s="1263">
        <f t="shared" si="5"/>
        <v>2671</v>
      </c>
      <c r="M12" s="1263">
        <f t="shared" si="5"/>
        <v>2506</v>
      </c>
      <c r="N12" s="1263">
        <f t="shared" si="5"/>
        <v>2348</v>
      </c>
      <c r="O12" s="1263">
        <f t="shared" si="5"/>
        <v>2272</v>
      </c>
      <c r="P12" s="1263">
        <f t="shared" si="5"/>
        <v>2544</v>
      </c>
      <c r="Q12" s="1263">
        <f t="shared" si="5"/>
        <v>2832</v>
      </c>
      <c r="R12" s="1264">
        <f t="shared" si="5"/>
        <v>3512</v>
      </c>
      <c r="S12" s="1265">
        <f t="shared" si="1"/>
        <v>30766</v>
      </c>
      <c r="T12" s="70"/>
    </row>
    <row r="13" spans="1:20" ht="26.25" customHeight="1" thickTop="1" thickBot="1" x14ac:dyDescent="0.2">
      <c r="B13" s="159"/>
      <c r="C13" s="2867"/>
      <c r="D13" s="2868"/>
      <c r="E13" s="2873" t="s">
        <v>15</v>
      </c>
      <c r="F13" s="2874"/>
      <c r="G13" s="1266">
        <f>SUM(G11:G12)</f>
        <v>11102</v>
      </c>
      <c r="H13" s="1266">
        <f t="shared" ref="H13:R13" si="6">SUM(H11:H12)</f>
        <v>11667</v>
      </c>
      <c r="I13" s="1266">
        <f t="shared" si="6"/>
        <v>11978</v>
      </c>
      <c r="J13" s="1266">
        <f t="shared" si="6"/>
        <v>11845</v>
      </c>
      <c r="K13" s="1266">
        <f t="shared" si="6"/>
        <v>10810</v>
      </c>
      <c r="L13" s="1266">
        <f t="shared" si="6"/>
        <v>12372</v>
      </c>
      <c r="M13" s="1266">
        <f t="shared" si="6"/>
        <v>11539</v>
      </c>
      <c r="N13" s="1266">
        <f t="shared" si="6"/>
        <v>10787</v>
      </c>
      <c r="O13" s="1266">
        <f t="shared" si="6"/>
        <v>11241</v>
      </c>
      <c r="P13" s="1266">
        <f t="shared" si="6"/>
        <v>12023</v>
      </c>
      <c r="Q13" s="1266">
        <f t="shared" si="6"/>
        <v>12983</v>
      </c>
      <c r="R13" s="1267">
        <f t="shared" si="6"/>
        <v>16319</v>
      </c>
      <c r="S13" s="1268">
        <f t="shared" si="1"/>
        <v>144666</v>
      </c>
      <c r="T13" s="70"/>
    </row>
    <row r="14" spans="1:20" ht="26.25" customHeight="1" x14ac:dyDescent="0.15">
      <c r="B14" s="159"/>
      <c r="C14" s="2863" t="s">
        <v>72</v>
      </c>
      <c r="D14" s="2864"/>
      <c r="E14" s="2869" t="s">
        <v>272</v>
      </c>
      <c r="F14" s="2870"/>
      <c r="G14" s="1269">
        <f t="shared" ref="G14:L14" si="7">G8+G11</f>
        <v>25778</v>
      </c>
      <c r="H14" s="1269">
        <f t="shared" si="7"/>
        <v>23428</v>
      </c>
      <c r="I14" s="1269">
        <f t="shared" si="7"/>
        <v>25730</v>
      </c>
      <c r="J14" s="1269">
        <f t="shared" si="7"/>
        <v>23756</v>
      </c>
      <c r="K14" s="1269">
        <f t="shared" si="7"/>
        <v>21233</v>
      </c>
      <c r="L14" s="1269">
        <f t="shared" si="7"/>
        <v>23546</v>
      </c>
      <c r="M14" s="1269">
        <f t="shared" ref="M14:R14" si="8">M8+M11</f>
        <v>22435</v>
      </c>
      <c r="N14" s="1269">
        <f t="shared" si="8"/>
        <v>21939</v>
      </c>
      <c r="O14" s="1269">
        <f t="shared" si="8"/>
        <v>23387</v>
      </c>
      <c r="P14" s="1269">
        <f t="shared" si="8"/>
        <v>24863</v>
      </c>
      <c r="Q14" s="1269">
        <f t="shared" si="8"/>
        <v>26584</v>
      </c>
      <c r="R14" s="1270">
        <f t="shared" si="8"/>
        <v>35206</v>
      </c>
      <c r="S14" s="1271">
        <f t="shared" si="1"/>
        <v>297885</v>
      </c>
      <c r="T14" s="70"/>
    </row>
    <row r="15" spans="1:20" ht="26.25" customHeight="1" thickBot="1" x14ac:dyDescent="0.2">
      <c r="B15" s="159"/>
      <c r="C15" s="2865"/>
      <c r="D15" s="2866"/>
      <c r="E15" s="2871" t="s">
        <v>23</v>
      </c>
      <c r="F15" s="2872"/>
      <c r="G15" s="1263">
        <f t="shared" ref="G15:R15" si="9">G9+G12</f>
        <v>3720</v>
      </c>
      <c r="H15" s="1263">
        <f t="shared" si="9"/>
        <v>3616</v>
      </c>
      <c r="I15" s="1263">
        <f t="shared" si="9"/>
        <v>4290</v>
      </c>
      <c r="J15" s="1263">
        <f t="shared" si="9"/>
        <v>3879</v>
      </c>
      <c r="K15" s="1263">
        <f t="shared" si="9"/>
        <v>3625</v>
      </c>
      <c r="L15" s="1263">
        <f t="shared" si="9"/>
        <v>4072</v>
      </c>
      <c r="M15" s="1263">
        <f t="shared" si="9"/>
        <v>3788</v>
      </c>
      <c r="N15" s="1263">
        <f t="shared" si="9"/>
        <v>3671</v>
      </c>
      <c r="O15" s="1263">
        <f t="shared" si="9"/>
        <v>3572</v>
      </c>
      <c r="P15" s="1263">
        <f t="shared" si="9"/>
        <v>4093</v>
      </c>
      <c r="Q15" s="1263">
        <f t="shared" si="9"/>
        <v>4761</v>
      </c>
      <c r="R15" s="1264">
        <f t="shared" si="9"/>
        <v>5713</v>
      </c>
      <c r="S15" s="1265">
        <f t="shared" si="1"/>
        <v>48800</v>
      </c>
      <c r="T15" s="70"/>
    </row>
    <row r="16" spans="1:20" ht="26.25" customHeight="1" thickTop="1" thickBot="1" x14ac:dyDescent="0.2">
      <c r="B16" s="159"/>
      <c r="C16" s="2867"/>
      <c r="D16" s="2868"/>
      <c r="E16" s="2873" t="s">
        <v>15</v>
      </c>
      <c r="F16" s="2874"/>
      <c r="G16" s="1272">
        <f>SUM(G14:G15)</f>
        <v>29498</v>
      </c>
      <c r="H16" s="1272">
        <f t="shared" ref="H16:Q16" si="10">SUM(H14:H15)</f>
        <v>27044</v>
      </c>
      <c r="I16" s="1272">
        <f t="shared" si="10"/>
        <v>30020</v>
      </c>
      <c r="J16" s="1272">
        <f t="shared" si="10"/>
        <v>27635</v>
      </c>
      <c r="K16" s="1272">
        <f t="shared" si="10"/>
        <v>24858</v>
      </c>
      <c r="L16" s="1272">
        <f t="shared" si="10"/>
        <v>27618</v>
      </c>
      <c r="M16" s="1272">
        <f t="shared" si="10"/>
        <v>26223</v>
      </c>
      <c r="N16" s="1272">
        <f t="shared" si="10"/>
        <v>25610</v>
      </c>
      <c r="O16" s="1272">
        <f t="shared" si="10"/>
        <v>26959</v>
      </c>
      <c r="P16" s="1272">
        <f t="shared" si="10"/>
        <v>28956</v>
      </c>
      <c r="Q16" s="1272">
        <f t="shared" si="10"/>
        <v>31345</v>
      </c>
      <c r="R16" s="1273">
        <f>SUM(R14:R15)</f>
        <v>40919</v>
      </c>
      <c r="S16" s="1274">
        <f t="shared" si="1"/>
        <v>346685</v>
      </c>
      <c r="T16" s="70"/>
    </row>
    <row r="17" spans="1:20" ht="20.100000000000001" customHeight="1" x14ac:dyDescent="0.15">
      <c r="B17" s="159"/>
      <c r="C17" s="159"/>
      <c r="D17" s="159"/>
      <c r="E17" s="159"/>
      <c r="F17" s="805" t="s">
        <v>392</v>
      </c>
      <c r="G17" s="1259"/>
      <c r="H17" s="1259"/>
      <c r="I17" s="1259"/>
      <c r="J17" s="1259"/>
      <c r="K17" s="1259"/>
      <c r="L17" s="1259"/>
      <c r="M17" s="1259"/>
      <c r="N17" s="1259"/>
      <c r="O17" s="1259"/>
      <c r="P17" s="1259"/>
      <c r="Q17" s="1259"/>
      <c r="R17" s="1259"/>
      <c r="S17" s="1259"/>
      <c r="T17" s="70"/>
    </row>
    <row r="18" spans="1:20" ht="20.100000000000001" customHeight="1" x14ac:dyDescent="0.15">
      <c r="B18" s="159"/>
      <c r="C18" s="159"/>
      <c r="D18" s="159"/>
      <c r="E18" s="159"/>
      <c r="F18" s="70"/>
      <c r="G18" s="1259"/>
      <c r="H18" s="1259"/>
      <c r="I18" s="1259"/>
      <c r="J18" s="1259"/>
      <c r="K18" s="1259"/>
      <c r="L18" s="1259"/>
      <c r="M18" s="1259"/>
      <c r="N18" s="1259"/>
      <c r="O18" s="1259"/>
      <c r="P18" s="1259"/>
      <c r="Q18" s="1259"/>
      <c r="R18" s="1259"/>
      <c r="S18" s="1259"/>
      <c r="T18" s="70"/>
    </row>
    <row r="19" spans="1:20" ht="7.5" customHeight="1" x14ac:dyDescent="0.15">
      <c r="F19" s="70"/>
      <c r="G19" s="70"/>
      <c r="H19" s="70"/>
      <c r="I19" s="70"/>
      <c r="J19" s="70"/>
      <c r="K19" s="70"/>
      <c r="L19" s="70"/>
      <c r="M19" s="70"/>
      <c r="N19" s="70"/>
      <c r="O19" s="70"/>
      <c r="P19" s="70"/>
      <c r="Q19" s="70"/>
      <c r="R19" s="70"/>
      <c r="S19" s="70"/>
      <c r="T19" s="70"/>
    </row>
    <row r="20" spans="1:20" ht="22.5" customHeight="1" x14ac:dyDescent="0.2">
      <c r="A20" s="53" t="s">
        <v>158</v>
      </c>
      <c r="B20" s="34"/>
      <c r="F20" s="160"/>
      <c r="G20" s="70"/>
      <c r="H20" s="70"/>
      <c r="I20" s="70"/>
      <c r="J20" s="70"/>
      <c r="K20" s="70"/>
      <c r="L20" s="70"/>
      <c r="M20" s="70"/>
      <c r="N20" s="70"/>
      <c r="O20" s="70"/>
      <c r="P20" s="70"/>
      <c r="Q20" s="70"/>
      <c r="R20" s="70"/>
      <c r="S20" s="70"/>
      <c r="T20" s="70"/>
    </row>
    <row r="21" spans="1:20" ht="7.5" customHeight="1" x14ac:dyDescent="0.2">
      <c r="B21" s="159"/>
      <c r="C21" s="159"/>
      <c r="D21" s="159"/>
      <c r="E21" s="159"/>
      <c r="F21" s="160"/>
      <c r="G21" s="70"/>
      <c r="H21" s="70"/>
      <c r="I21" s="70"/>
      <c r="J21" s="70"/>
      <c r="K21" s="70"/>
      <c r="L21" s="70"/>
      <c r="M21" s="70"/>
      <c r="N21" s="70"/>
      <c r="O21" s="70"/>
      <c r="P21" s="70"/>
      <c r="Q21" s="70"/>
      <c r="R21" s="70"/>
      <c r="S21" s="70"/>
      <c r="T21" s="70"/>
    </row>
    <row r="22" spans="1:20" ht="23.25" customHeight="1" x14ac:dyDescent="0.2">
      <c r="C22" s="189" t="s">
        <v>199</v>
      </c>
      <c r="E22" s="70"/>
      <c r="F22" s="160"/>
      <c r="G22" s="153"/>
      <c r="H22" s="153"/>
      <c r="I22" s="153"/>
      <c r="J22" s="153"/>
      <c r="K22" s="153"/>
      <c r="L22" s="153"/>
      <c r="M22" s="153"/>
      <c r="N22" s="153"/>
      <c r="O22" s="153"/>
      <c r="P22" s="153"/>
      <c r="Q22" s="2720">
        <f>'当該年度入力、注意事項'!$E$10</f>
        <v>26</v>
      </c>
      <c r="R22" s="2720"/>
      <c r="S22" s="2720"/>
      <c r="T22" s="70"/>
    </row>
    <row r="23" spans="1:20" ht="3" customHeight="1" thickBot="1" x14ac:dyDescent="0.2">
      <c r="B23" s="70"/>
      <c r="C23" s="70"/>
      <c r="D23" s="70"/>
      <c r="E23" s="70"/>
      <c r="F23" s="70"/>
      <c r="G23" s="153"/>
      <c r="H23" s="153"/>
      <c r="I23" s="153"/>
      <c r="J23" s="153"/>
      <c r="K23" s="153"/>
      <c r="L23" s="153"/>
      <c r="M23" s="153"/>
      <c r="N23" s="153"/>
      <c r="O23" s="153"/>
      <c r="P23" s="153"/>
      <c r="Q23" s="153"/>
      <c r="R23" s="153"/>
      <c r="S23" s="153"/>
      <c r="T23" s="70"/>
    </row>
    <row r="24" spans="1:20" ht="18" customHeight="1" x14ac:dyDescent="0.15">
      <c r="B24" s="159"/>
      <c r="C24" s="2875"/>
      <c r="D24" s="2876"/>
      <c r="E24" s="2877" t="s">
        <v>266</v>
      </c>
      <c r="F24" s="2878"/>
      <c r="G24" s="789"/>
      <c r="H24" s="790"/>
      <c r="I24" s="790"/>
      <c r="J24" s="2469">
        <f>'当該年度入力、注意事項'!$E$10</f>
        <v>26</v>
      </c>
      <c r="K24" s="2469"/>
      <c r="L24" s="2469"/>
      <c r="M24" s="790"/>
      <c r="N24" s="790"/>
      <c r="O24" s="791"/>
      <c r="P24" s="2470">
        <f>'当該年度入力、注意事項'!$E$10+1</f>
        <v>27</v>
      </c>
      <c r="Q24" s="2469"/>
      <c r="R24" s="2471"/>
      <c r="S24" s="2826" t="s">
        <v>15</v>
      </c>
      <c r="T24" s="70"/>
    </row>
    <row r="25" spans="1:20" s="46" customFormat="1" ht="18" customHeight="1" thickBot="1" x14ac:dyDescent="0.2">
      <c r="B25" s="190"/>
      <c r="C25" s="2879" t="s">
        <v>264</v>
      </c>
      <c r="D25" s="2880"/>
      <c r="E25" s="2881"/>
      <c r="F25" s="2882"/>
      <c r="G25" s="792" t="s">
        <v>448</v>
      </c>
      <c r="H25" s="793" t="s">
        <v>449</v>
      </c>
      <c r="I25" s="793" t="s">
        <v>450</v>
      </c>
      <c r="J25" s="793" t="s">
        <v>451</v>
      </c>
      <c r="K25" s="793" t="s">
        <v>458</v>
      </c>
      <c r="L25" s="793" t="s">
        <v>459</v>
      </c>
      <c r="M25" s="793" t="s">
        <v>452</v>
      </c>
      <c r="N25" s="793" t="s">
        <v>453</v>
      </c>
      <c r="O25" s="793" t="s">
        <v>454</v>
      </c>
      <c r="P25" s="793" t="s">
        <v>455</v>
      </c>
      <c r="Q25" s="793" t="s">
        <v>456</v>
      </c>
      <c r="R25" s="793" t="s">
        <v>457</v>
      </c>
      <c r="S25" s="2827"/>
      <c r="T25" s="106"/>
    </row>
    <row r="26" spans="1:20" ht="26.25" customHeight="1" x14ac:dyDescent="0.15">
      <c r="B26" s="70"/>
      <c r="C26" s="2863" t="s">
        <v>24</v>
      </c>
      <c r="D26" s="2864"/>
      <c r="E26" s="2869" t="s">
        <v>272</v>
      </c>
      <c r="F26" s="2870"/>
      <c r="G26" s="1541">
        <v>5825</v>
      </c>
      <c r="H26" s="1541">
        <v>4725</v>
      </c>
      <c r="I26" s="1541">
        <v>5876</v>
      </c>
      <c r="J26" s="1541">
        <v>5019</v>
      </c>
      <c r="K26" s="1541">
        <v>4416</v>
      </c>
      <c r="L26" s="1541">
        <v>4867</v>
      </c>
      <c r="M26" s="1541">
        <v>4624</v>
      </c>
      <c r="N26" s="1541">
        <v>4504</v>
      </c>
      <c r="O26" s="1541">
        <v>4737</v>
      </c>
      <c r="P26" s="1541">
        <v>5089</v>
      </c>
      <c r="Q26" s="1541">
        <v>5588</v>
      </c>
      <c r="R26" s="1545">
        <v>7939</v>
      </c>
      <c r="S26" s="1262">
        <f t="shared" ref="S26:S34" si="11">SUM(G26:R26)</f>
        <v>63209</v>
      </c>
      <c r="T26" s="70"/>
    </row>
    <row r="27" spans="1:20" ht="26.25" customHeight="1" thickBot="1" x14ac:dyDescent="0.2">
      <c r="B27" s="70"/>
      <c r="C27" s="2865"/>
      <c r="D27" s="2866"/>
      <c r="E27" s="2871" t="s">
        <v>23</v>
      </c>
      <c r="F27" s="2872"/>
      <c r="G27" s="1542">
        <v>483</v>
      </c>
      <c r="H27" s="1542">
        <v>447</v>
      </c>
      <c r="I27" s="1542">
        <v>686</v>
      </c>
      <c r="J27" s="1542">
        <v>495</v>
      </c>
      <c r="K27" s="1542">
        <v>504</v>
      </c>
      <c r="L27" s="1542">
        <v>489</v>
      </c>
      <c r="M27" s="1542">
        <v>472</v>
      </c>
      <c r="N27" s="1542">
        <v>461</v>
      </c>
      <c r="O27" s="1542">
        <v>503</v>
      </c>
      <c r="P27" s="1542">
        <v>580</v>
      </c>
      <c r="Q27" s="1542">
        <v>717</v>
      </c>
      <c r="R27" s="1544">
        <v>780</v>
      </c>
      <c r="S27" s="1265">
        <f t="shared" si="11"/>
        <v>6617</v>
      </c>
      <c r="T27" s="70"/>
    </row>
    <row r="28" spans="1:20" ht="26.25" customHeight="1" thickTop="1" thickBot="1" x14ac:dyDescent="0.2">
      <c r="B28" s="70"/>
      <c r="C28" s="2867"/>
      <c r="D28" s="2868"/>
      <c r="E28" s="2873" t="s">
        <v>15</v>
      </c>
      <c r="F28" s="2874"/>
      <c r="G28" s="1266">
        <f>SUM(G26:G27)</f>
        <v>6308</v>
      </c>
      <c r="H28" s="1266">
        <f t="shared" ref="H28:R28" si="12">SUM(H26:H27)</f>
        <v>5172</v>
      </c>
      <c r="I28" s="1266">
        <f t="shared" si="12"/>
        <v>6562</v>
      </c>
      <c r="J28" s="1266">
        <f t="shared" si="12"/>
        <v>5514</v>
      </c>
      <c r="K28" s="1266">
        <f t="shared" si="12"/>
        <v>4920</v>
      </c>
      <c r="L28" s="1266">
        <f t="shared" si="12"/>
        <v>5356</v>
      </c>
      <c r="M28" s="1266">
        <f t="shared" si="12"/>
        <v>5096</v>
      </c>
      <c r="N28" s="1266">
        <f t="shared" si="12"/>
        <v>4965</v>
      </c>
      <c r="O28" s="1266">
        <f t="shared" si="12"/>
        <v>5240</v>
      </c>
      <c r="P28" s="1266">
        <f t="shared" si="12"/>
        <v>5669</v>
      </c>
      <c r="Q28" s="1266">
        <f t="shared" si="12"/>
        <v>6305</v>
      </c>
      <c r="R28" s="1267">
        <f t="shared" si="12"/>
        <v>8719</v>
      </c>
      <c r="S28" s="1268">
        <f t="shared" si="11"/>
        <v>69826</v>
      </c>
      <c r="T28" s="70"/>
    </row>
    <row r="29" spans="1:20" ht="26.25" customHeight="1" x14ac:dyDescent="0.15">
      <c r="B29" s="70"/>
      <c r="C29" s="2863" t="s">
        <v>271</v>
      </c>
      <c r="D29" s="2864"/>
      <c r="E29" s="2869" t="s">
        <v>272</v>
      </c>
      <c r="F29" s="2870"/>
      <c r="G29" s="1540">
        <v>2591</v>
      </c>
      <c r="H29" s="1540">
        <v>2644</v>
      </c>
      <c r="I29" s="1540">
        <v>2452</v>
      </c>
      <c r="J29" s="1540">
        <v>2512</v>
      </c>
      <c r="K29" s="1540">
        <v>2317</v>
      </c>
      <c r="L29" s="1540">
        <v>2681</v>
      </c>
      <c r="M29" s="1540">
        <v>2553</v>
      </c>
      <c r="N29" s="1540">
        <v>2379</v>
      </c>
      <c r="O29" s="1540">
        <v>2611</v>
      </c>
      <c r="P29" s="1540">
        <v>2627</v>
      </c>
      <c r="Q29" s="1540">
        <v>2871</v>
      </c>
      <c r="R29" s="1543">
        <v>3637</v>
      </c>
      <c r="S29" s="1271">
        <f t="shared" si="11"/>
        <v>31875</v>
      </c>
      <c r="T29" s="70"/>
    </row>
    <row r="30" spans="1:20" ht="26.25" customHeight="1" thickBot="1" x14ac:dyDescent="0.2">
      <c r="B30" s="70"/>
      <c r="C30" s="2865"/>
      <c r="D30" s="2866"/>
      <c r="E30" s="2871" t="s">
        <v>23</v>
      </c>
      <c r="F30" s="2872"/>
      <c r="G30" s="1542">
        <v>804</v>
      </c>
      <c r="H30" s="1542">
        <v>797</v>
      </c>
      <c r="I30" s="1542">
        <v>944</v>
      </c>
      <c r="J30" s="1542">
        <v>880</v>
      </c>
      <c r="K30" s="1542">
        <v>878</v>
      </c>
      <c r="L30" s="1542">
        <v>944</v>
      </c>
      <c r="M30" s="1542">
        <v>878</v>
      </c>
      <c r="N30" s="1542">
        <v>866</v>
      </c>
      <c r="O30" s="1542">
        <v>842</v>
      </c>
      <c r="P30" s="1542">
        <v>960</v>
      </c>
      <c r="Q30" s="1542">
        <v>1017</v>
      </c>
      <c r="R30" s="1544">
        <v>1293</v>
      </c>
      <c r="S30" s="1265">
        <f t="shared" si="11"/>
        <v>11103</v>
      </c>
      <c r="T30" s="70"/>
    </row>
    <row r="31" spans="1:20" ht="26.25" customHeight="1" thickTop="1" thickBot="1" x14ac:dyDescent="0.2">
      <c r="B31" s="161"/>
      <c r="C31" s="2867"/>
      <c r="D31" s="2868"/>
      <c r="E31" s="2873" t="s">
        <v>15</v>
      </c>
      <c r="F31" s="2874"/>
      <c r="G31" s="1266">
        <f>SUM(G29:G30)</f>
        <v>3395</v>
      </c>
      <c r="H31" s="1266">
        <f t="shared" ref="H31:R31" si="13">SUM(H29:H30)</f>
        <v>3441</v>
      </c>
      <c r="I31" s="1266">
        <f t="shared" si="13"/>
        <v>3396</v>
      </c>
      <c r="J31" s="1266">
        <f t="shared" si="13"/>
        <v>3392</v>
      </c>
      <c r="K31" s="1266">
        <f t="shared" si="13"/>
        <v>3195</v>
      </c>
      <c r="L31" s="1266">
        <f t="shared" si="13"/>
        <v>3625</v>
      </c>
      <c r="M31" s="1266">
        <f t="shared" si="13"/>
        <v>3431</v>
      </c>
      <c r="N31" s="1266">
        <f t="shared" si="13"/>
        <v>3245</v>
      </c>
      <c r="O31" s="1266">
        <f t="shared" si="13"/>
        <v>3453</v>
      </c>
      <c r="P31" s="1266">
        <f t="shared" si="13"/>
        <v>3587</v>
      </c>
      <c r="Q31" s="1266">
        <f t="shared" si="13"/>
        <v>3888</v>
      </c>
      <c r="R31" s="1267">
        <f t="shared" si="13"/>
        <v>4930</v>
      </c>
      <c r="S31" s="1268">
        <f t="shared" si="11"/>
        <v>42978</v>
      </c>
      <c r="T31" s="70"/>
    </row>
    <row r="32" spans="1:20" ht="26.25" customHeight="1" x14ac:dyDescent="0.15">
      <c r="B32" s="70"/>
      <c r="C32" s="2863" t="s">
        <v>72</v>
      </c>
      <c r="D32" s="2864"/>
      <c r="E32" s="2869" t="s">
        <v>272</v>
      </c>
      <c r="F32" s="2870"/>
      <c r="G32" s="1269">
        <f>G26+G29</f>
        <v>8416</v>
      </c>
      <c r="H32" s="1269">
        <f t="shared" ref="H32:R32" si="14">H26+H29</f>
        <v>7369</v>
      </c>
      <c r="I32" s="1269">
        <f t="shared" si="14"/>
        <v>8328</v>
      </c>
      <c r="J32" s="1269">
        <f t="shared" si="14"/>
        <v>7531</v>
      </c>
      <c r="K32" s="1269">
        <f t="shared" si="14"/>
        <v>6733</v>
      </c>
      <c r="L32" s="1269">
        <f t="shared" si="14"/>
        <v>7548</v>
      </c>
      <c r="M32" s="1269">
        <f t="shared" si="14"/>
        <v>7177</v>
      </c>
      <c r="N32" s="1269">
        <f t="shared" si="14"/>
        <v>6883</v>
      </c>
      <c r="O32" s="1269">
        <f t="shared" si="14"/>
        <v>7348</v>
      </c>
      <c r="P32" s="1269">
        <f t="shared" si="14"/>
        <v>7716</v>
      </c>
      <c r="Q32" s="1269">
        <f t="shared" si="14"/>
        <v>8459</v>
      </c>
      <c r="R32" s="1270">
        <f t="shared" si="14"/>
        <v>11576</v>
      </c>
      <c r="S32" s="1271">
        <f t="shared" si="11"/>
        <v>95084</v>
      </c>
      <c r="T32" s="70"/>
    </row>
    <row r="33" spans="1:20" ht="26.25" customHeight="1" thickBot="1" x14ac:dyDescent="0.2">
      <c r="B33" s="70"/>
      <c r="C33" s="2865"/>
      <c r="D33" s="2866"/>
      <c r="E33" s="2871" t="s">
        <v>23</v>
      </c>
      <c r="F33" s="2872"/>
      <c r="G33" s="1263">
        <f t="shared" ref="G33:R33" si="15">G27+G30</f>
        <v>1287</v>
      </c>
      <c r="H33" s="1263">
        <f t="shared" si="15"/>
        <v>1244</v>
      </c>
      <c r="I33" s="1263">
        <f t="shared" si="15"/>
        <v>1630</v>
      </c>
      <c r="J33" s="1263">
        <f t="shared" si="15"/>
        <v>1375</v>
      </c>
      <c r="K33" s="1263">
        <f t="shared" si="15"/>
        <v>1382</v>
      </c>
      <c r="L33" s="1263">
        <f t="shared" si="15"/>
        <v>1433</v>
      </c>
      <c r="M33" s="1263">
        <f t="shared" si="15"/>
        <v>1350</v>
      </c>
      <c r="N33" s="1263">
        <f t="shared" si="15"/>
        <v>1327</v>
      </c>
      <c r="O33" s="1263">
        <f t="shared" si="15"/>
        <v>1345</v>
      </c>
      <c r="P33" s="1263">
        <f t="shared" si="15"/>
        <v>1540</v>
      </c>
      <c r="Q33" s="1263">
        <f t="shared" si="15"/>
        <v>1734</v>
      </c>
      <c r="R33" s="1264">
        <f t="shared" si="15"/>
        <v>2073</v>
      </c>
      <c r="S33" s="1275">
        <f t="shared" si="11"/>
        <v>17720</v>
      </c>
      <c r="T33" s="70"/>
    </row>
    <row r="34" spans="1:20" ht="26.25" customHeight="1" thickTop="1" thickBot="1" x14ac:dyDescent="0.2">
      <c r="B34" s="70"/>
      <c r="C34" s="2867"/>
      <c r="D34" s="2868"/>
      <c r="E34" s="2873" t="s">
        <v>15</v>
      </c>
      <c r="F34" s="2874"/>
      <c r="G34" s="1272">
        <f>SUM(G32:G33)</f>
        <v>9703</v>
      </c>
      <c r="H34" s="1272">
        <f t="shared" ref="H34:R34" si="16">SUM(H32:H33)</f>
        <v>8613</v>
      </c>
      <c r="I34" s="1272">
        <f t="shared" si="16"/>
        <v>9958</v>
      </c>
      <c r="J34" s="1272">
        <f t="shared" si="16"/>
        <v>8906</v>
      </c>
      <c r="K34" s="1272">
        <f t="shared" si="16"/>
        <v>8115</v>
      </c>
      <c r="L34" s="1272">
        <f t="shared" si="16"/>
        <v>8981</v>
      </c>
      <c r="M34" s="1272">
        <f t="shared" si="16"/>
        <v>8527</v>
      </c>
      <c r="N34" s="1272">
        <f t="shared" si="16"/>
        <v>8210</v>
      </c>
      <c r="O34" s="1272">
        <f t="shared" si="16"/>
        <v>8693</v>
      </c>
      <c r="P34" s="1272">
        <f t="shared" si="16"/>
        <v>9256</v>
      </c>
      <c r="Q34" s="1272">
        <f t="shared" si="16"/>
        <v>10193</v>
      </c>
      <c r="R34" s="1273">
        <f t="shared" si="16"/>
        <v>13649</v>
      </c>
      <c r="S34" s="1274">
        <f t="shared" si="11"/>
        <v>112804</v>
      </c>
      <c r="T34" s="70"/>
    </row>
    <row r="35" spans="1:20" ht="20.100000000000001" customHeight="1" x14ac:dyDescent="0.15">
      <c r="B35" s="70"/>
      <c r="C35" s="70"/>
      <c r="D35" s="70"/>
      <c r="E35" s="70"/>
      <c r="F35" s="70"/>
      <c r="G35" s="1259"/>
      <c r="H35" s="1259"/>
      <c r="I35" s="1259"/>
      <c r="J35" s="1259"/>
      <c r="K35" s="1259"/>
      <c r="L35" s="1259"/>
      <c r="M35" s="1259"/>
      <c r="N35" s="1259"/>
      <c r="O35" s="1259"/>
      <c r="P35" s="1259"/>
      <c r="Q35" s="1259"/>
      <c r="R35" s="1259"/>
      <c r="S35" s="1259"/>
      <c r="T35" s="70"/>
    </row>
    <row r="36" spans="1:20" ht="7.5" customHeight="1" x14ac:dyDescent="0.15">
      <c r="E36" s="70"/>
      <c r="F36" s="70"/>
      <c r="G36" s="70"/>
      <c r="H36" s="70"/>
      <c r="I36" s="70"/>
      <c r="J36" s="70"/>
      <c r="K36" s="70"/>
      <c r="L36" s="70"/>
      <c r="M36" s="70"/>
      <c r="N36" s="70"/>
      <c r="O36" s="70"/>
      <c r="P36" s="70"/>
      <c r="Q36" s="70"/>
      <c r="R36" s="70"/>
      <c r="S36" s="70"/>
    </row>
    <row r="37" spans="1:20" ht="22.5" customHeight="1" x14ac:dyDescent="0.2">
      <c r="A37" s="53" t="s">
        <v>158</v>
      </c>
      <c r="B37" s="34"/>
      <c r="E37" s="70"/>
      <c r="F37" s="160"/>
      <c r="G37" s="70"/>
      <c r="H37" s="70"/>
      <c r="I37" s="70"/>
      <c r="J37" s="70"/>
      <c r="K37" s="70"/>
      <c r="L37" s="70"/>
      <c r="M37" s="70"/>
      <c r="N37" s="70"/>
      <c r="O37" s="70"/>
      <c r="P37" s="70"/>
      <c r="Q37" s="70"/>
      <c r="R37" s="70"/>
      <c r="S37" s="70"/>
    </row>
    <row r="38" spans="1:20" ht="7.5" customHeight="1" x14ac:dyDescent="0.2">
      <c r="B38" s="159"/>
      <c r="C38" s="159"/>
      <c r="D38" s="159"/>
      <c r="E38" s="159"/>
      <c r="F38" s="160"/>
      <c r="G38" s="70"/>
      <c r="H38" s="70"/>
      <c r="I38" s="70"/>
      <c r="J38" s="70"/>
      <c r="K38" s="70"/>
      <c r="L38" s="70"/>
      <c r="M38" s="70"/>
      <c r="N38" s="70"/>
      <c r="O38" s="70"/>
      <c r="P38" s="70"/>
      <c r="Q38" s="70"/>
      <c r="R38" s="70"/>
      <c r="S38" s="70"/>
      <c r="T38" s="70"/>
    </row>
    <row r="39" spans="1:20" ht="22.5" customHeight="1" x14ac:dyDescent="0.15">
      <c r="C39" s="189" t="s">
        <v>200</v>
      </c>
      <c r="D39" s="159"/>
      <c r="E39" s="159"/>
      <c r="F39" s="70"/>
      <c r="G39" s="153"/>
      <c r="H39" s="153"/>
      <c r="I39" s="153"/>
      <c r="J39" s="153"/>
      <c r="K39" s="153"/>
      <c r="L39" s="153"/>
      <c r="M39" s="153"/>
      <c r="N39" s="153"/>
      <c r="O39" s="153"/>
      <c r="P39" s="153"/>
      <c r="Q39" s="2720">
        <f>'当該年度入力、注意事項'!$E$10</f>
        <v>26</v>
      </c>
      <c r="R39" s="2720"/>
      <c r="S39" s="2720"/>
      <c r="T39" s="70"/>
    </row>
    <row r="40" spans="1:20" ht="3" customHeight="1" thickBot="1" x14ac:dyDescent="0.2">
      <c r="B40" s="70"/>
      <c r="C40" s="159"/>
      <c r="D40" s="159"/>
      <c r="E40" s="159"/>
      <c r="F40" s="70"/>
      <c r="G40" s="153"/>
      <c r="H40" s="153"/>
      <c r="I40" s="153"/>
      <c r="J40" s="153"/>
      <c r="K40" s="153"/>
      <c r="L40" s="153"/>
      <c r="M40" s="153"/>
      <c r="N40" s="153"/>
      <c r="O40" s="153"/>
      <c r="P40" s="153"/>
      <c r="Q40" s="153"/>
      <c r="R40" s="153"/>
      <c r="S40" s="153"/>
      <c r="T40" s="70"/>
    </row>
    <row r="41" spans="1:20" ht="18" customHeight="1" x14ac:dyDescent="0.15">
      <c r="B41" s="159"/>
      <c r="C41" s="2875"/>
      <c r="D41" s="2876"/>
      <c r="E41" s="2877" t="s">
        <v>266</v>
      </c>
      <c r="F41" s="2878"/>
      <c r="G41" s="789"/>
      <c r="H41" s="790"/>
      <c r="I41" s="790"/>
      <c r="J41" s="2469">
        <f>'当該年度入力、注意事項'!$E$10</f>
        <v>26</v>
      </c>
      <c r="K41" s="2469"/>
      <c r="L41" s="2469"/>
      <c r="M41" s="790"/>
      <c r="N41" s="790"/>
      <c r="O41" s="791"/>
      <c r="P41" s="2470">
        <f>'当該年度入力、注意事項'!$E$10+1</f>
        <v>27</v>
      </c>
      <c r="Q41" s="2469"/>
      <c r="R41" s="2471"/>
      <c r="S41" s="2826" t="s">
        <v>15</v>
      </c>
      <c r="T41" s="70"/>
    </row>
    <row r="42" spans="1:20" s="46" customFormat="1" ht="18" customHeight="1" thickBot="1" x14ac:dyDescent="0.2">
      <c r="B42" s="190"/>
      <c r="C42" s="2879" t="s">
        <v>264</v>
      </c>
      <c r="D42" s="2880"/>
      <c r="E42" s="2881"/>
      <c r="F42" s="2882"/>
      <c r="G42" s="792" t="s">
        <v>448</v>
      </c>
      <c r="H42" s="793" t="s">
        <v>449</v>
      </c>
      <c r="I42" s="793" t="s">
        <v>450</v>
      </c>
      <c r="J42" s="793" t="s">
        <v>451</v>
      </c>
      <c r="K42" s="793" t="s">
        <v>458</v>
      </c>
      <c r="L42" s="793" t="s">
        <v>459</v>
      </c>
      <c r="M42" s="793" t="s">
        <v>452</v>
      </c>
      <c r="N42" s="793" t="s">
        <v>453</v>
      </c>
      <c r="O42" s="793" t="s">
        <v>454</v>
      </c>
      <c r="P42" s="793" t="s">
        <v>455</v>
      </c>
      <c r="Q42" s="793" t="s">
        <v>456</v>
      </c>
      <c r="R42" s="793" t="s">
        <v>457</v>
      </c>
      <c r="S42" s="2827"/>
      <c r="T42" s="106"/>
    </row>
    <row r="43" spans="1:20" ht="26.25" customHeight="1" x14ac:dyDescent="0.15">
      <c r="B43" s="70"/>
      <c r="C43" s="2863" t="s">
        <v>24</v>
      </c>
      <c r="D43" s="2864"/>
      <c r="E43" s="2869" t="s">
        <v>272</v>
      </c>
      <c r="F43" s="2870"/>
      <c r="G43" s="1669">
        <v>4626</v>
      </c>
      <c r="H43" s="1669">
        <v>3668</v>
      </c>
      <c r="I43" s="1669">
        <v>4114</v>
      </c>
      <c r="J43" s="1669">
        <v>3792</v>
      </c>
      <c r="K43" s="1669">
        <v>3269</v>
      </c>
      <c r="L43" s="1669">
        <v>3498</v>
      </c>
      <c r="M43" s="1669">
        <v>3308</v>
      </c>
      <c r="N43" s="1669">
        <v>3306</v>
      </c>
      <c r="O43" s="1669">
        <v>3384</v>
      </c>
      <c r="P43" s="1669">
        <v>3894</v>
      </c>
      <c r="Q43" s="1669">
        <v>4109</v>
      </c>
      <c r="R43" s="1669">
        <v>5879</v>
      </c>
      <c r="S43" s="1271">
        <f t="shared" ref="S43:S48" si="17">SUM(G43:R43)</f>
        <v>46847</v>
      </c>
      <c r="T43" s="70"/>
    </row>
    <row r="44" spans="1:20" ht="26.25" customHeight="1" thickBot="1" x14ac:dyDescent="0.2">
      <c r="B44" s="70"/>
      <c r="C44" s="2865"/>
      <c r="D44" s="2866"/>
      <c r="E44" s="2871" t="s">
        <v>23</v>
      </c>
      <c r="F44" s="2872"/>
      <c r="G44" s="1670">
        <v>456</v>
      </c>
      <c r="H44" s="1670">
        <v>375</v>
      </c>
      <c r="I44" s="1670">
        <v>480</v>
      </c>
      <c r="J44" s="1670">
        <v>484</v>
      </c>
      <c r="K44" s="1670">
        <v>415</v>
      </c>
      <c r="L44" s="1670">
        <v>496</v>
      </c>
      <c r="M44" s="1670">
        <v>392</v>
      </c>
      <c r="N44" s="1670">
        <v>428</v>
      </c>
      <c r="O44" s="1670">
        <v>384</v>
      </c>
      <c r="P44" s="1670">
        <v>474</v>
      </c>
      <c r="Q44" s="1670">
        <v>643</v>
      </c>
      <c r="R44" s="1670">
        <v>728</v>
      </c>
      <c r="S44" s="1265">
        <f t="shared" si="17"/>
        <v>5755</v>
      </c>
      <c r="T44" s="70"/>
    </row>
    <row r="45" spans="1:20" ht="26.25" customHeight="1" thickTop="1" thickBot="1" x14ac:dyDescent="0.2">
      <c r="B45" s="70"/>
      <c r="C45" s="2867"/>
      <c r="D45" s="2868"/>
      <c r="E45" s="2873" t="s">
        <v>15</v>
      </c>
      <c r="F45" s="2874"/>
      <c r="G45" s="1266">
        <f t="shared" ref="G45:R45" si="18">SUM(G43:G44)</f>
        <v>5082</v>
      </c>
      <c r="H45" s="1266">
        <f t="shared" si="18"/>
        <v>4043</v>
      </c>
      <c r="I45" s="1266">
        <f t="shared" si="18"/>
        <v>4594</v>
      </c>
      <c r="J45" s="1266">
        <f t="shared" si="18"/>
        <v>4276</v>
      </c>
      <c r="K45" s="1266">
        <f t="shared" si="18"/>
        <v>3684</v>
      </c>
      <c r="L45" s="1266">
        <f t="shared" si="18"/>
        <v>3994</v>
      </c>
      <c r="M45" s="1266">
        <f t="shared" si="18"/>
        <v>3700</v>
      </c>
      <c r="N45" s="1266">
        <f t="shared" si="18"/>
        <v>3734</v>
      </c>
      <c r="O45" s="1266">
        <f t="shared" si="18"/>
        <v>3768</v>
      </c>
      <c r="P45" s="1266">
        <f t="shared" si="18"/>
        <v>4368</v>
      </c>
      <c r="Q45" s="1266">
        <f t="shared" si="18"/>
        <v>4752</v>
      </c>
      <c r="R45" s="1266">
        <f t="shared" si="18"/>
        <v>6607</v>
      </c>
      <c r="S45" s="1274">
        <f t="shared" si="17"/>
        <v>52602</v>
      </c>
      <c r="T45" s="70"/>
    </row>
    <row r="46" spans="1:20" ht="26.25" customHeight="1" x14ac:dyDescent="0.15">
      <c r="B46" s="70"/>
      <c r="C46" s="2863" t="s">
        <v>271</v>
      </c>
      <c r="D46" s="2864"/>
      <c r="E46" s="2869" t="s">
        <v>272</v>
      </c>
      <c r="F46" s="2870"/>
      <c r="G46" s="1671">
        <v>2126</v>
      </c>
      <c r="H46" s="1671">
        <v>2140</v>
      </c>
      <c r="I46" s="1671">
        <v>2282</v>
      </c>
      <c r="J46" s="1671">
        <v>2284</v>
      </c>
      <c r="K46" s="1671">
        <v>2211</v>
      </c>
      <c r="L46" s="1671">
        <v>2423</v>
      </c>
      <c r="M46" s="1671">
        <v>2064</v>
      </c>
      <c r="N46" s="1671">
        <v>2032</v>
      </c>
      <c r="O46" s="1671">
        <v>2186</v>
      </c>
      <c r="P46" s="1671">
        <v>2291</v>
      </c>
      <c r="Q46" s="1671">
        <v>2451</v>
      </c>
      <c r="R46" s="1671">
        <v>3185</v>
      </c>
      <c r="S46" s="1271">
        <f t="shared" si="17"/>
        <v>27675</v>
      </c>
      <c r="T46" s="70"/>
    </row>
    <row r="47" spans="1:20" ht="26.25" customHeight="1" thickBot="1" x14ac:dyDescent="0.2">
      <c r="B47" s="70"/>
      <c r="C47" s="2865"/>
      <c r="D47" s="2866"/>
      <c r="E47" s="2871" t="s">
        <v>23</v>
      </c>
      <c r="F47" s="2872"/>
      <c r="G47" s="1670">
        <v>732</v>
      </c>
      <c r="H47" s="1670">
        <v>758</v>
      </c>
      <c r="I47" s="1670">
        <v>816</v>
      </c>
      <c r="J47" s="1670">
        <v>846</v>
      </c>
      <c r="K47" s="1670">
        <v>720</v>
      </c>
      <c r="L47" s="1670">
        <v>886</v>
      </c>
      <c r="M47" s="1670">
        <v>745</v>
      </c>
      <c r="N47" s="1670">
        <v>728</v>
      </c>
      <c r="O47" s="1670">
        <v>728</v>
      </c>
      <c r="P47" s="1670">
        <v>813</v>
      </c>
      <c r="Q47" s="1670">
        <v>933</v>
      </c>
      <c r="R47" s="1670">
        <v>1107</v>
      </c>
      <c r="S47" s="1265">
        <f t="shared" si="17"/>
        <v>9812</v>
      </c>
      <c r="T47" s="70"/>
    </row>
    <row r="48" spans="1:20" ht="26.25" customHeight="1" thickTop="1" thickBot="1" x14ac:dyDescent="0.2">
      <c r="B48" s="70"/>
      <c r="C48" s="2867"/>
      <c r="D48" s="2868"/>
      <c r="E48" s="2873" t="s">
        <v>15</v>
      </c>
      <c r="F48" s="2874"/>
      <c r="G48" s="1266">
        <f t="shared" ref="G48:R48" si="19">SUM(G46:G47)</f>
        <v>2858</v>
      </c>
      <c r="H48" s="1266">
        <f t="shared" si="19"/>
        <v>2898</v>
      </c>
      <c r="I48" s="1266">
        <f t="shared" si="19"/>
        <v>3098</v>
      </c>
      <c r="J48" s="1266">
        <f t="shared" si="19"/>
        <v>3130</v>
      </c>
      <c r="K48" s="1266">
        <f t="shared" si="19"/>
        <v>2931</v>
      </c>
      <c r="L48" s="1266">
        <f t="shared" si="19"/>
        <v>3309</v>
      </c>
      <c r="M48" s="1266">
        <f t="shared" si="19"/>
        <v>2809</v>
      </c>
      <c r="N48" s="1266">
        <f t="shared" si="19"/>
        <v>2760</v>
      </c>
      <c r="O48" s="1266">
        <f t="shared" si="19"/>
        <v>2914</v>
      </c>
      <c r="P48" s="1266">
        <f t="shared" si="19"/>
        <v>3104</v>
      </c>
      <c r="Q48" s="1266">
        <f t="shared" si="19"/>
        <v>3384</v>
      </c>
      <c r="R48" s="1266">
        <f t="shared" si="19"/>
        <v>4292</v>
      </c>
      <c r="S48" s="1268">
        <f t="shared" si="17"/>
        <v>37487</v>
      </c>
      <c r="T48" s="70"/>
    </row>
    <row r="49" spans="1:20" ht="26.25" customHeight="1" x14ac:dyDescent="0.15">
      <c r="B49" s="70"/>
      <c r="C49" s="2863" t="s">
        <v>72</v>
      </c>
      <c r="D49" s="2864"/>
      <c r="E49" s="2869" t="s">
        <v>272</v>
      </c>
      <c r="F49" s="2870"/>
      <c r="G49" s="1269">
        <f>SUM(G43,G46)</f>
        <v>6752</v>
      </c>
      <c r="H49" s="1269">
        <f t="shared" ref="H49:R50" si="20">SUM(H43,H46)</f>
        <v>5808</v>
      </c>
      <c r="I49" s="1269">
        <f t="shared" si="20"/>
        <v>6396</v>
      </c>
      <c r="J49" s="1269">
        <f t="shared" si="20"/>
        <v>6076</v>
      </c>
      <c r="K49" s="1269">
        <f t="shared" si="20"/>
        <v>5480</v>
      </c>
      <c r="L49" s="1269">
        <f t="shared" si="20"/>
        <v>5921</v>
      </c>
      <c r="M49" s="1269">
        <f t="shared" si="20"/>
        <v>5372</v>
      </c>
      <c r="N49" s="1269">
        <f t="shared" si="20"/>
        <v>5338</v>
      </c>
      <c r="O49" s="1269">
        <f t="shared" si="20"/>
        <v>5570</v>
      </c>
      <c r="P49" s="1269">
        <f t="shared" si="20"/>
        <v>6185</v>
      </c>
      <c r="Q49" s="1269">
        <f t="shared" si="20"/>
        <v>6560</v>
      </c>
      <c r="R49" s="1269">
        <f t="shared" si="20"/>
        <v>9064</v>
      </c>
      <c r="S49" s="1271">
        <f>SUM(G49:R49)</f>
        <v>74522</v>
      </c>
      <c r="T49" s="70"/>
    </row>
    <row r="50" spans="1:20" ht="26.25" customHeight="1" thickBot="1" x14ac:dyDescent="0.2">
      <c r="B50" s="70"/>
      <c r="C50" s="2865"/>
      <c r="D50" s="2866"/>
      <c r="E50" s="2871" t="s">
        <v>23</v>
      </c>
      <c r="F50" s="2872"/>
      <c r="G50" s="1263">
        <f>SUM(G44,G47)</f>
        <v>1188</v>
      </c>
      <c r="H50" s="1263">
        <f t="shared" si="20"/>
        <v>1133</v>
      </c>
      <c r="I50" s="1263">
        <f t="shared" si="20"/>
        <v>1296</v>
      </c>
      <c r="J50" s="1263">
        <f t="shared" si="20"/>
        <v>1330</v>
      </c>
      <c r="K50" s="1263">
        <f t="shared" si="20"/>
        <v>1135</v>
      </c>
      <c r="L50" s="1263">
        <f t="shared" si="20"/>
        <v>1382</v>
      </c>
      <c r="M50" s="1263">
        <f t="shared" si="20"/>
        <v>1137</v>
      </c>
      <c r="N50" s="1263">
        <f t="shared" si="20"/>
        <v>1156</v>
      </c>
      <c r="O50" s="1263">
        <f t="shared" si="20"/>
        <v>1112</v>
      </c>
      <c r="P50" s="1263">
        <f t="shared" si="20"/>
        <v>1287</v>
      </c>
      <c r="Q50" s="1263">
        <f t="shared" si="20"/>
        <v>1576</v>
      </c>
      <c r="R50" s="1263">
        <f t="shared" si="20"/>
        <v>1835</v>
      </c>
      <c r="S50" s="1265">
        <f>SUM(G50:R50)</f>
        <v>15567</v>
      </c>
      <c r="T50" s="70"/>
    </row>
    <row r="51" spans="1:20" ht="26.25" customHeight="1" thickTop="1" thickBot="1" x14ac:dyDescent="0.2">
      <c r="B51" s="70"/>
      <c r="C51" s="2867"/>
      <c r="D51" s="2868"/>
      <c r="E51" s="2873" t="s">
        <v>15</v>
      </c>
      <c r="F51" s="2874"/>
      <c r="G51" s="1272">
        <f t="shared" ref="G51:R51" si="21">SUM(G49:G50)</f>
        <v>7940</v>
      </c>
      <c r="H51" s="1272">
        <f t="shared" si="21"/>
        <v>6941</v>
      </c>
      <c r="I51" s="1272">
        <f t="shared" si="21"/>
        <v>7692</v>
      </c>
      <c r="J51" s="1272">
        <f t="shared" si="21"/>
        <v>7406</v>
      </c>
      <c r="K51" s="1272">
        <f t="shared" si="21"/>
        <v>6615</v>
      </c>
      <c r="L51" s="1272">
        <f t="shared" si="21"/>
        <v>7303</v>
      </c>
      <c r="M51" s="1272">
        <f t="shared" si="21"/>
        <v>6509</v>
      </c>
      <c r="N51" s="1272">
        <f t="shared" si="21"/>
        <v>6494</v>
      </c>
      <c r="O51" s="1272">
        <f t="shared" si="21"/>
        <v>6682</v>
      </c>
      <c r="P51" s="1272">
        <f t="shared" si="21"/>
        <v>7472</v>
      </c>
      <c r="Q51" s="1272">
        <f t="shared" si="21"/>
        <v>8136</v>
      </c>
      <c r="R51" s="1272">
        <f t="shared" si="21"/>
        <v>10899</v>
      </c>
      <c r="S51" s="1274">
        <f>SUM(G51:R51)</f>
        <v>90089</v>
      </c>
      <c r="T51" s="70"/>
    </row>
    <row r="52" spans="1:20" ht="20.100000000000001" customHeight="1" x14ac:dyDescent="0.15">
      <c r="B52" s="70"/>
      <c r="C52" s="70"/>
      <c r="D52" s="70"/>
      <c r="E52" s="70"/>
      <c r="F52" s="70"/>
      <c r="G52" s="1259"/>
      <c r="H52" s="1259"/>
      <c r="I52" s="1259"/>
      <c r="J52" s="1259"/>
      <c r="K52" s="1259"/>
      <c r="L52" s="1259"/>
      <c r="M52" s="1259"/>
      <c r="N52" s="1259"/>
      <c r="O52" s="1259"/>
      <c r="P52" s="1259"/>
      <c r="Q52" s="1259"/>
      <c r="R52" s="1259"/>
      <c r="S52" s="1259"/>
      <c r="T52" s="70"/>
    </row>
    <row r="53" spans="1:20" ht="7.5" customHeight="1" x14ac:dyDescent="0.15">
      <c r="G53" s="1259"/>
      <c r="H53" s="1259"/>
      <c r="I53" s="1259"/>
      <c r="J53" s="1259"/>
      <c r="K53" s="1259"/>
      <c r="L53" s="1259"/>
      <c r="M53" s="1259"/>
      <c r="N53" s="1259"/>
      <c r="O53" s="1259"/>
      <c r="P53" s="1259"/>
      <c r="Q53" s="1259"/>
      <c r="R53" s="1259"/>
      <c r="S53" s="1259"/>
    </row>
    <row r="54" spans="1:20" ht="22.5" customHeight="1" x14ac:dyDescent="0.2">
      <c r="A54" s="53" t="s">
        <v>158</v>
      </c>
      <c r="B54" s="34"/>
      <c r="F54" s="35"/>
      <c r="G54" s="1259"/>
      <c r="H54" s="1259"/>
      <c r="I54" s="1259"/>
      <c r="J54" s="1259"/>
      <c r="K54" s="1259"/>
      <c r="L54" s="1259"/>
      <c r="M54" s="1259"/>
      <c r="N54" s="1259"/>
      <c r="O54" s="1259"/>
      <c r="P54" s="1259"/>
      <c r="Q54" s="1259"/>
      <c r="R54" s="1259"/>
      <c r="S54" s="1259"/>
    </row>
    <row r="55" spans="1:20" ht="7.5" customHeight="1" x14ac:dyDescent="0.2">
      <c r="B55" s="159"/>
      <c r="C55" s="159"/>
      <c r="D55" s="159"/>
      <c r="E55" s="159"/>
      <c r="F55" s="160"/>
      <c r="G55" s="1259"/>
      <c r="H55" s="1259"/>
      <c r="I55" s="1259"/>
      <c r="J55" s="1259"/>
      <c r="K55" s="1259"/>
      <c r="L55" s="1259"/>
      <c r="M55" s="1259"/>
      <c r="N55" s="1259"/>
      <c r="O55" s="1259"/>
      <c r="P55" s="1259"/>
      <c r="Q55" s="1259"/>
      <c r="R55" s="1259"/>
      <c r="S55" s="1259"/>
      <c r="T55" s="70"/>
    </row>
    <row r="56" spans="1:20" ht="22.5" customHeight="1" x14ac:dyDescent="0.15">
      <c r="C56" s="189" t="s">
        <v>228</v>
      </c>
      <c r="D56" s="159"/>
      <c r="E56" s="159"/>
      <c r="F56" s="70"/>
      <c r="G56" s="1255"/>
      <c r="H56" s="1255"/>
      <c r="I56" s="1255"/>
      <c r="J56" s="1255"/>
      <c r="K56" s="1255"/>
      <c r="L56" s="1255"/>
      <c r="M56" s="1255"/>
      <c r="N56" s="1255"/>
      <c r="O56" s="1255"/>
      <c r="P56" s="1255"/>
      <c r="Q56" s="2462">
        <f>'当該年度入力、注意事項'!$E$10</f>
        <v>26</v>
      </c>
      <c r="R56" s="2462"/>
      <c r="S56" s="2462"/>
      <c r="T56" s="70"/>
    </row>
    <row r="57" spans="1:20" ht="3" customHeight="1" thickBot="1" x14ac:dyDescent="0.2">
      <c r="B57" s="70"/>
      <c r="C57" s="70"/>
      <c r="D57" s="70"/>
      <c r="E57" s="70"/>
      <c r="F57" s="70"/>
      <c r="G57" s="1255"/>
      <c r="H57" s="1255"/>
      <c r="I57" s="1255"/>
      <c r="J57" s="1255"/>
      <c r="K57" s="1255"/>
      <c r="L57" s="1255"/>
      <c r="M57" s="1255"/>
      <c r="N57" s="1255"/>
      <c r="O57" s="1255"/>
      <c r="P57" s="1255"/>
      <c r="Q57" s="1255"/>
      <c r="R57" s="1255"/>
      <c r="S57" s="1255"/>
      <c r="T57" s="70"/>
    </row>
    <row r="58" spans="1:20" ht="18" customHeight="1" x14ac:dyDescent="0.15">
      <c r="B58" s="159"/>
      <c r="C58" s="2875"/>
      <c r="D58" s="2876"/>
      <c r="E58" s="2877" t="s">
        <v>266</v>
      </c>
      <c r="F58" s="2878"/>
      <c r="G58" s="1140"/>
      <c r="H58" s="1141"/>
      <c r="I58" s="1141"/>
      <c r="J58" s="2431">
        <f>'当該年度入力、注意事項'!$E$10</f>
        <v>26</v>
      </c>
      <c r="K58" s="2431"/>
      <c r="L58" s="2431"/>
      <c r="M58" s="1141"/>
      <c r="N58" s="1141"/>
      <c r="O58" s="1142"/>
      <c r="P58" s="2432">
        <f>'当該年度入力、注意事項'!$E$10+1</f>
        <v>27</v>
      </c>
      <c r="Q58" s="2431"/>
      <c r="R58" s="2433"/>
      <c r="S58" s="2566" t="s">
        <v>15</v>
      </c>
      <c r="T58" s="70"/>
    </row>
    <row r="59" spans="1:20" s="46" customFormat="1" ht="18" customHeight="1" thickBot="1" x14ac:dyDescent="0.2">
      <c r="B59" s="190"/>
      <c r="C59" s="2879" t="s">
        <v>264</v>
      </c>
      <c r="D59" s="2880"/>
      <c r="E59" s="2881"/>
      <c r="F59" s="2362"/>
      <c r="G59" s="1143" t="s">
        <v>448</v>
      </c>
      <c r="H59" s="1144" t="s">
        <v>449</v>
      </c>
      <c r="I59" s="1144" t="s">
        <v>450</v>
      </c>
      <c r="J59" s="1144" t="s">
        <v>451</v>
      </c>
      <c r="K59" s="1144" t="s">
        <v>458</v>
      </c>
      <c r="L59" s="1144" t="s">
        <v>459</v>
      </c>
      <c r="M59" s="1144" t="s">
        <v>452</v>
      </c>
      <c r="N59" s="1144" t="s">
        <v>453</v>
      </c>
      <c r="O59" s="1144" t="s">
        <v>454</v>
      </c>
      <c r="P59" s="1144" t="s">
        <v>455</v>
      </c>
      <c r="Q59" s="1144" t="s">
        <v>456</v>
      </c>
      <c r="R59" s="1144" t="s">
        <v>457</v>
      </c>
      <c r="S59" s="2574"/>
      <c r="T59" s="106"/>
    </row>
    <row r="60" spans="1:20" ht="26.25" customHeight="1" x14ac:dyDescent="0.15">
      <c r="B60" s="70"/>
      <c r="C60" s="2863" t="s">
        <v>24</v>
      </c>
      <c r="D60" s="2864"/>
      <c r="E60" s="2869" t="s">
        <v>272</v>
      </c>
      <c r="F60" s="2870"/>
      <c r="G60" s="1788">
        <v>1213</v>
      </c>
      <c r="H60" s="1671">
        <v>1100</v>
      </c>
      <c r="I60" s="1671">
        <v>1266</v>
      </c>
      <c r="J60" s="1671">
        <v>1150</v>
      </c>
      <c r="K60" s="1671">
        <v>933</v>
      </c>
      <c r="L60" s="1671">
        <v>1033</v>
      </c>
      <c r="M60" s="1671">
        <v>997</v>
      </c>
      <c r="N60" s="1671">
        <v>1046</v>
      </c>
      <c r="O60" s="1671">
        <v>1111</v>
      </c>
      <c r="P60" s="1671">
        <v>1236</v>
      </c>
      <c r="Q60" s="1671">
        <v>1287</v>
      </c>
      <c r="R60" s="1789">
        <v>1675</v>
      </c>
      <c r="S60" s="1271">
        <f t="shared" ref="S60:S65" si="22">SUM(G60:R60)</f>
        <v>14047</v>
      </c>
      <c r="T60" s="70"/>
    </row>
    <row r="61" spans="1:20" ht="26.25" customHeight="1" thickBot="1" x14ac:dyDescent="0.2">
      <c r="B61" s="70"/>
      <c r="C61" s="2865"/>
      <c r="D61" s="2866"/>
      <c r="E61" s="2871" t="s">
        <v>23</v>
      </c>
      <c r="F61" s="2872"/>
      <c r="G61" s="2064">
        <v>149</v>
      </c>
      <c r="H61" s="1670">
        <v>137</v>
      </c>
      <c r="I61" s="1670">
        <v>140</v>
      </c>
      <c r="J61" s="1670">
        <v>118</v>
      </c>
      <c r="K61" s="1670">
        <v>115</v>
      </c>
      <c r="L61" s="1670">
        <v>141</v>
      </c>
      <c r="M61" s="1670">
        <v>110</v>
      </c>
      <c r="N61" s="1670">
        <v>164</v>
      </c>
      <c r="O61" s="1670">
        <v>132</v>
      </c>
      <c r="P61" s="1670">
        <v>162</v>
      </c>
      <c r="Q61" s="1670">
        <v>192</v>
      </c>
      <c r="R61" s="2065">
        <v>206</v>
      </c>
      <c r="S61" s="1265">
        <f t="shared" si="22"/>
        <v>1766</v>
      </c>
      <c r="T61" s="70"/>
    </row>
    <row r="62" spans="1:20" ht="26.25" customHeight="1" thickTop="1" thickBot="1" x14ac:dyDescent="0.2">
      <c r="B62" s="70"/>
      <c r="C62" s="2867"/>
      <c r="D62" s="2868"/>
      <c r="E62" s="2873" t="s">
        <v>15</v>
      </c>
      <c r="F62" s="2874"/>
      <c r="G62" s="2066">
        <f t="shared" ref="G62:R62" si="23">SUM(G60:G61)</f>
        <v>1362</v>
      </c>
      <c r="H62" s="2067">
        <f t="shared" si="23"/>
        <v>1237</v>
      </c>
      <c r="I62" s="2067">
        <f t="shared" si="23"/>
        <v>1406</v>
      </c>
      <c r="J62" s="2067">
        <f t="shared" si="23"/>
        <v>1268</v>
      </c>
      <c r="K62" s="2067">
        <f t="shared" si="23"/>
        <v>1048</v>
      </c>
      <c r="L62" s="2067">
        <f t="shared" si="23"/>
        <v>1174</v>
      </c>
      <c r="M62" s="2067">
        <f t="shared" si="23"/>
        <v>1107</v>
      </c>
      <c r="N62" s="2067">
        <f t="shared" si="23"/>
        <v>1210</v>
      </c>
      <c r="O62" s="2067">
        <f t="shared" si="23"/>
        <v>1243</v>
      </c>
      <c r="P62" s="2067">
        <f t="shared" si="23"/>
        <v>1398</v>
      </c>
      <c r="Q62" s="2067">
        <f t="shared" si="23"/>
        <v>1479</v>
      </c>
      <c r="R62" s="2068">
        <f t="shared" si="23"/>
        <v>1881</v>
      </c>
      <c r="S62" s="1274">
        <f t="shared" si="22"/>
        <v>15813</v>
      </c>
      <c r="T62" s="70"/>
    </row>
    <row r="63" spans="1:20" ht="26.25" customHeight="1" x14ac:dyDescent="0.15">
      <c r="B63" s="70"/>
      <c r="C63" s="2863" t="s">
        <v>271</v>
      </c>
      <c r="D63" s="2864"/>
      <c r="E63" s="2869" t="s">
        <v>272</v>
      </c>
      <c r="F63" s="2870"/>
      <c r="G63" s="1671">
        <v>901</v>
      </c>
      <c r="H63" s="1671">
        <v>1009</v>
      </c>
      <c r="I63" s="1671">
        <v>982</v>
      </c>
      <c r="J63" s="1671">
        <v>1088</v>
      </c>
      <c r="K63" s="1671">
        <v>848</v>
      </c>
      <c r="L63" s="1671">
        <v>1080</v>
      </c>
      <c r="M63" s="1671">
        <v>860</v>
      </c>
      <c r="N63" s="1671">
        <v>850</v>
      </c>
      <c r="O63" s="1671">
        <v>911</v>
      </c>
      <c r="P63" s="1671">
        <v>1088</v>
      </c>
      <c r="Q63" s="1671">
        <v>1074</v>
      </c>
      <c r="R63" s="1671">
        <v>1372</v>
      </c>
      <c r="S63" s="1271">
        <f t="shared" si="22"/>
        <v>12063</v>
      </c>
      <c r="T63" s="70"/>
    </row>
    <row r="64" spans="1:20" ht="26.25" customHeight="1" thickBot="1" x14ac:dyDescent="0.2">
      <c r="B64" s="70"/>
      <c r="C64" s="2865"/>
      <c r="D64" s="2866"/>
      <c r="E64" s="2871" t="s">
        <v>23</v>
      </c>
      <c r="F64" s="2872"/>
      <c r="G64" s="1670">
        <v>277</v>
      </c>
      <c r="H64" s="1670">
        <v>255</v>
      </c>
      <c r="I64" s="1670">
        <v>264</v>
      </c>
      <c r="J64" s="1670">
        <v>254</v>
      </c>
      <c r="K64" s="1670">
        <v>263</v>
      </c>
      <c r="L64" s="1670">
        <v>269</v>
      </c>
      <c r="M64" s="1670">
        <v>276</v>
      </c>
      <c r="N64" s="1670">
        <v>256</v>
      </c>
      <c r="O64" s="1670">
        <v>253</v>
      </c>
      <c r="P64" s="1670">
        <v>266</v>
      </c>
      <c r="Q64" s="1670">
        <v>291</v>
      </c>
      <c r="R64" s="1670">
        <v>390</v>
      </c>
      <c r="S64" s="1265">
        <f t="shared" si="22"/>
        <v>3314</v>
      </c>
      <c r="T64" s="70"/>
    </row>
    <row r="65" spans="1:20" ht="26.25" customHeight="1" thickTop="1" thickBot="1" x14ac:dyDescent="0.2">
      <c r="B65" s="70"/>
      <c r="C65" s="2867"/>
      <c r="D65" s="2868"/>
      <c r="E65" s="2873" t="s">
        <v>15</v>
      </c>
      <c r="F65" s="2874"/>
      <c r="G65" s="1266">
        <f t="shared" ref="G65:R65" si="24">SUM(G63:G64)</f>
        <v>1178</v>
      </c>
      <c r="H65" s="1266">
        <f t="shared" si="24"/>
        <v>1264</v>
      </c>
      <c r="I65" s="1266">
        <f t="shared" si="24"/>
        <v>1246</v>
      </c>
      <c r="J65" s="1266">
        <f t="shared" si="24"/>
        <v>1342</v>
      </c>
      <c r="K65" s="1266">
        <f t="shared" si="24"/>
        <v>1111</v>
      </c>
      <c r="L65" s="1266">
        <f t="shared" si="24"/>
        <v>1349</v>
      </c>
      <c r="M65" s="1266">
        <f t="shared" si="24"/>
        <v>1136</v>
      </c>
      <c r="N65" s="1266">
        <f t="shared" si="24"/>
        <v>1106</v>
      </c>
      <c r="O65" s="1266">
        <f t="shared" si="24"/>
        <v>1164</v>
      </c>
      <c r="P65" s="1266">
        <f t="shared" si="24"/>
        <v>1354</v>
      </c>
      <c r="Q65" s="1266">
        <f t="shared" si="24"/>
        <v>1365</v>
      </c>
      <c r="R65" s="1266">
        <f t="shared" si="24"/>
        <v>1762</v>
      </c>
      <c r="S65" s="1268">
        <f t="shared" si="22"/>
        <v>15377</v>
      </c>
      <c r="T65" s="70"/>
    </row>
    <row r="66" spans="1:20" ht="26.25" customHeight="1" x14ac:dyDescent="0.15">
      <c r="B66" s="70"/>
      <c r="C66" s="2863" t="s">
        <v>72</v>
      </c>
      <c r="D66" s="2864"/>
      <c r="E66" s="2869" t="s">
        <v>272</v>
      </c>
      <c r="F66" s="2870"/>
      <c r="G66" s="1269">
        <f>SUM(G60,G63)</f>
        <v>2114</v>
      </c>
      <c r="H66" s="1269">
        <f t="shared" ref="H66:R67" si="25">SUM(H60,H63)</f>
        <v>2109</v>
      </c>
      <c r="I66" s="1269">
        <f t="shared" si="25"/>
        <v>2248</v>
      </c>
      <c r="J66" s="1269">
        <f t="shared" si="25"/>
        <v>2238</v>
      </c>
      <c r="K66" s="1269">
        <f t="shared" si="25"/>
        <v>1781</v>
      </c>
      <c r="L66" s="1269">
        <f t="shared" si="25"/>
        <v>2113</v>
      </c>
      <c r="M66" s="1269">
        <f t="shared" si="25"/>
        <v>1857</v>
      </c>
      <c r="N66" s="1269">
        <f t="shared" si="25"/>
        <v>1896</v>
      </c>
      <c r="O66" s="1269">
        <f t="shared" si="25"/>
        <v>2022</v>
      </c>
      <c r="P66" s="1269">
        <f t="shared" si="25"/>
        <v>2324</v>
      </c>
      <c r="Q66" s="1269">
        <f t="shared" si="25"/>
        <v>2361</v>
      </c>
      <c r="R66" s="1269">
        <f t="shared" si="25"/>
        <v>3047</v>
      </c>
      <c r="S66" s="1271">
        <f>SUM(G66:R66)</f>
        <v>26110</v>
      </c>
      <c r="T66" s="70"/>
    </row>
    <row r="67" spans="1:20" ht="26.25" customHeight="1" thickBot="1" x14ac:dyDescent="0.2">
      <c r="B67" s="70"/>
      <c r="C67" s="2865"/>
      <c r="D67" s="2866"/>
      <c r="E67" s="2871" t="s">
        <v>23</v>
      </c>
      <c r="F67" s="2872"/>
      <c r="G67" s="1263">
        <f>SUM(G61,G64)</f>
        <v>426</v>
      </c>
      <c r="H67" s="1263">
        <f t="shared" si="25"/>
        <v>392</v>
      </c>
      <c r="I67" s="1263">
        <f t="shared" si="25"/>
        <v>404</v>
      </c>
      <c r="J67" s="1263">
        <f t="shared" si="25"/>
        <v>372</v>
      </c>
      <c r="K67" s="1263">
        <f t="shared" si="25"/>
        <v>378</v>
      </c>
      <c r="L67" s="1263">
        <f t="shared" si="25"/>
        <v>410</v>
      </c>
      <c r="M67" s="1263">
        <f t="shared" si="25"/>
        <v>386</v>
      </c>
      <c r="N67" s="1263">
        <f t="shared" si="25"/>
        <v>420</v>
      </c>
      <c r="O67" s="1263">
        <f t="shared" si="25"/>
        <v>385</v>
      </c>
      <c r="P67" s="1263">
        <f t="shared" si="25"/>
        <v>428</v>
      </c>
      <c r="Q67" s="1263">
        <f t="shared" si="25"/>
        <v>483</v>
      </c>
      <c r="R67" s="1263">
        <f t="shared" si="25"/>
        <v>596</v>
      </c>
      <c r="S67" s="1265">
        <f>SUM(G67:R67)</f>
        <v>5080</v>
      </c>
      <c r="T67" s="70"/>
    </row>
    <row r="68" spans="1:20" ht="26.25" customHeight="1" thickTop="1" thickBot="1" x14ac:dyDescent="0.2">
      <c r="B68" s="70"/>
      <c r="C68" s="2867"/>
      <c r="D68" s="2868"/>
      <c r="E68" s="2873" t="s">
        <v>15</v>
      </c>
      <c r="F68" s="2874"/>
      <c r="G68" s="1272">
        <f t="shared" ref="G68:R68" si="26">SUM(G66:G67)</f>
        <v>2540</v>
      </c>
      <c r="H68" s="1272">
        <f t="shared" si="26"/>
        <v>2501</v>
      </c>
      <c r="I68" s="1272">
        <f t="shared" si="26"/>
        <v>2652</v>
      </c>
      <c r="J68" s="1272">
        <f t="shared" si="26"/>
        <v>2610</v>
      </c>
      <c r="K68" s="1272">
        <f t="shared" si="26"/>
        <v>2159</v>
      </c>
      <c r="L68" s="1272">
        <f t="shared" si="26"/>
        <v>2523</v>
      </c>
      <c r="M68" s="1272">
        <f t="shared" si="26"/>
        <v>2243</v>
      </c>
      <c r="N68" s="1272">
        <f t="shared" si="26"/>
        <v>2316</v>
      </c>
      <c r="O68" s="1272">
        <f t="shared" si="26"/>
        <v>2407</v>
      </c>
      <c r="P68" s="1272">
        <f t="shared" si="26"/>
        <v>2752</v>
      </c>
      <c r="Q68" s="1272">
        <f t="shared" si="26"/>
        <v>2844</v>
      </c>
      <c r="R68" s="1272">
        <f t="shared" si="26"/>
        <v>3643</v>
      </c>
      <c r="S68" s="1274">
        <f>SUM(G68:R68)</f>
        <v>31190</v>
      </c>
      <c r="T68" s="70"/>
    </row>
    <row r="69" spans="1:20" ht="20.100000000000001" customHeight="1" x14ac:dyDescent="0.15">
      <c r="B69" s="70"/>
      <c r="C69" s="107"/>
      <c r="D69" s="107"/>
      <c r="E69" s="107"/>
      <c r="F69" s="107"/>
      <c r="G69" s="1276"/>
      <c r="H69" s="1276"/>
      <c r="I69" s="1276"/>
      <c r="J69" s="1276"/>
      <c r="K69" s="1276"/>
      <c r="L69" s="1276"/>
      <c r="M69" s="1276"/>
      <c r="N69" s="1276"/>
      <c r="O69" s="1276"/>
      <c r="P69" s="1276"/>
      <c r="Q69" s="1276"/>
      <c r="R69" s="1276"/>
      <c r="S69" s="1276"/>
      <c r="T69" s="70"/>
    </row>
    <row r="70" spans="1:20" ht="7.5" customHeight="1" x14ac:dyDescent="0.15">
      <c r="G70" s="1259"/>
      <c r="H70" s="1259"/>
      <c r="I70" s="1259"/>
      <c r="J70" s="1259"/>
      <c r="K70" s="1259"/>
      <c r="L70" s="1259"/>
      <c r="M70" s="1259"/>
      <c r="N70" s="1259"/>
      <c r="O70" s="1259"/>
      <c r="P70" s="1259"/>
      <c r="Q70" s="1259"/>
      <c r="R70" s="1259"/>
      <c r="S70" s="1259"/>
    </row>
    <row r="71" spans="1:20" ht="22.5" customHeight="1" x14ac:dyDescent="0.2">
      <c r="A71" s="53" t="s">
        <v>158</v>
      </c>
      <c r="B71" s="34"/>
      <c r="F71" s="35"/>
      <c r="G71" s="1259"/>
      <c r="H71" s="1259"/>
      <c r="I71" s="1259"/>
      <c r="J71" s="1259"/>
      <c r="K71" s="1259"/>
      <c r="L71" s="1259"/>
      <c r="M71" s="1259"/>
      <c r="N71" s="1259"/>
      <c r="O71" s="1259"/>
      <c r="P71" s="1259"/>
      <c r="Q71" s="1259"/>
      <c r="R71" s="1259"/>
      <c r="S71" s="1259"/>
    </row>
    <row r="72" spans="1:20" ht="7.5" customHeight="1" x14ac:dyDescent="0.2">
      <c r="B72" s="159"/>
      <c r="C72" s="159"/>
      <c r="D72" s="159"/>
      <c r="E72" s="159"/>
      <c r="F72" s="160"/>
      <c r="G72" s="1259"/>
      <c r="H72" s="1259"/>
      <c r="I72" s="1259"/>
      <c r="J72" s="1259"/>
      <c r="K72" s="1259"/>
      <c r="L72" s="1259"/>
      <c r="M72" s="1259"/>
      <c r="N72" s="1259"/>
      <c r="O72" s="1259"/>
      <c r="P72" s="1259"/>
      <c r="Q72" s="1259"/>
      <c r="R72" s="1259"/>
      <c r="S72" s="1259"/>
      <c r="T72" s="70"/>
    </row>
    <row r="73" spans="1:20" ht="22.5" customHeight="1" x14ac:dyDescent="0.15">
      <c r="C73" s="189" t="s">
        <v>229</v>
      </c>
      <c r="D73" s="159"/>
      <c r="E73" s="159"/>
      <c r="F73" s="70"/>
      <c r="G73" s="1255"/>
      <c r="H73" s="1255"/>
      <c r="I73" s="1255"/>
      <c r="J73" s="1255"/>
      <c r="K73" s="1255"/>
      <c r="L73" s="1255"/>
      <c r="M73" s="1255"/>
      <c r="N73" s="1255"/>
      <c r="O73" s="1255"/>
      <c r="P73" s="1255"/>
      <c r="Q73" s="2462">
        <f>'当該年度入力、注意事項'!$E$10</f>
        <v>26</v>
      </c>
      <c r="R73" s="2462"/>
      <c r="S73" s="2462"/>
      <c r="T73" s="70"/>
    </row>
    <row r="74" spans="1:20" ht="3" customHeight="1" thickBot="1" x14ac:dyDescent="0.2">
      <c r="B74" s="70"/>
      <c r="C74" s="159"/>
      <c r="D74" s="159"/>
      <c r="E74" s="159"/>
      <c r="F74" s="70"/>
      <c r="G74" s="1255"/>
      <c r="H74" s="1255"/>
      <c r="I74" s="1255"/>
      <c r="J74" s="1255"/>
      <c r="K74" s="1255"/>
      <c r="L74" s="1255"/>
      <c r="M74" s="1255"/>
      <c r="N74" s="1255"/>
      <c r="O74" s="1255"/>
      <c r="P74" s="1255"/>
      <c r="Q74" s="1255"/>
      <c r="R74" s="1255"/>
      <c r="S74" s="1255"/>
      <c r="T74" s="70"/>
    </row>
    <row r="75" spans="1:20" ht="18" customHeight="1" x14ac:dyDescent="0.15">
      <c r="B75" s="159"/>
      <c r="C75" s="2875"/>
      <c r="D75" s="2876"/>
      <c r="E75" s="2877" t="s">
        <v>266</v>
      </c>
      <c r="F75" s="2878"/>
      <c r="G75" s="1140"/>
      <c r="H75" s="1141"/>
      <c r="I75" s="1141"/>
      <c r="J75" s="2431">
        <f>'当該年度入力、注意事項'!$E$10</f>
        <v>26</v>
      </c>
      <c r="K75" s="2431"/>
      <c r="L75" s="2431"/>
      <c r="M75" s="1141"/>
      <c r="N75" s="1141"/>
      <c r="O75" s="1142"/>
      <c r="P75" s="2432">
        <f>'当該年度入力、注意事項'!$E$10+1</f>
        <v>27</v>
      </c>
      <c r="Q75" s="2431"/>
      <c r="R75" s="2433"/>
      <c r="S75" s="2566" t="s">
        <v>15</v>
      </c>
      <c r="T75" s="70"/>
    </row>
    <row r="76" spans="1:20" s="46" customFormat="1" ht="18" customHeight="1" thickBot="1" x14ac:dyDescent="0.2">
      <c r="B76" s="190"/>
      <c r="C76" s="2879" t="s">
        <v>264</v>
      </c>
      <c r="D76" s="2880"/>
      <c r="E76" s="2881"/>
      <c r="F76" s="2362"/>
      <c r="G76" s="1143" t="s">
        <v>448</v>
      </c>
      <c r="H76" s="1144" t="s">
        <v>449</v>
      </c>
      <c r="I76" s="1144" t="s">
        <v>450</v>
      </c>
      <c r="J76" s="1144" t="s">
        <v>451</v>
      </c>
      <c r="K76" s="1144" t="s">
        <v>458</v>
      </c>
      <c r="L76" s="1144" t="s">
        <v>459</v>
      </c>
      <c r="M76" s="1144" t="s">
        <v>452</v>
      </c>
      <c r="N76" s="1144" t="s">
        <v>453</v>
      </c>
      <c r="O76" s="1144" t="s">
        <v>454</v>
      </c>
      <c r="P76" s="1144" t="s">
        <v>455</v>
      </c>
      <c r="Q76" s="1144" t="s">
        <v>456</v>
      </c>
      <c r="R76" s="1144" t="s">
        <v>457</v>
      </c>
      <c r="S76" s="2574"/>
      <c r="T76" s="106"/>
    </row>
    <row r="77" spans="1:20" ht="26.25" customHeight="1" x14ac:dyDescent="0.15">
      <c r="B77" s="70"/>
      <c r="C77" s="2863" t="s">
        <v>24</v>
      </c>
      <c r="D77" s="2864"/>
      <c r="E77" s="2869" t="s">
        <v>272</v>
      </c>
      <c r="F77" s="2870"/>
      <c r="G77" s="1790">
        <v>4906</v>
      </c>
      <c r="H77" s="1790">
        <v>4191</v>
      </c>
      <c r="I77" s="1790">
        <v>4650</v>
      </c>
      <c r="J77" s="1790">
        <v>4093</v>
      </c>
      <c r="K77" s="1790">
        <v>3740</v>
      </c>
      <c r="L77" s="1790">
        <v>4087</v>
      </c>
      <c r="M77" s="1790">
        <v>4071</v>
      </c>
      <c r="N77" s="1790">
        <v>4225</v>
      </c>
      <c r="O77" s="1790">
        <v>4650</v>
      </c>
      <c r="P77" s="1790">
        <v>4763</v>
      </c>
      <c r="Q77" s="1790">
        <v>4941</v>
      </c>
      <c r="R77" s="1791">
        <v>6331</v>
      </c>
      <c r="S77" s="1277">
        <f t="shared" ref="S77:S82" si="27">SUM(G77:R77)</f>
        <v>54648</v>
      </c>
      <c r="T77" s="70"/>
    </row>
    <row r="78" spans="1:20" ht="26.25" customHeight="1" thickBot="1" x14ac:dyDescent="0.2">
      <c r="B78" s="70"/>
      <c r="C78" s="2865"/>
      <c r="D78" s="2866"/>
      <c r="E78" s="2871" t="s">
        <v>23</v>
      </c>
      <c r="F78" s="2872"/>
      <c r="G78" s="1792">
        <v>242</v>
      </c>
      <c r="H78" s="1792">
        <v>233</v>
      </c>
      <c r="I78" s="1792">
        <v>274</v>
      </c>
      <c r="J78" s="1792">
        <v>209</v>
      </c>
      <c r="K78" s="1792">
        <v>200</v>
      </c>
      <c r="L78" s="1792">
        <v>204</v>
      </c>
      <c r="M78" s="1792">
        <v>228</v>
      </c>
      <c r="N78" s="1792">
        <v>196</v>
      </c>
      <c r="O78" s="1792">
        <v>189</v>
      </c>
      <c r="P78" s="1792">
        <v>239</v>
      </c>
      <c r="Q78" s="1792">
        <v>276</v>
      </c>
      <c r="R78" s="1793">
        <v>354</v>
      </c>
      <c r="S78" s="1278">
        <f t="shared" si="27"/>
        <v>2844</v>
      </c>
      <c r="T78" s="70"/>
    </row>
    <row r="79" spans="1:20" ht="26.25" customHeight="1" thickTop="1" thickBot="1" x14ac:dyDescent="0.2">
      <c r="B79" s="70"/>
      <c r="C79" s="2867"/>
      <c r="D79" s="2868"/>
      <c r="E79" s="2873" t="s">
        <v>15</v>
      </c>
      <c r="F79" s="2874"/>
      <c r="G79" s="1272">
        <f t="shared" ref="G79:R79" si="28">SUM(G77:G78)</f>
        <v>5148</v>
      </c>
      <c r="H79" s="1272">
        <f t="shared" si="28"/>
        <v>4424</v>
      </c>
      <c r="I79" s="1272">
        <f t="shared" si="28"/>
        <v>4924</v>
      </c>
      <c r="J79" s="1272">
        <f t="shared" si="28"/>
        <v>4302</v>
      </c>
      <c r="K79" s="1272">
        <f t="shared" si="28"/>
        <v>3940</v>
      </c>
      <c r="L79" s="1272">
        <f t="shared" si="28"/>
        <v>4291</v>
      </c>
      <c r="M79" s="1272">
        <f t="shared" si="28"/>
        <v>4299</v>
      </c>
      <c r="N79" s="1272">
        <f t="shared" si="28"/>
        <v>4421</v>
      </c>
      <c r="O79" s="1272">
        <f t="shared" si="28"/>
        <v>4839</v>
      </c>
      <c r="P79" s="1272">
        <f t="shared" si="28"/>
        <v>5002</v>
      </c>
      <c r="Q79" s="1272">
        <f t="shared" si="28"/>
        <v>5217</v>
      </c>
      <c r="R79" s="1279">
        <f t="shared" si="28"/>
        <v>6685</v>
      </c>
      <c r="S79" s="1279">
        <f t="shared" si="27"/>
        <v>57492</v>
      </c>
      <c r="T79" s="70"/>
    </row>
    <row r="80" spans="1:20" ht="26.25" customHeight="1" x14ac:dyDescent="0.15">
      <c r="B80" s="70"/>
      <c r="C80" s="2863" t="s">
        <v>271</v>
      </c>
      <c r="D80" s="2864"/>
      <c r="E80" s="2869" t="s">
        <v>272</v>
      </c>
      <c r="F80" s="2870"/>
      <c r="G80" s="1794">
        <v>2952</v>
      </c>
      <c r="H80" s="1794">
        <v>3173</v>
      </c>
      <c r="I80" s="1794">
        <v>3264</v>
      </c>
      <c r="J80" s="1794">
        <v>3130</v>
      </c>
      <c r="K80" s="1794">
        <v>2842</v>
      </c>
      <c r="L80" s="1794">
        <v>3238</v>
      </c>
      <c r="M80" s="1794">
        <v>3259</v>
      </c>
      <c r="N80" s="1794">
        <v>2945</v>
      </c>
      <c r="O80" s="1794">
        <v>2991</v>
      </c>
      <c r="P80" s="1794">
        <v>3230</v>
      </c>
      <c r="Q80" s="1794">
        <v>3394</v>
      </c>
      <c r="R80" s="1794">
        <v>4256</v>
      </c>
      <c r="S80" s="1271">
        <f t="shared" si="27"/>
        <v>38674</v>
      </c>
      <c r="T80" s="70"/>
    </row>
    <row r="81" spans="1:20" ht="26.25" customHeight="1" thickBot="1" x14ac:dyDescent="0.2">
      <c r="B81" s="70"/>
      <c r="C81" s="2865"/>
      <c r="D81" s="2866"/>
      <c r="E81" s="2871" t="s">
        <v>23</v>
      </c>
      <c r="F81" s="2872"/>
      <c r="G81" s="1792">
        <v>355</v>
      </c>
      <c r="H81" s="1792">
        <v>384</v>
      </c>
      <c r="I81" s="1792">
        <v>449</v>
      </c>
      <c r="J81" s="1792">
        <v>385</v>
      </c>
      <c r="K81" s="1792">
        <v>323</v>
      </c>
      <c r="L81" s="1792">
        <v>415</v>
      </c>
      <c r="M81" s="1792">
        <v>415</v>
      </c>
      <c r="N81" s="1792">
        <v>375</v>
      </c>
      <c r="O81" s="1792">
        <v>324</v>
      </c>
      <c r="P81" s="1792">
        <v>352</v>
      </c>
      <c r="Q81" s="1792">
        <v>413</v>
      </c>
      <c r="R81" s="1792">
        <v>522</v>
      </c>
      <c r="S81" s="1265">
        <f t="shared" si="27"/>
        <v>4712</v>
      </c>
      <c r="T81" s="70"/>
    </row>
    <row r="82" spans="1:20" ht="26.25" customHeight="1" thickTop="1" thickBot="1" x14ac:dyDescent="0.2">
      <c r="B82" s="70"/>
      <c r="C82" s="2867"/>
      <c r="D82" s="2868"/>
      <c r="E82" s="2873" t="s">
        <v>15</v>
      </c>
      <c r="F82" s="2874"/>
      <c r="G82" s="1266">
        <f t="shared" ref="G82:R82" si="29">SUM(G80:G81)</f>
        <v>3307</v>
      </c>
      <c r="H82" s="1266">
        <f t="shared" si="29"/>
        <v>3557</v>
      </c>
      <c r="I82" s="1266">
        <f t="shared" si="29"/>
        <v>3713</v>
      </c>
      <c r="J82" s="1266">
        <f t="shared" si="29"/>
        <v>3515</v>
      </c>
      <c r="K82" s="1266">
        <f t="shared" si="29"/>
        <v>3165</v>
      </c>
      <c r="L82" s="1266">
        <f t="shared" si="29"/>
        <v>3653</v>
      </c>
      <c r="M82" s="1266">
        <f t="shared" si="29"/>
        <v>3674</v>
      </c>
      <c r="N82" s="1266">
        <f t="shared" si="29"/>
        <v>3320</v>
      </c>
      <c r="O82" s="1266">
        <f t="shared" si="29"/>
        <v>3315</v>
      </c>
      <c r="P82" s="1266">
        <f t="shared" si="29"/>
        <v>3582</v>
      </c>
      <c r="Q82" s="1266">
        <f t="shared" si="29"/>
        <v>3807</v>
      </c>
      <c r="R82" s="1266">
        <f t="shared" si="29"/>
        <v>4778</v>
      </c>
      <c r="S82" s="1268">
        <f t="shared" si="27"/>
        <v>43386</v>
      </c>
      <c r="T82" s="70"/>
    </row>
    <row r="83" spans="1:20" ht="26.25" customHeight="1" x14ac:dyDescent="0.15">
      <c r="B83" s="70"/>
      <c r="C83" s="2863" t="s">
        <v>72</v>
      </c>
      <c r="D83" s="2864"/>
      <c r="E83" s="2869" t="s">
        <v>272</v>
      </c>
      <c r="F83" s="2870"/>
      <c r="G83" s="1269">
        <f>SUM(G77,G80)</f>
        <v>7858</v>
      </c>
      <c r="H83" s="1269">
        <f t="shared" ref="H83:R84" si="30">SUM(H77,H80)</f>
        <v>7364</v>
      </c>
      <c r="I83" s="1269">
        <f t="shared" si="30"/>
        <v>7914</v>
      </c>
      <c r="J83" s="1269">
        <f t="shared" si="30"/>
        <v>7223</v>
      </c>
      <c r="K83" s="1269">
        <f t="shared" si="30"/>
        <v>6582</v>
      </c>
      <c r="L83" s="1269">
        <f t="shared" si="30"/>
        <v>7325</v>
      </c>
      <c r="M83" s="1269">
        <f t="shared" si="30"/>
        <v>7330</v>
      </c>
      <c r="N83" s="1269">
        <f t="shared" si="30"/>
        <v>7170</v>
      </c>
      <c r="O83" s="1269">
        <f t="shared" si="30"/>
        <v>7641</v>
      </c>
      <c r="P83" s="1269">
        <f t="shared" si="30"/>
        <v>7993</v>
      </c>
      <c r="Q83" s="1269">
        <f t="shared" si="30"/>
        <v>8335</v>
      </c>
      <c r="R83" s="1269">
        <f t="shared" si="30"/>
        <v>10587</v>
      </c>
      <c r="S83" s="1271">
        <f>SUM(G83:R83)</f>
        <v>93322</v>
      </c>
      <c r="T83" s="70"/>
    </row>
    <row r="84" spans="1:20" ht="26.25" customHeight="1" thickBot="1" x14ac:dyDescent="0.2">
      <c r="B84" s="70"/>
      <c r="C84" s="2865"/>
      <c r="D84" s="2866"/>
      <c r="E84" s="2871" t="s">
        <v>23</v>
      </c>
      <c r="F84" s="2872"/>
      <c r="G84" s="1263">
        <f>SUM(G78,G81)</f>
        <v>597</v>
      </c>
      <c r="H84" s="1263">
        <f t="shared" si="30"/>
        <v>617</v>
      </c>
      <c r="I84" s="1263">
        <f t="shared" si="30"/>
        <v>723</v>
      </c>
      <c r="J84" s="1263">
        <f t="shared" si="30"/>
        <v>594</v>
      </c>
      <c r="K84" s="1263">
        <f t="shared" si="30"/>
        <v>523</v>
      </c>
      <c r="L84" s="1263">
        <f t="shared" si="30"/>
        <v>619</v>
      </c>
      <c r="M84" s="1263">
        <f t="shared" si="30"/>
        <v>643</v>
      </c>
      <c r="N84" s="1263">
        <f t="shared" si="30"/>
        <v>571</v>
      </c>
      <c r="O84" s="1263">
        <f t="shared" si="30"/>
        <v>513</v>
      </c>
      <c r="P84" s="1263">
        <f t="shared" si="30"/>
        <v>591</v>
      </c>
      <c r="Q84" s="1263">
        <f t="shared" si="30"/>
        <v>689</v>
      </c>
      <c r="R84" s="1263">
        <f t="shared" si="30"/>
        <v>876</v>
      </c>
      <c r="S84" s="1265">
        <f>SUM(G84:R84)</f>
        <v>7556</v>
      </c>
      <c r="T84" s="70"/>
    </row>
    <row r="85" spans="1:20" ht="26.25" customHeight="1" thickTop="1" thickBot="1" x14ac:dyDescent="0.2">
      <c r="B85" s="70"/>
      <c r="C85" s="2867"/>
      <c r="D85" s="2868"/>
      <c r="E85" s="2873" t="s">
        <v>15</v>
      </c>
      <c r="F85" s="2874"/>
      <c r="G85" s="1272">
        <f t="shared" ref="G85:R85" si="31">SUM(G83:G84)</f>
        <v>8455</v>
      </c>
      <c r="H85" s="1272">
        <f t="shared" si="31"/>
        <v>7981</v>
      </c>
      <c r="I85" s="1272">
        <f t="shared" si="31"/>
        <v>8637</v>
      </c>
      <c r="J85" s="1272">
        <f t="shared" si="31"/>
        <v>7817</v>
      </c>
      <c r="K85" s="1272">
        <f t="shared" si="31"/>
        <v>7105</v>
      </c>
      <c r="L85" s="1272">
        <f t="shared" si="31"/>
        <v>7944</v>
      </c>
      <c r="M85" s="1272">
        <f t="shared" si="31"/>
        <v>7973</v>
      </c>
      <c r="N85" s="1272">
        <f t="shared" si="31"/>
        <v>7741</v>
      </c>
      <c r="O85" s="1272">
        <f t="shared" si="31"/>
        <v>8154</v>
      </c>
      <c r="P85" s="1272">
        <f t="shared" si="31"/>
        <v>8584</v>
      </c>
      <c r="Q85" s="1272">
        <f t="shared" si="31"/>
        <v>9024</v>
      </c>
      <c r="R85" s="1272">
        <f t="shared" si="31"/>
        <v>11463</v>
      </c>
      <c r="S85" s="1274">
        <f>SUM(G85:R85)</f>
        <v>100878</v>
      </c>
      <c r="T85" s="70"/>
    </row>
    <row r="86" spans="1:20" ht="20.100000000000001" customHeight="1" x14ac:dyDescent="0.15">
      <c r="B86" s="70"/>
      <c r="C86" s="70"/>
      <c r="D86" s="70"/>
      <c r="E86" s="70"/>
      <c r="F86" s="70"/>
      <c r="G86" s="1259"/>
      <c r="H86" s="1259"/>
      <c r="I86" s="1259"/>
      <c r="J86" s="1259"/>
      <c r="K86" s="1259"/>
      <c r="L86" s="1259"/>
      <c r="M86" s="1259"/>
      <c r="N86" s="1259"/>
      <c r="O86" s="1259"/>
      <c r="P86" s="1259"/>
      <c r="Q86" s="1259"/>
      <c r="R86" s="1259"/>
      <c r="S86" s="1280"/>
      <c r="T86" s="70"/>
    </row>
    <row r="87" spans="1:20" ht="7.5" customHeight="1" x14ac:dyDescent="0.15">
      <c r="E87" s="70"/>
      <c r="F87" s="70"/>
      <c r="G87" s="70"/>
      <c r="H87" s="70"/>
      <c r="I87" s="70"/>
      <c r="J87" s="70"/>
      <c r="K87" s="70"/>
      <c r="L87" s="70"/>
      <c r="M87" s="70"/>
      <c r="N87" s="70"/>
      <c r="O87" s="70"/>
      <c r="P87" s="70"/>
      <c r="Q87" s="70"/>
      <c r="R87" s="70"/>
      <c r="S87" s="70"/>
      <c r="T87" s="70"/>
    </row>
    <row r="88" spans="1:20" ht="22.5" customHeight="1" x14ac:dyDescent="0.2">
      <c r="A88" s="53" t="s">
        <v>158</v>
      </c>
      <c r="B88" s="34"/>
      <c r="E88" s="70"/>
      <c r="F88" s="160"/>
      <c r="G88" s="70"/>
      <c r="H88" s="70"/>
      <c r="I88" s="70"/>
      <c r="J88" s="70"/>
      <c r="K88" s="70"/>
      <c r="L88" s="70"/>
      <c r="M88" s="70"/>
      <c r="N88" s="70"/>
      <c r="O88" s="70"/>
      <c r="P88" s="70"/>
      <c r="Q88" s="70"/>
      <c r="R88" s="70"/>
      <c r="S88" s="70"/>
      <c r="T88" s="70"/>
    </row>
    <row r="89" spans="1:20" ht="7.5" customHeight="1" x14ac:dyDescent="0.2">
      <c r="B89" s="159"/>
      <c r="C89" s="159"/>
      <c r="D89" s="159"/>
      <c r="E89" s="159"/>
      <c r="F89" s="160"/>
      <c r="G89" s="70"/>
      <c r="H89" s="70"/>
      <c r="I89" s="70"/>
      <c r="J89" s="70"/>
      <c r="K89" s="70"/>
      <c r="L89" s="70"/>
      <c r="M89" s="70"/>
      <c r="N89" s="70"/>
      <c r="O89" s="70"/>
      <c r="P89" s="70"/>
      <c r="Q89" s="70"/>
      <c r="R89" s="70"/>
      <c r="S89" s="70"/>
      <c r="T89" s="70"/>
    </row>
    <row r="90" spans="1:20" ht="22.5" customHeight="1" x14ac:dyDescent="0.15">
      <c r="C90" s="189" t="s">
        <v>230</v>
      </c>
      <c r="D90" s="159"/>
      <c r="E90" s="159"/>
      <c r="F90" s="70"/>
      <c r="G90" s="153"/>
      <c r="H90" s="153"/>
      <c r="I90" s="153"/>
      <c r="J90" s="153"/>
      <c r="K90" s="153"/>
      <c r="L90" s="153"/>
      <c r="M90" s="153"/>
      <c r="N90" s="153"/>
      <c r="O90" s="153"/>
      <c r="P90" s="153"/>
      <c r="Q90" s="2720">
        <f>'当該年度入力、注意事項'!$E$10</f>
        <v>26</v>
      </c>
      <c r="R90" s="2720"/>
      <c r="S90" s="2720"/>
      <c r="T90" s="70"/>
    </row>
    <row r="91" spans="1:20" ht="3" customHeight="1" thickBot="1" x14ac:dyDescent="0.2">
      <c r="B91" s="70"/>
      <c r="C91" s="70"/>
      <c r="D91" s="70"/>
      <c r="E91" s="70"/>
      <c r="F91" s="70"/>
      <c r="G91" s="153"/>
      <c r="H91" s="153"/>
      <c r="I91" s="153"/>
      <c r="J91" s="153"/>
      <c r="K91" s="153"/>
      <c r="L91" s="153"/>
      <c r="M91" s="153"/>
      <c r="N91" s="153"/>
      <c r="O91" s="153"/>
      <c r="P91" s="153"/>
      <c r="Q91" s="153"/>
      <c r="R91" s="153"/>
      <c r="S91" s="153"/>
      <c r="T91" s="70"/>
    </row>
    <row r="92" spans="1:20" ht="18" customHeight="1" x14ac:dyDescent="0.15">
      <c r="B92" s="159"/>
      <c r="C92" s="2875"/>
      <c r="D92" s="2876"/>
      <c r="E92" s="2877" t="s">
        <v>266</v>
      </c>
      <c r="F92" s="2878"/>
      <c r="G92" s="789"/>
      <c r="H92" s="790"/>
      <c r="I92" s="790"/>
      <c r="J92" s="2469">
        <f>'当該年度入力、注意事項'!$E$10</f>
        <v>26</v>
      </c>
      <c r="K92" s="2469"/>
      <c r="L92" s="2469"/>
      <c r="M92" s="790"/>
      <c r="N92" s="790"/>
      <c r="O92" s="791"/>
      <c r="P92" s="2470">
        <f>'当該年度入力、注意事項'!$E$10+1</f>
        <v>27</v>
      </c>
      <c r="Q92" s="2469"/>
      <c r="R92" s="2471"/>
      <c r="S92" s="2826" t="s">
        <v>15</v>
      </c>
      <c r="T92" s="70"/>
    </row>
    <row r="93" spans="1:20" s="46" customFormat="1" ht="18" customHeight="1" thickBot="1" x14ac:dyDescent="0.2">
      <c r="B93" s="190"/>
      <c r="C93" s="2879" t="s">
        <v>264</v>
      </c>
      <c r="D93" s="2880"/>
      <c r="E93" s="2881"/>
      <c r="F93" s="2882"/>
      <c r="G93" s="792" t="s">
        <v>448</v>
      </c>
      <c r="H93" s="793" t="s">
        <v>449</v>
      </c>
      <c r="I93" s="793" t="s">
        <v>450</v>
      </c>
      <c r="J93" s="793" t="s">
        <v>451</v>
      </c>
      <c r="K93" s="793" t="s">
        <v>458</v>
      </c>
      <c r="L93" s="793" t="s">
        <v>459</v>
      </c>
      <c r="M93" s="793" t="s">
        <v>452</v>
      </c>
      <c r="N93" s="793" t="s">
        <v>453</v>
      </c>
      <c r="O93" s="793" t="s">
        <v>454</v>
      </c>
      <c r="P93" s="793" t="s">
        <v>455</v>
      </c>
      <c r="Q93" s="793" t="s">
        <v>456</v>
      </c>
      <c r="R93" s="793" t="s">
        <v>457</v>
      </c>
      <c r="S93" s="2827"/>
      <c r="T93" s="106"/>
    </row>
    <row r="94" spans="1:20" ht="26.25" customHeight="1" x14ac:dyDescent="0.15">
      <c r="B94" s="70"/>
      <c r="C94" s="2863" t="s">
        <v>24</v>
      </c>
      <c r="D94" s="2864"/>
      <c r="E94" s="2869" t="s">
        <v>272</v>
      </c>
      <c r="F94" s="2870"/>
      <c r="G94" s="1794">
        <v>413</v>
      </c>
      <c r="H94" s="1794">
        <v>415</v>
      </c>
      <c r="I94" s="1794">
        <v>474</v>
      </c>
      <c r="J94" s="1794">
        <v>359</v>
      </c>
      <c r="K94" s="1794">
        <v>371</v>
      </c>
      <c r="L94" s="1794">
        <v>360</v>
      </c>
      <c r="M94" s="1794">
        <v>402</v>
      </c>
      <c r="N94" s="1794">
        <v>419</v>
      </c>
      <c r="O94" s="1794">
        <v>536</v>
      </c>
      <c r="P94" s="1794">
        <v>402</v>
      </c>
      <c r="Q94" s="1794">
        <v>508</v>
      </c>
      <c r="R94" s="1794">
        <v>575</v>
      </c>
      <c r="S94" s="1271">
        <f t="shared" ref="S94:S99" si="32">SUM(G94:R94)</f>
        <v>5234</v>
      </c>
      <c r="T94" s="70"/>
    </row>
    <row r="95" spans="1:20" ht="26.25" customHeight="1" thickBot="1" x14ac:dyDescent="0.2">
      <c r="B95" s="70"/>
      <c r="C95" s="2865"/>
      <c r="D95" s="2866"/>
      <c r="E95" s="2871" t="s">
        <v>23</v>
      </c>
      <c r="F95" s="2872"/>
      <c r="G95" s="1792">
        <v>83</v>
      </c>
      <c r="H95" s="1792">
        <v>86</v>
      </c>
      <c r="I95" s="1792">
        <v>82</v>
      </c>
      <c r="J95" s="1792">
        <v>71</v>
      </c>
      <c r="K95" s="1792">
        <v>85</v>
      </c>
      <c r="L95" s="1792">
        <v>71</v>
      </c>
      <c r="M95" s="1792">
        <v>80</v>
      </c>
      <c r="N95" s="1792">
        <v>74</v>
      </c>
      <c r="O95" s="1792">
        <v>92</v>
      </c>
      <c r="P95" s="1792">
        <v>94</v>
      </c>
      <c r="Q95" s="1792">
        <v>101</v>
      </c>
      <c r="R95" s="1792">
        <v>133</v>
      </c>
      <c r="S95" s="1265">
        <f t="shared" si="32"/>
        <v>1052</v>
      </c>
      <c r="T95" s="70"/>
    </row>
    <row r="96" spans="1:20" ht="26.25" customHeight="1" thickTop="1" thickBot="1" x14ac:dyDescent="0.2">
      <c r="B96" s="70"/>
      <c r="C96" s="2867"/>
      <c r="D96" s="2868"/>
      <c r="E96" s="2873" t="s">
        <v>15</v>
      </c>
      <c r="F96" s="2874"/>
      <c r="G96" s="1281">
        <f t="shared" ref="G96:R96" si="33">SUM(G94:G95)</f>
        <v>496</v>
      </c>
      <c r="H96" s="1266">
        <f t="shared" si="33"/>
        <v>501</v>
      </c>
      <c r="I96" s="1266">
        <f t="shared" si="33"/>
        <v>556</v>
      </c>
      <c r="J96" s="1266">
        <f t="shared" si="33"/>
        <v>430</v>
      </c>
      <c r="K96" s="1266">
        <f t="shared" si="33"/>
        <v>456</v>
      </c>
      <c r="L96" s="1266">
        <f t="shared" si="33"/>
        <v>431</v>
      </c>
      <c r="M96" s="1266">
        <f t="shared" si="33"/>
        <v>482</v>
      </c>
      <c r="N96" s="1266">
        <f t="shared" si="33"/>
        <v>493</v>
      </c>
      <c r="O96" s="1266">
        <f t="shared" si="33"/>
        <v>628</v>
      </c>
      <c r="P96" s="1266">
        <f t="shared" si="33"/>
        <v>496</v>
      </c>
      <c r="Q96" s="1266">
        <f t="shared" si="33"/>
        <v>609</v>
      </c>
      <c r="R96" s="1266">
        <f t="shared" si="33"/>
        <v>708</v>
      </c>
      <c r="S96" s="1268">
        <f t="shared" si="32"/>
        <v>6286</v>
      </c>
      <c r="T96" s="70"/>
    </row>
    <row r="97" spans="2:20" ht="26.25" customHeight="1" x14ac:dyDescent="0.15">
      <c r="B97" s="70"/>
      <c r="C97" s="2863" t="s">
        <v>271</v>
      </c>
      <c r="D97" s="2864"/>
      <c r="E97" s="2869" t="s">
        <v>272</v>
      </c>
      <c r="F97" s="2870"/>
      <c r="G97" s="1790">
        <v>225</v>
      </c>
      <c r="H97" s="1790">
        <v>363</v>
      </c>
      <c r="I97" s="1790">
        <v>370</v>
      </c>
      <c r="J97" s="1790">
        <v>329</v>
      </c>
      <c r="K97" s="1790">
        <v>286</v>
      </c>
      <c r="L97" s="1790">
        <v>279</v>
      </c>
      <c r="M97" s="1790">
        <v>297</v>
      </c>
      <c r="N97" s="1790">
        <v>233</v>
      </c>
      <c r="O97" s="1790">
        <v>270</v>
      </c>
      <c r="P97" s="1790">
        <v>243</v>
      </c>
      <c r="Q97" s="1790">
        <v>361</v>
      </c>
      <c r="R97" s="1790">
        <v>357</v>
      </c>
      <c r="S97" s="1271">
        <f t="shared" si="32"/>
        <v>3613</v>
      </c>
      <c r="T97" s="70"/>
    </row>
    <row r="98" spans="2:20" ht="26.25" customHeight="1" thickBot="1" x14ac:dyDescent="0.2">
      <c r="B98" s="70"/>
      <c r="C98" s="2865"/>
      <c r="D98" s="2866"/>
      <c r="E98" s="2871" t="s">
        <v>23</v>
      </c>
      <c r="F98" s="2872"/>
      <c r="G98" s="1792">
        <v>139</v>
      </c>
      <c r="H98" s="1792">
        <v>144</v>
      </c>
      <c r="I98" s="1792">
        <v>155</v>
      </c>
      <c r="J98" s="1792">
        <v>137</v>
      </c>
      <c r="K98" s="1792">
        <v>122</v>
      </c>
      <c r="L98" s="1792">
        <v>157</v>
      </c>
      <c r="M98" s="1792">
        <v>192</v>
      </c>
      <c r="N98" s="1792">
        <v>123</v>
      </c>
      <c r="O98" s="1792">
        <v>125</v>
      </c>
      <c r="P98" s="1792">
        <v>153</v>
      </c>
      <c r="Q98" s="1792">
        <v>178</v>
      </c>
      <c r="R98" s="1792">
        <v>200</v>
      </c>
      <c r="S98" s="1265">
        <f t="shared" si="32"/>
        <v>1825</v>
      </c>
      <c r="T98" s="70"/>
    </row>
    <row r="99" spans="2:20" ht="26.25" customHeight="1" thickTop="1" thickBot="1" x14ac:dyDescent="0.2">
      <c r="B99" s="70"/>
      <c r="C99" s="2867"/>
      <c r="D99" s="2868"/>
      <c r="E99" s="2873" t="s">
        <v>15</v>
      </c>
      <c r="F99" s="2874"/>
      <c r="G99" s="1272">
        <f t="shared" ref="G99:R99" si="34">SUM(G97:G98)</f>
        <v>364</v>
      </c>
      <c r="H99" s="1272">
        <f t="shared" si="34"/>
        <v>507</v>
      </c>
      <c r="I99" s="1272">
        <f t="shared" si="34"/>
        <v>525</v>
      </c>
      <c r="J99" s="1272">
        <f t="shared" si="34"/>
        <v>466</v>
      </c>
      <c r="K99" s="1272">
        <f t="shared" si="34"/>
        <v>408</v>
      </c>
      <c r="L99" s="1272">
        <f t="shared" si="34"/>
        <v>436</v>
      </c>
      <c r="M99" s="1272">
        <f t="shared" si="34"/>
        <v>489</v>
      </c>
      <c r="N99" s="1272">
        <f t="shared" si="34"/>
        <v>356</v>
      </c>
      <c r="O99" s="1272">
        <f t="shared" si="34"/>
        <v>395</v>
      </c>
      <c r="P99" s="1272">
        <f t="shared" si="34"/>
        <v>396</v>
      </c>
      <c r="Q99" s="1272">
        <f t="shared" si="34"/>
        <v>539</v>
      </c>
      <c r="R99" s="1272">
        <f t="shared" si="34"/>
        <v>557</v>
      </c>
      <c r="S99" s="1274">
        <f t="shared" si="32"/>
        <v>5438</v>
      </c>
      <c r="T99" s="70"/>
    </row>
    <row r="100" spans="2:20" ht="26.25" customHeight="1" x14ac:dyDescent="0.15">
      <c r="B100" s="70"/>
      <c r="C100" s="2863" t="s">
        <v>72</v>
      </c>
      <c r="D100" s="2864"/>
      <c r="E100" s="2869" t="s">
        <v>272</v>
      </c>
      <c r="F100" s="2870"/>
      <c r="G100" s="1260">
        <f>SUM(G94,G97)</f>
        <v>638</v>
      </c>
      <c r="H100" s="1260">
        <f t="shared" ref="H100:R101" si="35">SUM(H94,H97)</f>
        <v>778</v>
      </c>
      <c r="I100" s="1260">
        <f t="shared" si="35"/>
        <v>844</v>
      </c>
      <c r="J100" s="1260">
        <f t="shared" si="35"/>
        <v>688</v>
      </c>
      <c r="K100" s="1260">
        <f t="shared" si="35"/>
        <v>657</v>
      </c>
      <c r="L100" s="1260">
        <f t="shared" si="35"/>
        <v>639</v>
      </c>
      <c r="M100" s="1260">
        <f t="shared" si="35"/>
        <v>699</v>
      </c>
      <c r="N100" s="1260">
        <f t="shared" si="35"/>
        <v>652</v>
      </c>
      <c r="O100" s="1260">
        <f t="shared" si="35"/>
        <v>806</v>
      </c>
      <c r="P100" s="1260">
        <f t="shared" si="35"/>
        <v>645</v>
      </c>
      <c r="Q100" s="1260">
        <f t="shared" si="35"/>
        <v>869</v>
      </c>
      <c r="R100" s="1260">
        <f t="shared" si="35"/>
        <v>932</v>
      </c>
      <c r="S100" s="1262">
        <f>SUM(G100:R100)</f>
        <v>8847</v>
      </c>
      <c r="T100" s="70"/>
    </row>
    <row r="101" spans="2:20" ht="26.25" customHeight="1" thickBot="1" x14ac:dyDescent="0.2">
      <c r="B101" s="70"/>
      <c r="C101" s="2865"/>
      <c r="D101" s="2866"/>
      <c r="E101" s="2871" t="s">
        <v>23</v>
      </c>
      <c r="F101" s="2872"/>
      <c r="G101" s="1263">
        <f>SUM(G95,G98)</f>
        <v>222</v>
      </c>
      <c r="H101" s="1263">
        <f t="shared" si="35"/>
        <v>230</v>
      </c>
      <c r="I101" s="1263">
        <f t="shared" si="35"/>
        <v>237</v>
      </c>
      <c r="J101" s="1263">
        <f t="shared" si="35"/>
        <v>208</v>
      </c>
      <c r="K101" s="1263">
        <f t="shared" si="35"/>
        <v>207</v>
      </c>
      <c r="L101" s="1263">
        <f t="shared" si="35"/>
        <v>228</v>
      </c>
      <c r="M101" s="1263">
        <f t="shared" si="35"/>
        <v>272</v>
      </c>
      <c r="N101" s="1263">
        <f t="shared" si="35"/>
        <v>197</v>
      </c>
      <c r="O101" s="1263">
        <f t="shared" si="35"/>
        <v>217</v>
      </c>
      <c r="P101" s="1263">
        <f t="shared" si="35"/>
        <v>247</v>
      </c>
      <c r="Q101" s="1263">
        <f t="shared" si="35"/>
        <v>279</v>
      </c>
      <c r="R101" s="1263">
        <f t="shared" si="35"/>
        <v>333</v>
      </c>
      <c r="S101" s="1265">
        <f>SUM(G101:R101)</f>
        <v>2877</v>
      </c>
      <c r="T101" s="70"/>
    </row>
    <row r="102" spans="2:20" ht="26.25" customHeight="1" thickTop="1" thickBot="1" x14ac:dyDescent="0.2">
      <c r="B102" s="70"/>
      <c r="C102" s="2867"/>
      <c r="D102" s="2868"/>
      <c r="E102" s="2873" t="s">
        <v>15</v>
      </c>
      <c r="F102" s="2874"/>
      <c r="G102" s="1272">
        <f>SUM(G100:G101)</f>
        <v>860</v>
      </c>
      <c r="H102" s="1272">
        <f t="shared" ref="H102:R102" si="36">SUM(H100:H101)</f>
        <v>1008</v>
      </c>
      <c r="I102" s="1272">
        <f t="shared" si="36"/>
        <v>1081</v>
      </c>
      <c r="J102" s="1272">
        <f t="shared" si="36"/>
        <v>896</v>
      </c>
      <c r="K102" s="1272">
        <f t="shared" si="36"/>
        <v>864</v>
      </c>
      <c r="L102" s="1272">
        <f t="shared" si="36"/>
        <v>867</v>
      </c>
      <c r="M102" s="1272">
        <f t="shared" si="36"/>
        <v>971</v>
      </c>
      <c r="N102" s="1272">
        <f t="shared" si="36"/>
        <v>849</v>
      </c>
      <c r="O102" s="1272">
        <f t="shared" si="36"/>
        <v>1023</v>
      </c>
      <c r="P102" s="1272">
        <f t="shared" si="36"/>
        <v>892</v>
      </c>
      <c r="Q102" s="1272">
        <f t="shared" si="36"/>
        <v>1148</v>
      </c>
      <c r="R102" s="1272">
        <f t="shared" si="36"/>
        <v>1265</v>
      </c>
      <c r="S102" s="1274">
        <f>SUM(G102:R102)</f>
        <v>11724</v>
      </c>
      <c r="T102" s="70"/>
    </row>
    <row r="103" spans="2:20" ht="20.100000000000001" customHeight="1" x14ac:dyDescent="0.15">
      <c r="B103" s="70"/>
      <c r="C103" s="70"/>
      <c r="D103" s="70"/>
      <c r="E103" s="70"/>
      <c r="F103" s="70"/>
      <c r="G103" s="1259"/>
      <c r="H103" s="1259"/>
      <c r="I103" s="1259"/>
      <c r="J103" s="1259"/>
      <c r="K103" s="1259"/>
      <c r="L103" s="1259"/>
      <c r="M103" s="1259"/>
      <c r="N103" s="1259"/>
      <c r="O103" s="1259"/>
      <c r="P103" s="1259"/>
      <c r="Q103" s="1259"/>
      <c r="R103" s="1259"/>
      <c r="S103" s="1259"/>
      <c r="T103" s="70"/>
    </row>
    <row r="104" spans="2:20" ht="20.100000000000001" customHeight="1" x14ac:dyDescent="0.15">
      <c r="B104" s="70"/>
      <c r="C104" s="70"/>
      <c r="D104" s="70"/>
      <c r="E104" s="70"/>
      <c r="F104" s="70"/>
      <c r="G104" s="70"/>
      <c r="H104" s="70"/>
      <c r="I104" s="70"/>
      <c r="J104" s="70"/>
      <c r="K104" s="70"/>
      <c r="L104" s="70"/>
      <c r="M104" s="70"/>
      <c r="N104" s="70"/>
      <c r="O104" s="70"/>
      <c r="P104" s="70"/>
      <c r="Q104" s="70"/>
      <c r="R104" s="70"/>
      <c r="S104" s="70"/>
      <c r="T104" s="70"/>
    </row>
    <row r="105" spans="2:20" ht="20.100000000000001" customHeight="1" x14ac:dyDescent="0.15">
      <c r="B105" s="70"/>
      <c r="C105" s="70"/>
      <c r="D105" s="70"/>
      <c r="E105" s="70"/>
      <c r="F105" s="70"/>
      <c r="G105" s="70"/>
      <c r="H105" s="70"/>
      <c r="I105" s="70"/>
      <c r="J105" s="70"/>
      <c r="K105" s="70"/>
      <c r="L105" s="70"/>
      <c r="M105" s="70"/>
      <c r="N105" s="70"/>
      <c r="O105" s="70"/>
      <c r="P105" s="70"/>
      <c r="Q105" s="70"/>
      <c r="R105" s="70"/>
      <c r="S105" s="70"/>
      <c r="T105" s="70"/>
    </row>
    <row r="106" spans="2:20" ht="20.100000000000001" customHeight="1" x14ac:dyDescent="0.15">
      <c r="B106" s="70"/>
      <c r="C106" s="70"/>
      <c r="D106" s="70"/>
      <c r="E106" s="70"/>
      <c r="F106" s="70"/>
      <c r="G106" s="70"/>
      <c r="H106" s="70"/>
      <c r="I106" s="70"/>
      <c r="J106" s="70"/>
      <c r="K106" s="70"/>
      <c r="L106" s="70"/>
      <c r="M106" s="70"/>
      <c r="N106" s="70"/>
      <c r="O106" s="70"/>
      <c r="P106" s="70"/>
      <c r="Q106" s="70"/>
      <c r="R106" s="70"/>
      <c r="S106" s="70"/>
      <c r="T106" s="70"/>
    </row>
    <row r="107" spans="2:20" ht="20.100000000000001" customHeight="1" x14ac:dyDescent="0.15">
      <c r="B107" s="70"/>
      <c r="C107" s="70"/>
      <c r="D107" s="70"/>
      <c r="E107" s="70"/>
      <c r="F107" s="70"/>
      <c r="G107" s="70"/>
      <c r="H107" s="70"/>
      <c r="I107" s="70"/>
      <c r="J107" s="70"/>
      <c r="K107" s="70"/>
      <c r="L107" s="70"/>
      <c r="M107" s="70"/>
      <c r="N107" s="70"/>
      <c r="O107" s="70"/>
      <c r="P107" s="70"/>
      <c r="Q107" s="70"/>
      <c r="R107" s="70"/>
      <c r="S107" s="70"/>
      <c r="T107" s="70"/>
    </row>
    <row r="108" spans="2:20" ht="20.100000000000001" customHeight="1" x14ac:dyDescent="0.15">
      <c r="B108" s="70"/>
      <c r="C108" s="70"/>
      <c r="D108" s="70"/>
      <c r="E108" s="70"/>
      <c r="F108" s="70"/>
      <c r="G108" s="70"/>
      <c r="H108" s="70"/>
      <c r="I108" s="70"/>
      <c r="J108" s="70"/>
      <c r="K108" s="70"/>
      <c r="L108" s="70"/>
      <c r="M108" s="70"/>
      <c r="N108" s="70"/>
      <c r="O108" s="70"/>
      <c r="P108" s="70"/>
      <c r="Q108" s="70"/>
      <c r="R108" s="70"/>
      <c r="S108" s="70"/>
      <c r="T108" s="70"/>
    </row>
    <row r="109" spans="2:20" ht="20.100000000000001" customHeight="1" x14ac:dyDescent="0.15">
      <c r="B109" s="70"/>
      <c r="C109" s="70"/>
      <c r="D109" s="70"/>
      <c r="E109" s="70"/>
      <c r="F109" s="70"/>
      <c r="G109" s="70"/>
      <c r="H109" s="70"/>
      <c r="I109" s="70"/>
      <c r="J109" s="70"/>
      <c r="K109" s="70"/>
      <c r="L109" s="70"/>
      <c r="M109" s="70"/>
      <c r="N109" s="70"/>
      <c r="O109" s="70"/>
      <c r="P109" s="70"/>
      <c r="Q109" s="70"/>
      <c r="R109" s="70"/>
      <c r="S109" s="70"/>
      <c r="T109" s="70"/>
    </row>
    <row r="110" spans="2:20" ht="20.100000000000001" customHeight="1" x14ac:dyDescent="0.15">
      <c r="B110" s="70"/>
      <c r="C110" s="70"/>
      <c r="D110" s="70"/>
      <c r="E110" s="70"/>
      <c r="F110" s="70"/>
      <c r="G110" s="70"/>
      <c r="H110" s="70"/>
      <c r="I110" s="70"/>
      <c r="J110" s="70"/>
      <c r="K110" s="70"/>
      <c r="L110" s="70"/>
      <c r="M110" s="70"/>
      <c r="N110" s="70"/>
      <c r="O110" s="70"/>
      <c r="P110" s="70"/>
      <c r="Q110" s="70"/>
      <c r="R110" s="70"/>
      <c r="S110" s="70"/>
      <c r="T110" s="70"/>
    </row>
  </sheetData>
  <mergeCells count="120">
    <mergeCell ref="C24:D24"/>
    <mergeCell ref="S6:S7"/>
    <mergeCell ref="C29:D31"/>
    <mergeCell ref="E29:F29"/>
    <mergeCell ref="E30:F30"/>
    <mergeCell ref="E31:F31"/>
    <mergeCell ref="E24:F24"/>
    <mergeCell ref="E41:F41"/>
    <mergeCell ref="C7:D7"/>
    <mergeCell ref="E6:F6"/>
    <mergeCell ref="C26:D28"/>
    <mergeCell ref="E26:F26"/>
    <mergeCell ref="E27:F27"/>
    <mergeCell ref="E28:F28"/>
    <mergeCell ref="C25:D25"/>
    <mergeCell ref="C6:D6"/>
    <mergeCell ref="E7:F7"/>
    <mergeCell ref="E25:F25"/>
    <mergeCell ref="C14:D16"/>
    <mergeCell ref="C11:D13"/>
    <mergeCell ref="C8:D10"/>
    <mergeCell ref="E13:F13"/>
    <mergeCell ref="E12:F12"/>
    <mergeCell ref="E11:F11"/>
    <mergeCell ref="E10:F10"/>
    <mergeCell ref="E9:F9"/>
    <mergeCell ref="E8:F8"/>
    <mergeCell ref="E16:F16"/>
    <mergeCell ref="E15:F15"/>
    <mergeCell ref="E14:F14"/>
    <mergeCell ref="C59:D59"/>
    <mergeCell ref="E59:F59"/>
    <mergeCell ref="E58:F58"/>
    <mergeCell ref="C58:D58"/>
    <mergeCell ref="C32:D34"/>
    <mergeCell ref="E32:F32"/>
    <mergeCell ref="E33:F33"/>
    <mergeCell ref="E34:F34"/>
    <mergeCell ref="C41:D41"/>
    <mergeCell ref="C42:D42"/>
    <mergeCell ref="C43:D45"/>
    <mergeCell ref="E43:F43"/>
    <mergeCell ref="E44:F44"/>
    <mergeCell ref="E45:F45"/>
    <mergeCell ref="C46:D48"/>
    <mergeCell ref="E46:F46"/>
    <mergeCell ref="E47:F47"/>
    <mergeCell ref="E48:F48"/>
    <mergeCell ref="C49:D51"/>
    <mergeCell ref="E49:F49"/>
    <mergeCell ref="E50:F50"/>
    <mergeCell ref="E51:F51"/>
    <mergeCell ref="E42:F42"/>
    <mergeCell ref="C60:D62"/>
    <mergeCell ref="E60:F60"/>
    <mergeCell ref="E61:F61"/>
    <mergeCell ref="E62:F62"/>
    <mergeCell ref="C63:D65"/>
    <mergeCell ref="E63:F63"/>
    <mergeCell ref="E64:F64"/>
    <mergeCell ref="E65:F65"/>
    <mergeCell ref="C66:D68"/>
    <mergeCell ref="E66:F66"/>
    <mergeCell ref="E67:F67"/>
    <mergeCell ref="E68:F68"/>
    <mergeCell ref="C75:D75"/>
    <mergeCell ref="E75:F75"/>
    <mergeCell ref="C77:D79"/>
    <mergeCell ref="E77:F77"/>
    <mergeCell ref="E78:F78"/>
    <mergeCell ref="E79:F79"/>
    <mergeCell ref="C80:D82"/>
    <mergeCell ref="E80:F80"/>
    <mergeCell ref="E81:F81"/>
    <mergeCell ref="E82:F82"/>
    <mergeCell ref="C76:D76"/>
    <mergeCell ref="E76:F76"/>
    <mergeCell ref="C100:D102"/>
    <mergeCell ref="E100:F100"/>
    <mergeCell ref="E101:F101"/>
    <mergeCell ref="E102:F102"/>
    <mergeCell ref="C83:D85"/>
    <mergeCell ref="E83:F83"/>
    <mergeCell ref="E84:F84"/>
    <mergeCell ref="E85:F85"/>
    <mergeCell ref="C94:D96"/>
    <mergeCell ref="E94:F94"/>
    <mergeCell ref="E95:F95"/>
    <mergeCell ref="E96:F96"/>
    <mergeCell ref="C97:D99"/>
    <mergeCell ref="E97:F97"/>
    <mergeCell ref="E98:F98"/>
    <mergeCell ref="E99:F99"/>
    <mergeCell ref="C92:D92"/>
    <mergeCell ref="E92:F92"/>
    <mergeCell ref="C93:D93"/>
    <mergeCell ref="E93:F93"/>
    <mergeCell ref="Q73:S73"/>
    <mergeCell ref="J75:L75"/>
    <mergeCell ref="P75:R75"/>
    <mergeCell ref="Q90:S90"/>
    <mergeCell ref="J92:L92"/>
    <mergeCell ref="P92:R92"/>
    <mergeCell ref="Q4:S4"/>
    <mergeCell ref="J6:L6"/>
    <mergeCell ref="P6:R6"/>
    <mergeCell ref="Q22:S22"/>
    <mergeCell ref="J24:L24"/>
    <mergeCell ref="P24:R24"/>
    <mergeCell ref="Q39:S39"/>
    <mergeCell ref="J41:L41"/>
    <mergeCell ref="P41:R41"/>
    <mergeCell ref="S92:S93"/>
    <mergeCell ref="S75:S76"/>
    <mergeCell ref="S41:S42"/>
    <mergeCell ref="S58:S59"/>
    <mergeCell ref="Q56:S56"/>
    <mergeCell ref="J58:L58"/>
    <mergeCell ref="P58:R58"/>
    <mergeCell ref="S24:S25"/>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ゴシック,標準"【４　証明等取扱件数】－【(４)自動交付機取扱件数】</oddHeader>
    <oddFooter>&amp;R&amp;"ＭＳ ゴシック,標準"【４　証明等取扱件数】－【(４)自動交付機取扱件数】</oddFooter>
  </headerFooter>
  <rowBreaks count="5" manualBreakCount="5">
    <brk id="18" max="19" man="1"/>
    <brk id="35" max="19" man="1"/>
    <brk id="52" max="19" man="1"/>
    <brk id="69" max="19" man="1"/>
    <brk id="86" max="19" man="1"/>
  </rowBreaks>
  <ignoredErrors>
    <ignoredError sqref="P10:R10 G10:O10" formula="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C194"/>
  <sheetViews>
    <sheetView view="pageLayout" topLeftCell="A97" zoomScaleNormal="100" zoomScaleSheetLayoutView="85" workbookViewId="0">
      <selection activeCell="N99" sqref="N99"/>
    </sheetView>
  </sheetViews>
  <sheetFormatPr defaultRowHeight="20.100000000000001" customHeight="1" x14ac:dyDescent="0.15"/>
  <cols>
    <col min="1" max="2" width="2.5" style="41" customWidth="1"/>
    <col min="3" max="3" width="3.625" style="41" customWidth="1"/>
    <col min="4" max="4" width="3.75" style="41" customWidth="1"/>
    <col min="5" max="5" width="7.5" style="41" customWidth="1"/>
    <col min="6" max="7" width="3.75" style="41" customWidth="1"/>
    <col min="8" max="20" width="7.5" style="41" customWidth="1"/>
    <col min="21" max="21" width="8.625" style="41" customWidth="1"/>
    <col min="22" max="22" width="5.125" style="41" customWidth="1"/>
    <col min="23" max="23" width="4.75" style="41" customWidth="1"/>
    <col min="24" max="24" width="5.25" style="41" customWidth="1"/>
    <col min="25" max="26" width="4.625" style="41" customWidth="1"/>
    <col min="27" max="27" width="4.75" style="41" customWidth="1"/>
    <col min="28" max="28" width="4.625" style="41" customWidth="1"/>
    <col min="29" max="30" width="5" style="41" customWidth="1"/>
    <col min="31" max="31" width="5.25" style="41" customWidth="1"/>
    <col min="32" max="32" width="5.375" style="41" customWidth="1"/>
    <col min="33" max="33" width="4.875" style="41" customWidth="1"/>
    <col min="34" max="34" width="4.625" style="41" customWidth="1"/>
    <col min="35" max="35" width="4.875" style="41" customWidth="1"/>
    <col min="36" max="36" width="4.125" style="41" customWidth="1"/>
    <col min="37" max="37" width="5.125" style="41" customWidth="1"/>
    <col min="38" max="38" width="4.125" style="41" customWidth="1"/>
    <col min="39" max="39" width="4.5" style="41" customWidth="1"/>
    <col min="40" max="40" width="4.125" style="41" customWidth="1"/>
    <col min="41" max="41" width="5" style="41" customWidth="1"/>
    <col min="42" max="46" width="4.125" style="41" customWidth="1"/>
    <col min="47" max="60" width="4.375" style="41" customWidth="1"/>
    <col min="61" max="16384" width="9" style="41"/>
  </cols>
  <sheetData>
    <row r="1" spans="1:29" ht="7.5" customHeight="1" x14ac:dyDescent="0.15"/>
    <row r="2" spans="1:29" ht="22.5" customHeight="1" x14ac:dyDescent="0.15">
      <c r="A2" s="39" t="s">
        <v>600</v>
      </c>
      <c r="F2" s="156"/>
      <c r="G2" s="156"/>
      <c r="H2" s="156"/>
      <c r="I2" s="156"/>
      <c r="J2" s="156"/>
      <c r="K2" s="156"/>
      <c r="L2" s="156"/>
      <c r="M2" s="156"/>
      <c r="N2" s="156"/>
      <c r="O2" s="156"/>
      <c r="P2" s="156"/>
      <c r="Q2" s="156"/>
      <c r="R2" s="156"/>
      <c r="S2" s="156"/>
      <c r="T2" s="156"/>
      <c r="U2" s="156"/>
      <c r="V2" s="156"/>
    </row>
    <row r="3" spans="1:29" ht="7.5" customHeight="1" x14ac:dyDescent="0.15">
      <c r="A3" s="39"/>
      <c r="B3" s="156"/>
      <c r="C3" s="156"/>
      <c r="D3" s="156"/>
      <c r="E3" s="156"/>
      <c r="F3" s="156"/>
      <c r="G3" s="156"/>
      <c r="H3" s="156"/>
      <c r="I3" s="156"/>
      <c r="J3" s="156"/>
      <c r="K3" s="156"/>
      <c r="L3" s="156"/>
      <c r="M3" s="156"/>
      <c r="N3" s="156"/>
      <c r="O3" s="156"/>
      <c r="P3" s="156"/>
      <c r="Q3" s="156"/>
      <c r="R3" s="156"/>
      <c r="S3" s="156"/>
      <c r="T3" s="156"/>
      <c r="U3" s="156"/>
      <c r="V3" s="156"/>
    </row>
    <row r="4" spans="1:29" ht="22.5" customHeight="1" x14ac:dyDescent="0.15">
      <c r="A4" s="39"/>
      <c r="B4" s="157" t="s">
        <v>273</v>
      </c>
      <c r="C4" s="156"/>
      <c r="D4" s="156"/>
      <c r="E4" s="156"/>
      <c r="F4" s="156"/>
      <c r="G4" s="156"/>
      <c r="H4" s="156"/>
      <c r="I4" s="156"/>
      <c r="J4" s="156"/>
      <c r="K4" s="156"/>
      <c r="L4" s="156"/>
      <c r="M4" s="156"/>
      <c r="N4" s="156"/>
      <c r="O4" s="156"/>
      <c r="P4" s="156"/>
      <c r="Q4" s="156"/>
      <c r="R4" s="156"/>
      <c r="S4" s="156"/>
      <c r="T4" s="156"/>
      <c r="U4" s="156"/>
      <c r="V4" s="156"/>
    </row>
    <row r="5" spans="1:29" ht="22.5" customHeight="1" x14ac:dyDescent="0.15">
      <c r="C5" s="157" t="s">
        <v>55</v>
      </c>
      <c r="E5" s="156"/>
      <c r="F5" s="156"/>
      <c r="G5" s="156"/>
      <c r="H5" s="156"/>
      <c r="I5" s="153"/>
      <c r="J5" s="153"/>
      <c r="K5" s="153"/>
      <c r="L5" s="153"/>
      <c r="M5" s="153"/>
      <c r="N5" s="153"/>
      <c r="O5" s="153"/>
      <c r="P5" s="153"/>
      <c r="Q5" s="153"/>
      <c r="R5" s="153"/>
      <c r="S5" s="2720">
        <f>'当該年度入力、注意事項'!$E$10</f>
        <v>26</v>
      </c>
      <c r="T5" s="2720"/>
      <c r="U5" s="2720"/>
      <c r="V5" s="156"/>
      <c r="Y5" s="42"/>
      <c r="AA5" s="44"/>
    </row>
    <row r="6" spans="1:29" ht="3.75" customHeight="1" thickBot="1" x14ac:dyDescent="0.2">
      <c r="B6" s="156"/>
      <c r="C6" s="156"/>
      <c r="D6" s="156"/>
      <c r="E6" s="156"/>
      <c r="F6" s="156"/>
      <c r="G6" s="156"/>
      <c r="H6" s="156"/>
      <c r="I6" s="153"/>
      <c r="J6" s="153"/>
      <c r="K6" s="153"/>
      <c r="L6" s="153"/>
      <c r="M6" s="153"/>
      <c r="N6" s="153"/>
      <c r="O6" s="153"/>
      <c r="P6" s="153"/>
      <c r="Q6" s="153"/>
      <c r="R6" s="153"/>
      <c r="S6" s="153"/>
      <c r="T6" s="153"/>
      <c r="U6" s="153"/>
      <c r="V6" s="156"/>
      <c r="AA6" s="44"/>
      <c r="AB6" s="44"/>
      <c r="AC6" s="44"/>
    </row>
    <row r="7" spans="1:29" ht="18" customHeight="1" x14ac:dyDescent="0.15">
      <c r="B7" s="156"/>
      <c r="C7" s="2904"/>
      <c r="D7" s="2905"/>
      <c r="E7" s="2905"/>
      <c r="F7" s="2906" t="s">
        <v>266</v>
      </c>
      <c r="G7" s="2906"/>
      <c r="H7" s="2907"/>
      <c r="I7" s="789"/>
      <c r="J7" s="790"/>
      <c r="K7" s="790"/>
      <c r="L7" s="2469">
        <f>'当該年度入力、注意事項'!$E$10</f>
        <v>26</v>
      </c>
      <c r="M7" s="2469"/>
      <c r="N7" s="2469"/>
      <c r="O7" s="790"/>
      <c r="P7" s="790"/>
      <c r="Q7" s="791"/>
      <c r="R7" s="2470">
        <f>'当該年度入力、注意事項'!$E$10+1</f>
        <v>27</v>
      </c>
      <c r="S7" s="2469"/>
      <c r="T7" s="2471"/>
      <c r="U7" s="2826" t="s">
        <v>15</v>
      </c>
      <c r="V7" s="163"/>
      <c r="W7" s="43"/>
    </row>
    <row r="8" spans="1:29" s="43" customFormat="1" ht="18" customHeight="1" thickBot="1" x14ac:dyDescent="0.2">
      <c r="B8" s="163"/>
      <c r="C8" s="2900" t="s">
        <v>264</v>
      </c>
      <c r="D8" s="2901"/>
      <c r="E8" s="2901"/>
      <c r="F8" s="2902"/>
      <c r="G8" s="2902"/>
      <c r="H8" s="2903"/>
      <c r="I8" s="792" t="s">
        <v>448</v>
      </c>
      <c r="J8" s="793" t="s">
        <v>449</v>
      </c>
      <c r="K8" s="793" t="s">
        <v>450</v>
      </c>
      <c r="L8" s="793" t="s">
        <v>451</v>
      </c>
      <c r="M8" s="793" t="s">
        <v>458</v>
      </c>
      <c r="N8" s="793" t="s">
        <v>459</v>
      </c>
      <c r="O8" s="793" t="s">
        <v>452</v>
      </c>
      <c r="P8" s="793" t="s">
        <v>453</v>
      </c>
      <c r="Q8" s="793" t="s">
        <v>454</v>
      </c>
      <c r="R8" s="793" t="s">
        <v>455</v>
      </c>
      <c r="S8" s="793" t="s">
        <v>456</v>
      </c>
      <c r="T8" s="793" t="s">
        <v>457</v>
      </c>
      <c r="U8" s="2827"/>
      <c r="V8" s="163"/>
    </row>
    <row r="9" spans="1:29" ht="22.5" customHeight="1" x14ac:dyDescent="0.15">
      <c r="B9" s="156"/>
      <c r="C9" s="2883" t="s">
        <v>27</v>
      </c>
      <c r="D9" s="2884"/>
      <c r="E9" s="2908" t="s">
        <v>275</v>
      </c>
      <c r="F9" s="2919" t="s">
        <v>20</v>
      </c>
      <c r="G9" s="2920"/>
      <c r="H9" s="2921"/>
      <c r="I9" s="1282">
        <f>I25+I33+I48+I56+I72+I80</f>
        <v>578</v>
      </c>
      <c r="J9" s="1283">
        <f>J25+J33+J48+J56+J72+J80</f>
        <v>557</v>
      </c>
      <c r="K9" s="1283">
        <f t="shared" ref="K9:S9" si="0">K25+K33+K48+K56+K72+K80</f>
        <v>553</v>
      </c>
      <c r="L9" s="1283">
        <f t="shared" si="0"/>
        <v>507</v>
      </c>
      <c r="M9" s="1283">
        <f t="shared" si="0"/>
        <v>542</v>
      </c>
      <c r="N9" s="1283">
        <f t="shared" si="0"/>
        <v>578</v>
      </c>
      <c r="O9" s="1283">
        <f t="shared" si="0"/>
        <v>540</v>
      </c>
      <c r="P9" s="1283">
        <f t="shared" si="0"/>
        <v>616</v>
      </c>
      <c r="Q9" s="1283">
        <f t="shared" si="0"/>
        <v>706</v>
      </c>
      <c r="R9" s="1283">
        <f t="shared" si="0"/>
        <v>828</v>
      </c>
      <c r="S9" s="1283">
        <f t="shared" si="0"/>
        <v>688</v>
      </c>
      <c r="T9" s="1284">
        <f>T25+T33+T48+T56+T72+T80</f>
        <v>695</v>
      </c>
      <c r="U9" s="1285">
        <f t="shared" ref="U9:U16" si="1">SUM(I9:T9)</f>
        <v>7388</v>
      </c>
      <c r="V9" s="163"/>
      <c r="W9" s="43"/>
    </row>
    <row r="10" spans="1:29" ht="22.5" customHeight="1" x14ac:dyDescent="0.15">
      <c r="B10" s="156"/>
      <c r="C10" s="2885"/>
      <c r="D10" s="2886"/>
      <c r="E10" s="2909"/>
      <c r="F10" s="2944" t="s">
        <v>73</v>
      </c>
      <c r="G10" s="2945"/>
      <c r="H10" s="2946"/>
      <c r="I10" s="1286">
        <f>I26+I34+I49+I57+I73+I81</f>
        <v>2</v>
      </c>
      <c r="J10" s="1287">
        <f>J26+J34+J49+J57+J73+J81</f>
        <v>0</v>
      </c>
      <c r="K10" s="1287">
        <f t="shared" ref="K10:S10" si="2">K26+K34+K49+K57+K73+K81</f>
        <v>0</v>
      </c>
      <c r="L10" s="1287">
        <f t="shared" si="2"/>
        <v>1</v>
      </c>
      <c r="M10" s="1287">
        <f t="shared" si="2"/>
        <v>1</v>
      </c>
      <c r="N10" s="1287">
        <f t="shared" si="2"/>
        <v>0</v>
      </c>
      <c r="O10" s="1287">
        <f t="shared" si="2"/>
        <v>3</v>
      </c>
      <c r="P10" s="1287">
        <f t="shared" si="2"/>
        <v>1</v>
      </c>
      <c r="Q10" s="1287">
        <f t="shared" si="2"/>
        <v>3</v>
      </c>
      <c r="R10" s="1287">
        <f t="shared" si="2"/>
        <v>1</v>
      </c>
      <c r="S10" s="1287">
        <f t="shared" si="2"/>
        <v>0</v>
      </c>
      <c r="T10" s="1288">
        <f>T26+T34+T49+T57+T73+T81</f>
        <v>2</v>
      </c>
      <c r="U10" s="1289">
        <f t="shared" si="1"/>
        <v>14</v>
      </c>
      <c r="V10" s="156"/>
    </row>
    <row r="11" spans="1:29" ht="22.5" customHeight="1" x14ac:dyDescent="0.15">
      <c r="B11" s="156"/>
      <c r="C11" s="2885"/>
      <c r="D11" s="2886"/>
      <c r="E11" s="2909"/>
      <c r="F11" s="2944" t="s">
        <v>153</v>
      </c>
      <c r="G11" s="2945"/>
      <c r="H11" s="2946"/>
      <c r="I11" s="1286">
        <f t="shared" ref="I11:T11" si="3">I27+I35+I50+I58+I74+I82</f>
        <v>7</v>
      </c>
      <c r="J11" s="1287">
        <f t="shared" si="3"/>
        <v>15</v>
      </c>
      <c r="K11" s="1287">
        <f t="shared" si="3"/>
        <v>9</v>
      </c>
      <c r="L11" s="1287">
        <f t="shared" si="3"/>
        <v>9</v>
      </c>
      <c r="M11" s="1287">
        <f t="shared" si="3"/>
        <v>12</v>
      </c>
      <c r="N11" s="1287">
        <f t="shared" si="3"/>
        <v>11</v>
      </c>
      <c r="O11" s="1287">
        <f t="shared" si="3"/>
        <v>19</v>
      </c>
      <c r="P11" s="1287">
        <f t="shared" si="3"/>
        <v>9</v>
      </c>
      <c r="Q11" s="1287">
        <f t="shared" si="3"/>
        <v>11</v>
      </c>
      <c r="R11" s="1287">
        <f t="shared" si="3"/>
        <v>12</v>
      </c>
      <c r="S11" s="1287">
        <f t="shared" si="3"/>
        <v>15</v>
      </c>
      <c r="T11" s="1288">
        <f t="shared" si="3"/>
        <v>9</v>
      </c>
      <c r="U11" s="1289">
        <f t="shared" si="1"/>
        <v>138</v>
      </c>
      <c r="V11" s="156"/>
    </row>
    <row r="12" spans="1:29" ht="22.5" customHeight="1" x14ac:dyDescent="0.15">
      <c r="B12" s="156"/>
      <c r="C12" s="2885"/>
      <c r="D12" s="2886"/>
      <c r="E12" s="2909"/>
      <c r="F12" s="2944" t="s">
        <v>154</v>
      </c>
      <c r="G12" s="2945"/>
      <c r="H12" s="2946"/>
      <c r="I12" s="1286">
        <f t="shared" ref="I12:T12" si="4">I28+I36+I51+I59+I75+I83</f>
        <v>4</v>
      </c>
      <c r="J12" s="1287">
        <f t="shared" si="4"/>
        <v>2</v>
      </c>
      <c r="K12" s="1287">
        <f t="shared" si="4"/>
        <v>8</v>
      </c>
      <c r="L12" s="1287">
        <f t="shared" si="4"/>
        <v>5</v>
      </c>
      <c r="M12" s="1287">
        <f t="shared" si="4"/>
        <v>2</v>
      </c>
      <c r="N12" s="1287">
        <f t="shared" si="4"/>
        <v>3</v>
      </c>
      <c r="O12" s="1287">
        <f t="shared" si="4"/>
        <v>2</v>
      </c>
      <c r="P12" s="1287">
        <f t="shared" si="4"/>
        <v>1</v>
      </c>
      <c r="Q12" s="1287">
        <f t="shared" si="4"/>
        <v>2</v>
      </c>
      <c r="R12" s="1287">
        <f t="shared" si="4"/>
        <v>4</v>
      </c>
      <c r="S12" s="1287">
        <f t="shared" si="4"/>
        <v>2</v>
      </c>
      <c r="T12" s="1288">
        <f t="shared" si="4"/>
        <v>6</v>
      </c>
      <c r="U12" s="1289">
        <f t="shared" si="1"/>
        <v>41</v>
      </c>
      <c r="V12" s="156"/>
    </row>
    <row r="13" spans="1:29" ht="22.5" customHeight="1" thickBot="1" x14ac:dyDescent="0.2">
      <c r="B13" s="156"/>
      <c r="C13" s="2885"/>
      <c r="D13" s="2886"/>
      <c r="E13" s="2910"/>
      <c r="F13" s="2957" t="s">
        <v>18</v>
      </c>
      <c r="G13" s="2958"/>
      <c r="H13" s="2959"/>
      <c r="I13" s="1290">
        <f>I29+I37+I52+I60+I76+I84</f>
        <v>3</v>
      </c>
      <c r="J13" s="1291">
        <f>J29+J37+J52+J60+J76+J84</f>
        <v>3</v>
      </c>
      <c r="K13" s="1291">
        <f t="shared" ref="K13:S13" si="5">K29+K37+K52+K60+K76+K84</f>
        <v>3</v>
      </c>
      <c r="L13" s="1291">
        <f t="shared" si="5"/>
        <v>2</v>
      </c>
      <c r="M13" s="1291">
        <f t="shared" si="5"/>
        <v>1</v>
      </c>
      <c r="N13" s="1291">
        <f t="shared" si="5"/>
        <v>1</v>
      </c>
      <c r="O13" s="1291">
        <f t="shared" si="5"/>
        <v>0</v>
      </c>
      <c r="P13" s="1291">
        <f t="shared" si="5"/>
        <v>2</v>
      </c>
      <c r="Q13" s="1291">
        <f t="shared" si="5"/>
        <v>3</v>
      </c>
      <c r="R13" s="1291">
        <f t="shared" si="5"/>
        <v>2</v>
      </c>
      <c r="S13" s="1291">
        <f t="shared" si="5"/>
        <v>1</v>
      </c>
      <c r="T13" s="1292">
        <f>T29+T37+T52+T60+T76+T84</f>
        <v>0</v>
      </c>
      <c r="U13" s="1293">
        <f t="shared" si="1"/>
        <v>21</v>
      </c>
      <c r="V13" s="156"/>
    </row>
    <row r="14" spans="1:29" ht="22.5" customHeight="1" thickTop="1" thickBot="1" x14ac:dyDescent="0.2">
      <c r="B14" s="156"/>
      <c r="C14" s="2885"/>
      <c r="D14" s="2886"/>
      <c r="E14" s="2960"/>
      <c r="F14" s="2941" t="s">
        <v>12</v>
      </c>
      <c r="G14" s="2942"/>
      <c r="H14" s="2943"/>
      <c r="I14" s="1294">
        <f t="shared" ref="I14:T14" si="6">SUM(I9:I13)</f>
        <v>594</v>
      </c>
      <c r="J14" s="1295">
        <f t="shared" si="6"/>
        <v>577</v>
      </c>
      <c r="K14" s="1295">
        <f t="shared" si="6"/>
        <v>573</v>
      </c>
      <c r="L14" s="1295">
        <f t="shared" si="6"/>
        <v>524</v>
      </c>
      <c r="M14" s="1295">
        <f t="shared" si="6"/>
        <v>558</v>
      </c>
      <c r="N14" s="1295">
        <f t="shared" si="6"/>
        <v>593</v>
      </c>
      <c r="O14" s="1295">
        <f t="shared" si="6"/>
        <v>564</v>
      </c>
      <c r="P14" s="1295">
        <f t="shared" si="6"/>
        <v>629</v>
      </c>
      <c r="Q14" s="1295">
        <f t="shared" si="6"/>
        <v>725</v>
      </c>
      <c r="R14" s="1295">
        <f t="shared" si="6"/>
        <v>847</v>
      </c>
      <c r="S14" s="1295">
        <f t="shared" si="6"/>
        <v>706</v>
      </c>
      <c r="T14" s="1296">
        <f t="shared" si="6"/>
        <v>712</v>
      </c>
      <c r="U14" s="1297">
        <f t="shared" si="1"/>
        <v>7602</v>
      </c>
      <c r="V14" s="156"/>
    </row>
    <row r="15" spans="1:29" ht="22.5" customHeight="1" thickBot="1" x14ac:dyDescent="0.2">
      <c r="B15" s="156"/>
      <c r="C15" s="2885"/>
      <c r="D15" s="2886"/>
      <c r="E15" s="2911" t="s">
        <v>188</v>
      </c>
      <c r="F15" s="2912"/>
      <c r="G15" s="2913"/>
      <c r="H15" s="2914"/>
      <c r="I15" s="1298">
        <f>I31+I39+I54+I62+I78+I86</f>
        <v>20</v>
      </c>
      <c r="J15" s="1299">
        <f>J31+J39+J54+J62+J78+J86</f>
        <v>17</v>
      </c>
      <c r="K15" s="1299">
        <f t="shared" ref="K15:S15" si="7">K31+K39+K54+K62+K78+K86</f>
        <v>19</v>
      </c>
      <c r="L15" s="1299">
        <f t="shared" si="7"/>
        <v>17</v>
      </c>
      <c r="M15" s="1299">
        <f t="shared" si="7"/>
        <v>25</v>
      </c>
      <c r="N15" s="1299">
        <f t="shared" si="7"/>
        <v>20</v>
      </c>
      <c r="O15" s="1299">
        <f t="shared" si="7"/>
        <v>28</v>
      </c>
      <c r="P15" s="1299">
        <f t="shared" si="7"/>
        <v>26</v>
      </c>
      <c r="Q15" s="1299">
        <f t="shared" si="7"/>
        <v>26</v>
      </c>
      <c r="R15" s="1299">
        <f t="shared" si="7"/>
        <v>40</v>
      </c>
      <c r="S15" s="1299">
        <f t="shared" si="7"/>
        <v>29</v>
      </c>
      <c r="T15" s="1300">
        <f>T31+T39+T54+T62+T78+T86</f>
        <v>33</v>
      </c>
      <c r="U15" s="1301">
        <f t="shared" si="1"/>
        <v>300</v>
      </c>
      <c r="V15" s="156"/>
    </row>
    <row r="16" spans="1:29" ht="22.5" customHeight="1" thickBot="1" x14ac:dyDescent="0.2">
      <c r="B16" s="156"/>
      <c r="C16" s="2887"/>
      <c r="D16" s="2888"/>
      <c r="E16" s="2915" t="s">
        <v>240</v>
      </c>
      <c r="F16" s="2916"/>
      <c r="G16" s="2917"/>
      <c r="H16" s="2918"/>
      <c r="I16" s="1302">
        <f>I32+I40+I55+I63+I79+I87</f>
        <v>287</v>
      </c>
      <c r="J16" s="1303">
        <f>J32+J40+J55+J63+J79+J87</f>
        <v>268</v>
      </c>
      <c r="K16" s="1303">
        <f t="shared" ref="K16:S16" si="8">K32+K40+K55+K63+K79+K87</f>
        <v>280</v>
      </c>
      <c r="L16" s="1303">
        <f t="shared" si="8"/>
        <v>253</v>
      </c>
      <c r="M16" s="1303">
        <f t="shared" si="8"/>
        <v>273</v>
      </c>
      <c r="N16" s="1303">
        <f t="shared" si="8"/>
        <v>271</v>
      </c>
      <c r="O16" s="1303">
        <f t="shared" si="8"/>
        <v>274</v>
      </c>
      <c r="P16" s="1303">
        <f t="shared" si="8"/>
        <v>286</v>
      </c>
      <c r="Q16" s="1303">
        <f t="shared" si="8"/>
        <v>332</v>
      </c>
      <c r="R16" s="1303">
        <f t="shared" si="8"/>
        <v>371</v>
      </c>
      <c r="S16" s="1303">
        <f t="shared" si="8"/>
        <v>291</v>
      </c>
      <c r="T16" s="1304">
        <f>T32+T40+T55+T63+T79+T87</f>
        <v>328</v>
      </c>
      <c r="U16" s="1305">
        <f t="shared" si="1"/>
        <v>3514</v>
      </c>
      <c r="V16" s="156"/>
    </row>
    <row r="17" spans="1:27" ht="22.5" customHeight="1" x14ac:dyDescent="0.15">
      <c r="B17" s="156"/>
      <c r="C17" s="164"/>
      <c r="D17" s="164"/>
      <c r="E17" s="165"/>
      <c r="F17" s="165"/>
      <c r="G17" s="165"/>
      <c r="H17" s="166"/>
      <c r="I17" s="1306"/>
      <c r="J17" s="1306"/>
      <c r="K17" s="1306"/>
      <c r="L17" s="1306"/>
      <c r="M17" s="1306"/>
      <c r="N17" s="1306"/>
      <c r="O17" s="1306"/>
      <c r="P17" s="1306"/>
      <c r="Q17" s="1306"/>
      <c r="R17" s="1306"/>
      <c r="S17" s="1306"/>
      <c r="T17" s="1306"/>
      <c r="U17" s="1306"/>
      <c r="V17" s="156"/>
    </row>
    <row r="18" spans="1:27" ht="22.5" customHeight="1" x14ac:dyDescent="0.15">
      <c r="B18" s="156"/>
      <c r="C18" s="164"/>
      <c r="D18" s="164"/>
      <c r="E18" s="165"/>
      <c r="F18" s="165"/>
      <c r="G18" s="165"/>
      <c r="H18" s="166"/>
      <c r="I18" s="1306"/>
      <c r="J18" s="1306"/>
      <c r="K18" s="1306"/>
      <c r="L18" s="1306"/>
      <c r="M18" s="1306"/>
      <c r="N18" s="1306"/>
      <c r="O18" s="1306"/>
      <c r="P18" s="1306"/>
      <c r="Q18" s="1306"/>
      <c r="R18" s="1306"/>
      <c r="S18" s="1306"/>
      <c r="T18" s="1306"/>
      <c r="U18" s="1306"/>
      <c r="V18" s="156"/>
    </row>
    <row r="19" spans="1:27" ht="7.5" customHeight="1" x14ac:dyDescent="0.15">
      <c r="B19" s="156"/>
      <c r="C19" s="164"/>
      <c r="D19" s="164"/>
      <c r="E19" s="165"/>
      <c r="F19" s="165"/>
      <c r="G19" s="165"/>
      <c r="H19" s="166"/>
      <c r="I19" s="1862"/>
      <c r="J19" s="1862"/>
      <c r="K19" s="1862"/>
      <c r="L19" s="1862"/>
      <c r="M19" s="1862"/>
      <c r="N19" s="1862"/>
      <c r="O19" s="1862"/>
      <c r="P19" s="1862"/>
      <c r="Q19" s="1862"/>
      <c r="R19" s="1862"/>
      <c r="S19" s="1862"/>
      <c r="T19" s="1862"/>
      <c r="U19" s="1862"/>
      <c r="V19" s="156"/>
    </row>
    <row r="20" spans="1:27" ht="22.5" customHeight="1" x14ac:dyDescent="0.15">
      <c r="A20" s="39"/>
      <c r="B20" s="157" t="s">
        <v>273</v>
      </c>
      <c r="C20" s="156"/>
      <c r="D20" s="156"/>
      <c r="E20" s="156"/>
      <c r="F20" s="156"/>
      <c r="G20" s="156"/>
      <c r="H20" s="156"/>
      <c r="I20" s="156"/>
      <c r="J20" s="156"/>
      <c r="K20" s="156"/>
      <c r="L20" s="156"/>
      <c r="M20" s="156"/>
      <c r="N20" s="156"/>
      <c r="O20" s="156"/>
      <c r="P20" s="156"/>
      <c r="Q20" s="156"/>
      <c r="R20" s="156"/>
      <c r="S20" s="156"/>
      <c r="T20" s="156"/>
      <c r="U20" s="156"/>
      <c r="V20" s="156"/>
    </row>
    <row r="21" spans="1:27" ht="22.5" customHeight="1" x14ac:dyDescent="0.15">
      <c r="C21" s="157" t="s">
        <v>274</v>
      </c>
      <c r="E21" s="156"/>
      <c r="F21" s="156"/>
      <c r="G21" s="156"/>
      <c r="H21" s="156"/>
      <c r="I21" s="153"/>
      <c r="J21" s="153"/>
      <c r="K21" s="153"/>
      <c r="L21" s="153"/>
      <c r="M21" s="153"/>
      <c r="N21" s="153"/>
      <c r="O21" s="153"/>
      <c r="P21" s="153"/>
      <c r="Q21" s="153"/>
      <c r="R21" s="153"/>
      <c r="S21" s="2720">
        <f>'当該年度入力、注意事項'!$E$10</f>
        <v>26</v>
      </c>
      <c r="T21" s="2720"/>
      <c r="U21" s="2720"/>
      <c r="V21" s="156"/>
      <c r="Y21" s="42"/>
      <c r="AA21" s="44"/>
    </row>
    <row r="22" spans="1:27" ht="3.75" customHeight="1" thickBot="1" x14ac:dyDescent="0.2">
      <c r="B22" s="156"/>
      <c r="C22" s="164"/>
      <c r="D22" s="164"/>
      <c r="E22" s="165"/>
      <c r="F22" s="165"/>
      <c r="G22" s="165"/>
      <c r="H22" s="166"/>
      <c r="I22" s="153"/>
      <c r="J22" s="153"/>
      <c r="K22" s="153"/>
      <c r="L22" s="153"/>
      <c r="M22" s="153"/>
      <c r="N22" s="153"/>
      <c r="O22" s="153"/>
      <c r="P22" s="153"/>
      <c r="Q22" s="153"/>
      <c r="R22" s="153"/>
      <c r="S22" s="153"/>
      <c r="T22" s="153"/>
      <c r="U22" s="153"/>
      <c r="V22" s="156"/>
    </row>
    <row r="23" spans="1:27" ht="18" customHeight="1" x14ac:dyDescent="0.15">
      <c r="B23" s="156"/>
      <c r="C23" s="2904"/>
      <c r="D23" s="2905"/>
      <c r="E23" s="2905"/>
      <c r="F23" s="2906" t="s">
        <v>266</v>
      </c>
      <c r="G23" s="2906"/>
      <c r="H23" s="2907"/>
      <c r="I23" s="789"/>
      <c r="J23" s="790"/>
      <c r="K23" s="790"/>
      <c r="L23" s="2469">
        <f>'当該年度入力、注意事項'!$E$10</f>
        <v>26</v>
      </c>
      <c r="M23" s="2469"/>
      <c r="N23" s="2469"/>
      <c r="O23" s="790"/>
      <c r="P23" s="790"/>
      <c r="Q23" s="791"/>
      <c r="R23" s="2470">
        <f>'当該年度入力、注意事項'!$E$10+1</f>
        <v>27</v>
      </c>
      <c r="S23" s="2469"/>
      <c r="T23" s="2471"/>
      <c r="U23" s="2826" t="s">
        <v>15</v>
      </c>
      <c r="V23" s="163"/>
      <c r="W23" s="43"/>
    </row>
    <row r="24" spans="1:27" s="43" customFormat="1" ht="18" customHeight="1" thickBot="1" x14ac:dyDescent="0.2">
      <c r="B24" s="163"/>
      <c r="C24" s="2900" t="s">
        <v>264</v>
      </c>
      <c r="D24" s="2901"/>
      <c r="E24" s="2901"/>
      <c r="F24" s="2902"/>
      <c r="G24" s="2902"/>
      <c r="H24" s="2903"/>
      <c r="I24" s="792" t="s">
        <v>448</v>
      </c>
      <c r="J24" s="793" t="s">
        <v>449</v>
      </c>
      <c r="K24" s="793" t="s">
        <v>450</v>
      </c>
      <c r="L24" s="793" t="s">
        <v>451</v>
      </c>
      <c r="M24" s="793" t="s">
        <v>458</v>
      </c>
      <c r="N24" s="793" t="s">
        <v>459</v>
      </c>
      <c r="O24" s="793" t="s">
        <v>452</v>
      </c>
      <c r="P24" s="793" t="s">
        <v>453</v>
      </c>
      <c r="Q24" s="793" t="s">
        <v>454</v>
      </c>
      <c r="R24" s="793" t="s">
        <v>455</v>
      </c>
      <c r="S24" s="793" t="s">
        <v>456</v>
      </c>
      <c r="T24" s="793" t="s">
        <v>457</v>
      </c>
      <c r="U24" s="2827"/>
      <c r="V24" s="163"/>
    </row>
    <row r="25" spans="1:27" ht="20.25" customHeight="1" x14ac:dyDescent="0.15">
      <c r="B25" s="156"/>
      <c r="C25" s="2883" t="s">
        <v>185</v>
      </c>
      <c r="D25" s="2884"/>
      <c r="E25" s="2908" t="s">
        <v>275</v>
      </c>
      <c r="F25" s="2919" t="s">
        <v>20</v>
      </c>
      <c r="G25" s="2920"/>
      <c r="H25" s="2921"/>
      <c r="I25" s="1496">
        <v>210</v>
      </c>
      <c r="J25" s="1496">
        <v>192</v>
      </c>
      <c r="K25" s="1496">
        <v>197</v>
      </c>
      <c r="L25" s="1496">
        <v>185</v>
      </c>
      <c r="M25" s="1496">
        <v>199</v>
      </c>
      <c r="N25" s="1496">
        <v>196</v>
      </c>
      <c r="O25" s="1496">
        <v>176</v>
      </c>
      <c r="P25" s="1496">
        <v>230</v>
      </c>
      <c r="Q25" s="1496">
        <v>269</v>
      </c>
      <c r="R25" s="1496">
        <v>282</v>
      </c>
      <c r="S25" s="1496">
        <v>254</v>
      </c>
      <c r="T25" s="1550">
        <v>236</v>
      </c>
      <c r="U25" s="1307">
        <f t="shared" ref="U25:U38" si="9">SUM(I25:T25)</f>
        <v>2626</v>
      </c>
      <c r="V25" s="156"/>
    </row>
    <row r="26" spans="1:27" ht="20.25" customHeight="1" x14ac:dyDescent="0.15">
      <c r="B26" s="156"/>
      <c r="C26" s="2885"/>
      <c r="D26" s="2886"/>
      <c r="E26" s="2909"/>
      <c r="F26" s="2944" t="s">
        <v>73</v>
      </c>
      <c r="G26" s="2945"/>
      <c r="H26" s="2946"/>
      <c r="I26" s="1490">
        <v>0</v>
      </c>
      <c r="J26" s="1490">
        <v>0</v>
      </c>
      <c r="K26" s="1490">
        <v>0</v>
      </c>
      <c r="L26" s="1490">
        <v>0</v>
      </c>
      <c r="M26" s="1490">
        <v>0</v>
      </c>
      <c r="N26" s="1490">
        <v>0</v>
      </c>
      <c r="O26" s="1490">
        <v>1</v>
      </c>
      <c r="P26" s="1490">
        <v>1</v>
      </c>
      <c r="Q26" s="1490">
        <v>1</v>
      </c>
      <c r="R26" s="1490">
        <v>0</v>
      </c>
      <c r="S26" s="1490">
        <v>0</v>
      </c>
      <c r="T26" s="1551">
        <v>1</v>
      </c>
      <c r="U26" s="1308">
        <f t="shared" si="9"/>
        <v>4</v>
      </c>
      <c r="V26" s="156"/>
    </row>
    <row r="27" spans="1:27" ht="20.25" customHeight="1" x14ac:dyDescent="0.15">
      <c r="B27" s="156"/>
      <c r="C27" s="2885"/>
      <c r="D27" s="2886"/>
      <c r="E27" s="2909"/>
      <c r="F27" s="2944" t="s">
        <v>153</v>
      </c>
      <c r="G27" s="2945"/>
      <c r="H27" s="2946"/>
      <c r="I27" s="1490">
        <v>3</v>
      </c>
      <c r="J27" s="1490">
        <v>6</v>
      </c>
      <c r="K27" s="1490">
        <v>6</v>
      </c>
      <c r="L27" s="1490">
        <v>5</v>
      </c>
      <c r="M27" s="1490">
        <v>3</v>
      </c>
      <c r="N27" s="1490">
        <v>5</v>
      </c>
      <c r="O27" s="1490">
        <v>7</v>
      </c>
      <c r="P27" s="1490">
        <v>3</v>
      </c>
      <c r="Q27" s="1490">
        <v>6</v>
      </c>
      <c r="R27" s="1490">
        <v>2</v>
      </c>
      <c r="S27" s="1490">
        <v>6</v>
      </c>
      <c r="T27" s="1551">
        <v>6</v>
      </c>
      <c r="U27" s="1308">
        <f t="shared" si="9"/>
        <v>58</v>
      </c>
      <c r="V27" s="156"/>
    </row>
    <row r="28" spans="1:27" ht="20.25" customHeight="1" x14ac:dyDescent="0.15">
      <c r="B28" s="156"/>
      <c r="C28" s="2885"/>
      <c r="D28" s="2886"/>
      <c r="E28" s="2909"/>
      <c r="F28" s="2944" t="s">
        <v>154</v>
      </c>
      <c r="G28" s="2945"/>
      <c r="H28" s="2946"/>
      <c r="I28" s="1470">
        <v>1</v>
      </c>
      <c r="J28" s="1470">
        <v>0</v>
      </c>
      <c r="K28" s="1470">
        <v>2</v>
      </c>
      <c r="L28" s="1470">
        <v>2</v>
      </c>
      <c r="M28" s="1470">
        <v>0</v>
      </c>
      <c r="N28" s="1470">
        <v>1</v>
      </c>
      <c r="O28" s="1470">
        <v>1</v>
      </c>
      <c r="P28" s="1470">
        <v>1</v>
      </c>
      <c r="Q28" s="1470">
        <v>1</v>
      </c>
      <c r="R28" s="1470">
        <v>0</v>
      </c>
      <c r="S28" s="1470">
        <v>1</v>
      </c>
      <c r="T28" s="1471">
        <v>1</v>
      </c>
      <c r="U28" s="1308">
        <f t="shared" si="9"/>
        <v>11</v>
      </c>
      <c r="V28" s="156"/>
    </row>
    <row r="29" spans="1:27" ht="20.25" customHeight="1" thickBot="1" x14ac:dyDescent="0.2">
      <c r="B29" s="156"/>
      <c r="C29" s="2885"/>
      <c r="D29" s="2886"/>
      <c r="E29" s="2910"/>
      <c r="F29" s="2957" t="s">
        <v>18</v>
      </c>
      <c r="G29" s="2958"/>
      <c r="H29" s="2959"/>
      <c r="I29" s="1473">
        <v>0</v>
      </c>
      <c r="J29" s="1473">
        <v>0</v>
      </c>
      <c r="K29" s="1473">
        <v>0</v>
      </c>
      <c r="L29" s="1473">
        <v>0</v>
      </c>
      <c r="M29" s="1473">
        <v>0</v>
      </c>
      <c r="N29" s="1473">
        <v>0</v>
      </c>
      <c r="O29" s="1473">
        <v>0</v>
      </c>
      <c r="P29" s="1473">
        <v>1</v>
      </c>
      <c r="Q29" s="1473">
        <v>0</v>
      </c>
      <c r="R29" s="1473">
        <v>1</v>
      </c>
      <c r="S29" s="1473">
        <v>0</v>
      </c>
      <c r="T29" s="1474">
        <v>0</v>
      </c>
      <c r="U29" s="1309">
        <f t="shared" si="9"/>
        <v>2</v>
      </c>
      <c r="V29" s="156"/>
    </row>
    <row r="30" spans="1:27" ht="20.25" customHeight="1" thickTop="1" thickBot="1" x14ac:dyDescent="0.2">
      <c r="B30" s="156"/>
      <c r="C30" s="2885"/>
      <c r="D30" s="2886"/>
      <c r="E30" s="2910"/>
      <c r="F30" s="2961" t="s">
        <v>12</v>
      </c>
      <c r="G30" s="2962"/>
      <c r="H30" s="2963"/>
      <c r="I30" s="1310">
        <f t="shared" ref="I30:T30" si="10">SUM(I25:I29)</f>
        <v>214</v>
      </c>
      <c r="J30" s="1257">
        <f t="shared" si="10"/>
        <v>198</v>
      </c>
      <c r="K30" s="1257">
        <f t="shared" si="10"/>
        <v>205</v>
      </c>
      <c r="L30" s="1257">
        <f t="shared" si="10"/>
        <v>192</v>
      </c>
      <c r="M30" s="1257">
        <f t="shared" si="10"/>
        <v>202</v>
      </c>
      <c r="N30" s="1257">
        <f t="shared" si="10"/>
        <v>202</v>
      </c>
      <c r="O30" s="1257">
        <f t="shared" si="10"/>
        <v>185</v>
      </c>
      <c r="P30" s="1257">
        <f t="shared" si="10"/>
        <v>236</v>
      </c>
      <c r="Q30" s="1257">
        <f t="shared" si="10"/>
        <v>277</v>
      </c>
      <c r="R30" s="1257">
        <f t="shared" si="10"/>
        <v>285</v>
      </c>
      <c r="S30" s="1257">
        <f t="shared" si="10"/>
        <v>261</v>
      </c>
      <c r="T30" s="1311">
        <f t="shared" si="10"/>
        <v>244</v>
      </c>
      <c r="U30" s="1312">
        <f t="shared" si="9"/>
        <v>2701</v>
      </c>
      <c r="V30" s="156"/>
    </row>
    <row r="31" spans="1:27" ht="20.25" customHeight="1" thickBot="1" x14ac:dyDescent="0.2">
      <c r="B31" s="156"/>
      <c r="C31" s="2885"/>
      <c r="D31" s="2886"/>
      <c r="E31" s="2911" t="s">
        <v>188</v>
      </c>
      <c r="F31" s="2912"/>
      <c r="G31" s="2913"/>
      <c r="H31" s="2914"/>
      <c r="I31" s="1546">
        <v>7</v>
      </c>
      <c r="J31" s="1546">
        <v>5</v>
      </c>
      <c r="K31" s="1546">
        <v>7</v>
      </c>
      <c r="L31" s="1546">
        <v>1</v>
      </c>
      <c r="M31" s="1546">
        <v>5</v>
      </c>
      <c r="N31" s="1546">
        <v>0</v>
      </c>
      <c r="O31" s="1546">
        <v>9</v>
      </c>
      <c r="P31" s="1546">
        <v>8</v>
      </c>
      <c r="Q31" s="1546">
        <v>7</v>
      </c>
      <c r="R31" s="1546">
        <v>4</v>
      </c>
      <c r="S31" s="1546">
        <v>4</v>
      </c>
      <c r="T31" s="1547">
        <v>8</v>
      </c>
      <c r="U31" s="1313">
        <f t="shared" si="9"/>
        <v>65</v>
      </c>
      <c r="V31" s="156"/>
    </row>
    <row r="32" spans="1:27" ht="20.25" customHeight="1" thickBot="1" x14ac:dyDescent="0.2">
      <c r="B32" s="156"/>
      <c r="C32" s="2887"/>
      <c r="D32" s="2888"/>
      <c r="E32" s="2915" t="s">
        <v>240</v>
      </c>
      <c r="F32" s="2916"/>
      <c r="G32" s="2917"/>
      <c r="H32" s="2918"/>
      <c r="I32" s="1548">
        <v>85</v>
      </c>
      <c r="J32" s="1548">
        <v>75</v>
      </c>
      <c r="K32" s="1548">
        <v>78</v>
      </c>
      <c r="L32" s="1548">
        <v>83</v>
      </c>
      <c r="M32" s="1548">
        <v>73</v>
      </c>
      <c r="N32" s="1548">
        <v>73</v>
      </c>
      <c r="O32" s="1548">
        <v>71</v>
      </c>
      <c r="P32" s="1548">
        <v>86</v>
      </c>
      <c r="Q32" s="1548">
        <v>96</v>
      </c>
      <c r="R32" s="1548">
        <v>103</v>
      </c>
      <c r="S32" s="1548">
        <v>88</v>
      </c>
      <c r="T32" s="1549">
        <v>91</v>
      </c>
      <c r="U32" s="1314">
        <f t="shared" si="9"/>
        <v>1002</v>
      </c>
      <c r="V32" s="156"/>
    </row>
    <row r="33" spans="1:27" ht="20.25" customHeight="1" x14ac:dyDescent="0.15">
      <c r="B33" s="156"/>
      <c r="C33" s="2883" t="s">
        <v>68</v>
      </c>
      <c r="D33" s="2884"/>
      <c r="E33" s="2908" t="s">
        <v>275</v>
      </c>
      <c r="F33" s="2919" t="s">
        <v>20</v>
      </c>
      <c r="G33" s="2920"/>
      <c r="H33" s="2921"/>
      <c r="I33" s="1496">
        <v>0</v>
      </c>
      <c r="J33" s="1496">
        <v>0</v>
      </c>
      <c r="K33" s="1496">
        <v>0</v>
      </c>
      <c r="L33" s="1496">
        <v>0</v>
      </c>
      <c r="M33" s="1496">
        <v>0</v>
      </c>
      <c r="N33" s="1496">
        <v>0</v>
      </c>
      <c r="O33" s="1496">
        <v>0</v>
      </c>
      <c r="P33" s="1496">
        <v>1</v>
      </c>
      <c r="Q33" s="1496">
        <v>0</v>
      </c>
      <c r="R33" s="1496">
        <v>0</v>
      </c>
      <c r="S33" s="1496">
        <v>1</v>
      </c>
      <c r="T33" s="1550">
        <v>1</v>
      </c>
      <c r="U33" s="1307">
        <f t="shared" si="9"/>
        <v>3</v>
      </c>
      <c r="V33" s="156"/>
    </row>
    <row r="34" spans="1:27" ht="20.25" customHeight="1" x14ac:dyDescent="0.15">
      <c r="B34" s="156"/>
      <c r="C34" s="2885"/>
      <c r="D34" s="2886"/>
      <c r="E34" s="2909"/>
      <c r="F34" s="2944" t="s">
        <v>73</v>
      </c>
      <c r="G34" s="2945"/>
      <c r="H34" s="2946"/>
      <c r="I34" s="1490">
        <v>0</v>
      </c>
      <c r="J34" s="1490">
        <v>0</v>
      </c>
      <c r="K34" s="1490">
        <v>0</v>
      </c>
      <c r="L34" s="1490">
        <v>0</v>
      </c>
      <c r="M34" s="1490">
        <v>0</v>
      </c>
      <c r="N34" s="1490">
        <v>0</v>
      </c>
      <c r="O34" s="1490">
        <v>0</v>
      </c>
      <c r="P34" s="1490">
        <v>0</v>
      </c>
      <c r="Q34" s="1490">
        <v>0</v>
      </c>
      <c r="R34" s="1490">
        <v>0</v>
      </c>
      <c r="S34" s="1490">
        <v>0</v>
      </c>
      <c r="T34" s="1551">
        <v>0</v>
      </c>
      <c r="U34" s="1308">
        <f t="shared" si="9"/>
        <v>0</v>
      </c>
      <c r="V34" s="156"/>
    </row>
    <row r="35" spans="1:27" ht="20.25" customHeight="1" x14ac:dyDescent="0.15">
      <c r="B35" s="156"/>
      <c r="C35" s="2885"/>
      <c r="D35" s="2886"/>
      <c r="E35" s="2909"/>
      <c r="F35" s="2944" t="s">
        <v>153</v>
      </c>
      <c r="G35" s="2945"/>
      <c r="H35" s="2946"/>
      <c r="I35" s="1490">
        <v>0</v>
      </c>
      <c r="J35" s="1490">
        <v>0</v>
      </c>
      <c r="K35" s="1490">
        <v>0</v>
      </c>
      <c r="L35" s="1490">
        <v>0</v>
      </c>
      <c r="M35" s="1490">
        <v>0</v>
      </c>
      <c r="N35" s="1490">
        <v>0</v>
      </c>
      <c r="O35" s="1490">
        <v>0</v>
      </c>
      <c r="P35" s="1490">
        <v>0</v>
      </c>
      <c r="Q35" s="1490">
        <v>0</v>
      </c>
      <c r="R35" s="1490">
        <v>0</v>
      </c>
      <c r="S35" s="1490">
        <v>0</v>
      </c>
      <c r="T35" s="1551">
        <v>0</v>
      </c>
      <c r="U35" s="1308">
        <f t="shared" si="9"/>
        <v>0</v>
      </c>
      <c r="V35" s="156"/>
    </row>
    <row r="36" spans="1:27" ht="20.25" customHeight="1" x14ac:dyDescent="0.15">
      <c r="B36" s="156"/>
      <c r="C36" s="2885"/>
      <c r="D36" s="2886"/>
      <c r="E36" s="2909"/>
      <c r="F36" s="2944" t="s">
        <v>154</v>
      </c>
      <c r="G36" s="2945"/>
      <c r="H36" s="2946"/>
      <c r="I36" s="1470">
        <v>0</v>
      </c>
      <c r="J36" s="1470">
        <v>0</v>
      </c>
      <c r="K36" s="1470">
        <v>0</v>
      </c>
      <c r="L36" s="1470">
        <v>0</v>
      </c>
      <c r="M36" s="1470">
        <v>0</v>
      </c>
      <c r="N36" s="1470">
        <v>0</v>
      </c>
      <c r="O36" s="1470">
        <v>0</v>
      </c>
      <c r="P36" s="1470">
        <v>0</v>
      </c>
      <c r="Q36" s="1470">
        <v>0</v>
      </c>
      <c r="R36" s="1470">
        <v>0</v>
      </c>
      <c r="S36" s="1470">
        <v>0</v>
      </c>
      <c r="T36" s="1471">
        <v>0</v>
      </c>
      <c r="U36" s="1308">
        <f t="shared" si="9"/>
        <v>0</v>
      </c>
      <c r="V36" s="156"/>
    </row>
    <row r="37" spans="1:27" ht="20.25" customHeight="1" thickBot="1" x14ac:dyDescent="0.2">
      <c r="B37" s="156"/>
      <c r="C37" s="2885"/>
      <c r="D37" s="2886"/>
      <c r="E37" s="2910"/>
      <c r="F37" s="2957" t="s">
        <v>18</v>
      </c>
      <c r="G37" s="2958"/>
      <c r="H37" s="2959"/>
      <c r="I37" s="1473">
        <v>0</v>
      </c>
      <c r="J37" s="1473">
        <v>0</v>
      </c>
      <c r="K37" s="1473">
        <v>0</v>
      </c>
      <c r="L37" s="1473">
        <v>0</v>
      </c>
      <c r="M37" s="1473">
        <v>0</v>
      </c>
      <c r="N37" s="1473">
        <v>0</v>
      </c>
      <c r="O37" s="1473">
        <v>0</v>
      </c>
      <c r="P37" s="1473">
        <v>0</v>
      </c>
      <c r="Q37" s="1473">
        <v>0</v>
      </c>
      <c r="R37" s="1473">
        <v>0</v>
      </c>
      <c r="S37" s="1473">
        <v>0</v>
      </c>
      <c r="T37" s="1474">
        <v>0</v>
      </c>
      <c r="U37" s="1309">
        <f t="shared" si="9"/>
        <v>0</v>
      </c>
      <c r="V37" s="156"/>
    </row>
    <row r="38" spans="1:27" ht="20.25" customHeight="1" thickTop="1" thickBot="1" x14ac:dyDescent="0.2">
      <c r="B38" s="156"/>
      <c r="C38" s="2885"/>
      <c r="D38" s="2886"/>
      <c r="E38" s="2910"/>
      <c r="F38" s="2941" t="s">
        <v>12</v>
      </c>
      <c r="G38" s="2942"/>
      <c r="H38" s="2943"/>
      <c r="I38" s="1257">
        <f t="shared" ref="I38:T38" si="11">SUM(I33:I37)</f>
        <v>0</v>
      </c>
      <c r="J38" s="1257">
        <f t="shared" si="11"/>
        <v>0</v>
      </c>
      <c r="K38" s="1257">
        <f t="shared" si="11"/>
        <v>0</v>
      </c>
      <c r="L38" s="1257">
        <f t="shared" si="11"/>
        <v>0</v>
      </c>
      <c r="M38" s="1257">
        <f t="shared" si="11"/>
        <v>0</v>
      </c>
      <c r="N38" s="1257">
        <f t="shared" si="11"/>
        <v>0</v>
      </c>
      <c r="O38" s="1257">
        <f t="shared" si="11"/>
        <v>0</v>
      </c>
      <c r="P38" s="1257">
        <f t="shared" si="11"/>
        <v>1</v>
      </c>
      <c r="Q38" s="1257">
        <f t="shared" si="11"/>
        <v>0</v>
      </c>
      <c r="R38" s="1257">
        <f t="shared" si="11"/>
        <v>0</v>
      </c>
      <c r="S38" s="1257">
        <f t="shared" si="11"/>
        <v>1</v>
      </c>
      <c r="T38" s="1311">
        <f t="shared" si="11"/>
        <v>1</v>
      </c>
      <c r="U38" s="1312">
        <f t="shared" si="9"/>
        <v>3</v>
      </c>
      <c r="V38" s="156"/>
    </row>
    <row r="39" spans="1:27" ht="20.25" customHeight="1" thickBot="1" x14ac:dyDescent="0.2">
      <c r="B39" s="156"/>
      <c r="C39" s="2885"/>
      <c r="D39" s="2886"/>
      <c r="E39" s="2911" t="s">
        <v>188</v>
      </c>
      <c r="F39" s="2912"/>
      <c r="G39" s="2913"/>
      <c r="H39" s="2914"/>
      <c r="I39" s="1546">
        <v>0</v>
      </c>
      <c r="J39" s="1546">
        <v>0</v>
      </c>
      <c r="K39" s="1546">
        <v>0</v>
      </c>
      <c r="L39" s="1546">
        <v>0</v>
      </c>
      <c r="M39" s="1546">
        <v>0</v>
      </c>
      <c r="N39" s="1546">
        <v>0</v>
      </c>
      <c r="O39" s="1546">
        <v>0</v>
      </c>
      <c r="P39" s="1546">
        <v>0</v>
      </c>
      <c r="Q39" s="1546">
        <v>0</v>
      </c>
      <c r="R39" s="1546">
        <v>0</v>
      </c>
      <c r="S39" s="1546">
        <v>0</v>
      </c>
      <c r="T39" s="1547">
        <v>0</v>
      </c>
      <c r="U39" s="1313">
        <f>SUM(I39:T39)</f>
        <v>0</v>
      </c>
      <c r="V39" s="156"/>
    </row>
    <row r="40" spans="1:27" ht="20.25" customHeight="1" thickBot="1" x14ac:dyDescent="0.2">
      <c r="B40" s="156"/>
      <c r="C40" s="2887"/>
      <c r="D40" s="2888"/>
      <c r="E40" s="2915" t="s">
        <v>240</v>
      </c>
      <c r="F40" s="2916"/>
      <c r="G40" s="2917"/>
      <c r="H40" s="2918"/>
      <c r="I40" s="1548">
        <v>0</v>
      </c>
      <c r="J40" s="1548">
        <v>0</v>
      </c>
      <c r="K40" s="1548">
        <v>0</v>
      </c>
      <c r="L40" s="1548">
        <v>0</v>
      </c>
      <c r="M40" s="1548">
        <v>0</v>
      </c>
      <c r="N40" s="1548">
        <v>0</v>
      </c>
      <c r="O40" s="1548">
        <v>0</v>
      </c>
      <c r="P40" s="1548">
        <v>1</v>
      </c>
      <c r="Q40" s="1548">
        <v>0</v>
      </c>
      <c r="R40" s="1548">
        <v>0</v>
      </c>
      <c r="S40" s="1548">
        <v>1</v>
      </c>
      <c r="T40" s="1549">
        <v>1</v>
      </c>
      <c r="U40" s="1314">
        <f>SUM(I40:T40)</f>
        <v>3</v>
      </c>
      <c r="V40" s="156"/>
    </row>
    <row r="41" spans="1:27" s="163" customFormat="1" ht="22.5" customHeight="1" x14ac:dyDescent="0.15">
      <c r="C41" s="164"/>
      <c r="D41" s="164"/>
      <c r="E41" s="165"/>
      <c r="F41" s="165"/>
      <c r="G41" s="165"/>
      <c r="H41" s="166"/>
      <c r="I41" s="1306"/>
      <c r="J41" s="1306"/>
      <c r="K41" s="1306"/>
      <c r="L41" s="1306"/>
      <c r="M41" s="1306"/>
      <c r="N41" s="1306"/>
      <c r="O41" s="1306"/>
      <c r="P41" s="1306"/>
      <c r="Q41" s="1306"/>
      <c r="R41" s="1306"/>
      <c r="S41" s="1306"/>
      <c r="T41" s="1306"/>
      <c r="U41" s="1306"/>
    </row>
    <row r="42" spans="1:27" ht="7.5" customHeight="1" x14ac:dyDescent="0.15">
      <c r="B42" s="156"/>
      <c r="C42" s="164"/>
      <c r="D42" s="164"/>
      <c r="E42" s="165"/>
      <c r="F42" s="165"/>
      <c r="G42" s="165"/>
      <c r="H42" s="166"/>
      <c r="I42" s="1862"/>
      <c r="J42" s="1862"/>
      <c r="K42" s="1862"/>
      <c r="L42" s="1862"/>
      <c r="M42" s="1862"/>
      <c r="N42" s="1862"/>
      <c r="O42" s="1862"/>
      <c r="P42" s="1862"/>
      <c r="Q42" s="1862"/>
      <c r="R42" s="1862"/>
      <c r="S42" s="1862"/>
      <c r="T42" s="1862"/>
      <c r="U42" s="1862"/>
      <c r="V42" s="156"/>
    </row>
    <row r="43" spans="1:27" ht="22.5" customHeight="1" x14ac:dyDescent="0.15">
      <c r="A43" s="39"/>
      <c r="B43" s="157" t="s">
        <v>273</v>
      </c>
      <c r="C43" s="156"/>
      <c r="D43" s="156"/>
      <c r="E43" s="156"/>
      <c r="F43" s="156"/>
      <c r="G43" s="156"/>
      <c r="H43" s="156"/>
      <c r="I43" s="156"/>
      <c r="J43" s="156"/>
      <c r="K43" s="156"/>
      <c r="L43" s="156"/>
      <c r="M43" s="156"/>
      <c r="N43" s="156"/>
      <c r="O43" s="156"/>
      <c r="P43" s="156"/>
      <c r="Q43" s="156"/>
      <c r="R43" s="156"/>
      <c r="S43" s="156"/>
      <c r="T43" s="156"/>
      <c r="U43" s="156"/>
      <c r="V43" s="156"/>
    </row>
    <row r="44" spans="1:27" ht="22.5" customHeight="1" x14ac:dyDescent="0.15">
      <c r="C44" s="157" t="s">
        <v>234</v>
      </c>
      <c r="E44" s="156"/>
      <c r="F44" s="156"/>
      <c r="G44" s="156"/>
      <c r="H44" s="156"/>
      <c r="I44" s="153"/>
      <c r="J44" s="153"/>
      <c r="K44" s="153"/>
      <c r="L44" s="153"/>
      <c r="M44" s="153"/>
      <c r="N44" s="153"/>
      <c r="O44" s="153"/>
      <c r="P44" s="153"/>
      <c r="Q44" s="153"/>
      <c r="R44" s="153"/>
      <c r="S44" s="2720">
        <f>'当該年度入力、注意事項'!$E$10</f>
        <v>26</v>
      </c>
      <c r="T44" s="2720"/>
      <c r="U44" s="2720"/>
      <c r="V44" s="156"/>
      <c r="Y44" s="42"/>
      <c r="AA44" s="44"/>
    </row>
    <row r="45" spans="1:27" ht="3.75" customHeight="1" thickBot="1" x14ac:dyDescent="0.2">
      <c r="B45" s="156"/>
      <c r="C45" s="164"/>
      <c r="D45" s="164"/>
      <c r="E45" s="165"/>
      <c r="F45" s="165"/>
      <c r="G45" s="165"/>
      <c r="H45" s="166"/>
      <c r="I45" s="153"/>
      <c r="J45" s="153"/>
      <c r="K45" s="153"/>
      <c r="L45" s="153"/>
      <c r="M45" s="153"/>
      <c r="N45" s="153"/>
      <c r="O45" s="153"/>
      <c r="P45" s="153"/>
      <c r="Q45" s="153"/>
      <c r="R45" s="153"/>
      <c r="S45" s="153"/>
      <c r="T45" s="153"/>
      <c r="U45" s="153"/>
      <c r="V45" s="156"/>
    </row>
    <row r="46" spans="1:27" ht="18" customHeight="1" x14ac:dyDescent="0.15">
      <c r="B46" s="156"/>
      <c r="C46" s="2904"/>
      <c r="D46" s="2905"/>
      <c r="E46" s="2905"/>
      <c r="F46" s="2906" t="s">
        <v>266</v>
      </c>
      <c r="G46" s="2906"/>
      <c r="H46" s="2907"/>
      <c r="I46" s="789"/>
      <c r="J46" s="790"/>
      <c r="K46" s="790"/>
      <c r="L46" s="2469">
        <f>'当該年度入力、注意事項'!$E$10</f>
        <v>26</v>
      </c>
      <c r="M46" s="2469"/>
      <c r="N46" s="2469"/>
      <c r="O46" s="790"/>
      <c r="P46" s="790"/>
      <c r="Q46" s="791"/>
      <c r="R46" s="2470">
        <f>'当該年度入力、注意事項'!$E$10+1</f>
        <v>27</v>
      </c>
      <c r="S46" s="2469"/>
      <c r="T46" s="2471"/>
      <c r="U46" s="2826" t="s">
        <v>15</v>
      </c>
      <c r="V46" s="163"/>
      <c r="W46" s="43"/>
    </row>
    <row r="47" spans="1:27" s="43" customFormat="1" ht="18" customHeight="1" thickBot="1" x14ac:dyDescent="0.2">
      <c r="B47" s="163"/>
      <c r="C47" s="2900" t="s">
        <v>264</v>
      </c>
      <c r="D47" s="2901"/>
      <c r="E47" s="2901"/>
      <c r="F47" s="2902"/>
      <c r="G47" s="2902"/>
      <c r="H47" s="2903"/>
      <c r="I47" s="792" t="s">
        <v>448</v>
      </c>
      <c r="J47" s="793" t="s">
        <v>449</v>
      </c>
      <c r="K47" s="793" t="s">
        <v>450</v>
      </c>
      <c r="L47" s="793" t="s">
        <v>451</v>
      </c>
      <c r="M47" s="793" t="s">
        <v>458</v>
      </c>
      <c r="N47" s="793" t="s">
        <v>459</v>
      </c>
      <c r="O47" s="793" t="s">
        <v>452</v>
      </c>
      <c r="P47" s="793" t="s">
        <v>453</v>
      </c>
      <c r="Q47" s="793" t="s">
        <v>454</v>
      </c>
      <c r="R47" s="793" t="s">
        <v>455</v>
      </c>
      <c r="S47" s="793" t="s">
        <v>456</v>
      </c>
      <c r="T47" s="793" t="s">
        <v>457</v>
      </c>
      <c r="U47" s="2827"/>
      <c r="V47" s="163"/>
    </row>
    <row r="48" spans="1:27" ht="20.25" customHeight="1" x14ac:dyDescent="0.15">
      <c r="B48" s="156"/>
      <c r="C48" s="2883" t="s">
        <v>193</v>
      </c>
      <c r="D48" s="2884"/>
      <c r="E48" s="2908" t="s">
        <v>275</v>
      </c>
      <c r="F48" s="2919" t="s">
        <v>20</v>
      </c>
      <c r="G48" s="2920"/>
      <c r="H48" s="2921"/>
      <c r="I48" s="1645">
        <v>165</v>
      </c>
      <c r="J48" s="1645">
        <v>178</v>
      </c>
      <c r="K48" s="1645">
        <v>147</v>
      </c>
      <c r="L48" s="1645">
        <v>143</v>
      </c>
      <c r="M48" s="1645">
        <v>141</v>
      </c>
      <c r="N48" s="1645">
        <v>160</v>
      </c>
      <c r="O48" s="1645">
        <v>163</v>
      </c>
      <c r="P48" s="1645">
        <v>147</v>
      </c>
      <c r="Q48" s="1645">
        <v>191</v>
      </c>
      <c r="R48" s="1645">
        <v>237</v>
      </c>
      <c r="S48" s="1645">
        <v>209</v>
      </c>
      <c r="T48" s="1646">
        <v>208</v>
      </c>
      <c r="U48" s="1315">
        <f t="shared" ref="U48:U63" si="12">SUM(I48:T48)</f>
        <v>2089</v>
      </c>
      <c r="V48" s="156"/>
    </row>
    <row r="49" spans="2:22" ht="20.25" customHeight="1" x14ac:dyDescent="0.15">
      <c r="B49" s="156"/>
      <c r="C49" s="2885"/>
      <c r="D49" s="2886"/>
      <c r="E49" s="2909"/>
      <c r="F49" s="2944" t="s">
        <v>73</v>
      </c>
      <c r="G49" s="2945"/>
      <c r="H49" s="2946"/>
      <c r="I49" s="1647">
        <v>2</v>
      </c>
      <c r="J49" s="1647">
        <v>0</v>
      </c>
      <c r="K49" s="1647">
        <v>0</v>
      </c>
      <c r="L49" s="1647">
        <v>1</v>
      </c>
      <c r="M49" s="1647">
        <v>1</v>
      </c>
      <c r="N49" s="1647">
        <v>0</v>
      </c>
      <c r="O49" s="1647">
        <v>1</v>
      </c>
      <c r="P49" s="1647">
        <v>0</v>
      </c>
      <c r="Q49" s="1647">
        <v>0</v>
      </c>
      <c r="R49" s="1647">
        <v>1</v>
      </c>
      <c r="S49" s="1647">
        <v>0</v>
      </c>
      <c r="T49" s="1648">
        <v>0</v>
      </c>
      <c r="U49" s="1317">
        <f t="shared" si="12"/>
        <v>6</v>
      </c>
      <c r="V49" s="156"/>
    </row>
    <row r="50" spans="2:22" ht="20.25" customHeight="1" x14ac:dyDescent="0.15">
      <c r="B50" s="156"/>
      <c r="C50" s="2885"/>
      <c r="D50" s="2886"/>
      <c r="E50" s="2909"/>
      <c r="F50" s="2944" t="s">
        <v>153</v>
      </c>
      <c r="G50" s="2945"/>
      <c r="H50" s="2946"/>
      <c r="I50" s="1647">
        <v>3</v>
      </c>
      <c r="J50" s="1647">
        <v>4</v>
      </c>
      <c r="K50" s="1647">
        <v>2</v>
      </c>
      <c r="L50" s="1647">
        <v>1</v>
      </c>
      <c r="M50" s="1647">
        <v>4</v>
      </c>
      <c r="N50" s="1647">
        <v>5</v>
      </c>
      <c r="O50" s="1647">
        <v>4</v>
      </c>
      <c r="P50" s="1647">
        <v>4</v>
      </c>
      <c r="Q50" s="1647">
        <v>0</v>
      </c>
      <c r="R50" s="1647">
        <v>4</v>
      </c>
      <c r="S50" s="1647">
        <v>4</v>
      </c>
      <c r="T50" s="1648">
        <v>1</v>
      </c>
      <c r="U50" s="1317">
        <f t="shared" si="12"/>
        <v>36</v>
      </c>
      <c r="V50" s="156"/>
    </row>
    <row r="51" spans="2:22" ht="20.25" customHeight="1" x14ac:dyDescent="0.15">
      <c r="B51" s="156"/>
      <c r="C51" s="2885"/>
      <c r="D51" s="2886"/>
      <c r="E51" s="2909"/>
      <c r="F51" s="2944" t="s">
        <v>154</v>
      </c>
      <c r="G51" s="2945"/>
      <c r="H51" s="2946"/>
      <c r="I51" s="1649">
        <v>0</v>
      </c>
      <c r="J51" s="1649">
        <v>1</v>
      </c>
      <c r="K51" s="1649">
        <v>0</v>
      </c>
      <c r="L51" s="1649">
        <v>1</v>
      </c>
      <c r="M51" s="1649">
        <v>2</v>
      </c>
      <c r="N51" s="1649">
        <v>1</v>
      </c>
      <c r="O51" s="1649">
        <v>0</v>
      </c>
      <c r="P51" s="1649">
        <v>0</v>
      </c>
      <c r="Q51" s="1649">
        <v>1</v>
      </c>
      <c r="R51" s="1649">
        <v>3</v>
      </c>
      <c r="S51" s="1649">
        <v>0</v>
      </c>
      <c r="T51" s="1650">
        <v>3</v>
      </c>
      <c r="U51" s="1317">
        <f t="shared" si="12"/>
        <v>12</v>
      </c>
      <c r="V51" s="156"/>
    </row>
    <row r="52" spans="2:22" ht="20.25" customHeight="1" thickBot="1" x14ac:dyDescent="0.2">
      <c r="B52" s="156"/>
      <c r="C52" s="2885"/>
      <c r="D52" s="2886"/>
      <c r="E52" s="2910"/>
      <c r="F52" s="2957" t="s">
        <v>18</v>
      </c>
      <c r="G52" s="2958"/>
      <c r="H52" s="2959"/>
      <c r="I52" s="1651">
        <v>0</v>
      </c>
      <c r="J52" s="1651">
        <v>0</v>
      </c>
      <c r="K52" s="1651">
        <v>0</v>
      </c>
      <c r="L52" s="1651">
        <v>0</v>
      </c>
      <c r="M52" s="1651">
        <v>0</v>
      </c>
      <c r="N52" s="1651">
        <v>0</v>
      </c>
      <c r="O52" s="1651">
        <v>0</v>
      </c>
      <c r="P52" s="1651">
        <v>0</v>
      </c>
      <c r="Q52" s="1651">
        <v>0</v>
      </c>
      <c r="R52" s="1651">
        <v>0</v>
      </c>
      <c r="S52" s="1651">
        <v>0</v>
      </c>
      <c r="T52" s="1652">
        <v>0</v>
      </c>
      <c r="U52" s="1318">
        <f t="shared" si="12"/>
        <v>0</v>
      </c>
      <c r="V52" s="156"/>
    </row>
    <row r="53" spans="2:22" ht="20.25" customHeight="1" thickTop="1" thickBot="1" x14ac:dyDescent="0.2">
      <c r="B53" s="156"/>
      <c r="C53" s="2885"/>
      <c r="D53" s="2886"/>
      <c r="E53" s="2910"/>
      <c r="F53" s="2941" t="s">
        <v>12</v>
      </c>
      <c r="G53" s="2942"/>
      <c r="H53" s="2943"/>
      <c r="I53" s="1257">
        <f t="shared" ref="I53:T53" si="13">SUM(I48:I52)</f>
        <v>170</v>
      </c>
      <c r="J53" s="1257">
        <f t="shared" si="13"/>
        <v>183</v>
      </c>
      <c r="K53" s="1257">
        <f t="shared" si="13"/>
        <v>149</v>
      </c>
      <c r="L53" s="1257">
        <f t="shared" si="13"/>
        <v>146</v>
      </c>
      <c r="M53" s="1257">
        <f t="shared" si="13"/>
        <v>148</v>
      </c>
      <c r="N53" s="1257">
        <f t="shared" si="13"/>
        <v>166</v>
      </c>
      <c r="O53" s="1257">
        <f t="shared" si="13"/>
        <v>168</v>
      </c>
      <c r="P53" s="1257">
        <f t="shared" si="13"/>
        <v>151</v>
      </c>
      <c r="Q53" s="1257">
        <f t="shared" si="13"/>
        <v>192</v>
      </c>
      <c r="R53" s="1257">
        <f t="shared" si="13"/>
        <v>245</v>
      </c>
      <c r="S53" s="1257">
        <f t="shared" si="13"/>
        <v>213</v>
      </c>
      <c r="T53" s="1319">
        <f t="shared" si="13"/>
        <v>212</v>
      </c>
      <c r="U53" s="1320">
        <f t="shared" si="12"/>
        <v>2143</v>
      </c>
      <c r="V53" s="156"/>
    </row>
    <row r="54" spans="2:22" ht="20.25" customHeight="1" thickBot="1" x14ac:dyDescent="0.2">
      <c r="B54" s="156"/>
      <c r="C54" s="2885"/>
      <c r="D54" s="2886"/>
      <c r="E54" s="2911" t="s">
        <v>188</v>
      </c>
      <c r="F54" s="2912"/>
      <c r="G54" s="2913"/>
      <c r="H54" s="2914"/>
      <c r="I54" s="1653">
        <v>3</v>
      </c>
      <c r="J54" s="1653">
        <v>1</v>
      </c>
      <c r="K54" s="1653">
        <v>4</v>
      </c>
      <c r="L54" s="1653">
        <v>4</v>
      </c>
      <c r="M54" s="1653">
        <v>4</v>
      </c>
      <c r="N54" s="1653">
        <v>3</v>
      </c>
      <c r="O54" s="1653">
        <v>3</v>
      </c>
      <c r="P54" s="1653">
        <v>2</v>
      </c>
      <c r="Q54" s="1653">
        <v>0</v>
      </c>
      <c r="R54" s="1653">
        <v>2</v>
      </c>
      <c r="S54" s="1653">
        <v>5</v>
      </c>
      <c r="T54" s="1654">
        <v>9</v>
      </c>
      <c r="U54" s="1321">
        <f t="shared" si="12"/>
        <v>40</v>
      </c>
      <c r="V54" s="156"/>
    </row>
    <row r="55" spans="2:22" ht="20.25" customHeight="1" thickBot="1" x14ac:dyDescent="0.2">
      <c r="B55" s="156"/>
      <c r="C55" s="2887"/>
      <c r="D55" s="2888"/>
      <c r="E55" s="2915" t="s">
        <v>240</v>
      </c>
      <c r="F55" s="2916"/>
      <c r="G55" s="2917"/>
      <c r="H55" s="2918"/>
      <c r="I55" s="1655">
        <v>61</v>
      </c>
      <c r="J55" s="1655">
        <v>59</v>
      </c>
      <c r="K55" s="1655">
        <v>58</v>
      </c>
      <c r="L55" s="1655">
        <v>40</v>
      </c>
      <c r="M55" s="1655">
        <v>48</v>
      </c>
      <c r="N55" s="1655">
        <v>58</v>
      </c>
      <c r="O55" s="1655">
        <v>55</v>
      </c>
      <c r="P55" s="1655">
        <v>40</v>
      </c>
      <c r="Q55" s="1655">
        <v>58</v>
      </c>
      <c r="R55" s="1655">
        <v>64</v>
      </c>
      <c r="S55" s="1655">
        <v>56</v>
      </c>
      <c r="T55" s="1656">
        <v>64</v>
      </c>
      <c r="U55" s="1322">
        <f t="shared" si="12"/>
        <v>661</v>
      </c>
      <c r="V55" s="156"/>
    </row>
    <row r="56" spans="2:22" ht="20.25" customHeight="1" x14ac:dyDescent="0.15">
      <c r="B56" s="156"/>
      <c r="C56" s="2883" t="s">
        <v>190</v>
      </c>
      <c r="D56" s="2884"/>
      <c r="E56" s="2908" t="s">
        <v>275</v>
      </c>
      <c r="F56" s="2919" t="s">
        <v>20</v>
      </c>
      <c r="G56" s="2920"/>
      <c r="H56" s="2921"/>
      <c r="I56" s="1645">
        <v>0</v>
      </c>
      <c r="J56" s="1645">
        <v>0</v>
      </c>
      <c r="K56" s="1645">
        <v>0</v>
      </c>
      <c r="L56" s="1645">
        <v>0</v>
      </c>
      <c r="M56" s="1645">
        <v>0</v>
      </c>
      <c r="N56" s="1645">
        <v>0</v>
      </c>
      <c r="O56" s="1645">
        <v>1</v>
      </c>
      <c r="P56" s="1645">
        <v>0</v>
      </c>
      <c r="Q56" s="1645">
        <v>0</v>
      </c>
      <c r="R56" s="1645">
        <v>0</v>
      </c>
      <c r="S56" s="1645">
        <v>0</v>
      </c>
      <c r="T56" s="1646">
        <v>0</v>
      </c>
      <c r="U56" s="1315">
        <f t="shared" si="12"/>
        <v>1</v>
      </c>
      <c r="V56" s="156"/>
    </row>
    <row r="57" spans="2:22" ht="20.25" customHeight="1" x14ac:dyDescent="0.15">
      <c r="B57" s="156"/>
      <c r="C57" s="2885"/>
      <c r="D57" s="2886"/>
      <c r="E57" s="2909"/>
      <c r="F57" s="2944" t="s">
        <v>73</v>
      </c>
      <c r="G57" s="2945"/>
      <c r="H57" s="2946"/>
      <c r="I57" s="1647">
        <v>0</v>
      </c>
      <c r="J57" s="1647">
        <v>0</v>
      </c>
      <c r="K57" s="1647">
        <v>0</v>
      </c>
      <c r="L57" s="1647">
        <v>0</v>
      </c>
      <c r="M57" s="1647">
        <v>0</v>
      </c>
      <c r="N57" s="1647">
        <v>0</v>
      </c>
      <c r="O57" s="1647">
        <v>0</v>
      </c>
      <c r="P57" s="1647">
        <v>0</v>
      </c>
      <c r="Q57" s="1647">
        <v>0</v>
      </c>
      <c r="R57" s="1647">
        <v>0</v>
      </c>
      <c r="S57" s="1647">
        <v>0</v>
      </c>
      <c r="T57" s="1648">
        <v>0</v>
      </c>
      <c r="U57" s="1317">
        <f t="shared" si="12"/>
        <v>0</v>
      </c>
      <c r="V57" s="156"/>
    </row>
    <row r="58" spans="2:22" ht="20.25" customHeight="1" x14ac:dyDescent="0.15">
      <c r="B58" s="156"/>
      <c r="C58" s="2885"/>
      <c r="D58" s="2886"/>
      <c r="E58" s="2909"/>
      <c r="F58" s="2944" t="s">
        <v>153</v>
      </c>
      <c r="G58" s="2945"/>
      <c r="H58" s="2946"/>
      <c r="I58" s="1647">
        <v>0</v>
      </c>
      <c r="J58" s="1647">
        <v>0</v>
      </c>
      <c r="K58" s="1647">
        <v>0</v>
      </c>
      <c r="L58" s="1647">
        <v>0</v>
      </c>
      <c r="M58" s="1647">
        <v>0</v>
      </c>
      <c r="N58" s="1647">
        <v>0</v>
      </c>
      <c r="O58" s="1647">
        <v>0</v>
      </c>
      <c r="P58" s="1647">
        <v>0</v>
      </c>
      <c r="Q58" s="1647">
        <v>0</v>
      </c>
      <c r="R58" s="1647">
        <v>0</v>
      </c>
      <c r="S58" s="1647">
        <v>0</v>
      </c>
      <c r="T58" s="1648">
        <v>0</v>
      </c>
      <c r="U58" s="1317">
        <f t="shared" si="12"/>
        <v>0</v>
      </c>
      <c r="V58" s="156"/>
    </row>
    <row r="59" spans="2:22" ht="20.25" customHeight="1" x14ac:dyDescent="0.15">
      <c r="B59" s="156"/>
      <c r="C59" s="2885"/>
      <c r="D59" s="2886"/>
      <c r="E59" s="2909"/>
      <c r="F59" s="2944" t="s">
        <v>154</v>
      </c>
      <c r="G59" s="2945"/>
      <c r="H59" s="2946"/>
      <c r="I59" s="1649">
        <v>0</v>
      </c>
      <c r="J59" s="1649">
        <v>0</v>
      </c>
      <c r="K59" s="1649">
        <v>0</v>
      </c>
      <c r="L59" s="1649">
        <v>0</v>
      </c>
      <c r="M59" s="1649">
        <v>0</v>
      </c>
      <c r="N59" s="1649">
        <v>0</v>
      </c>
      <c r="O59" s="1649">
        <v>0</v>
      </c>
      <c r="P59" s="1649">
        <v>0</v>
      </c>
      <c r="Q59" s="1649">
        <v>0</v>
      </c>
      <c r="R59" s="1649">
        <v>0</v>
      </c>
      <c r="S59" s="1649">
        <v>0</v>
      </c>
      <c r="T59" s="1650">
        <v>0</v>
      </c>
      <c r="U59" s="1317">
        <f t="shared" si="12"/>
        <v>0</v>
      </c>
      <c r="V59" s="156"/>
    </row>
    <row r="60" spans="2:22" ht="20.25" customHeight="1" thickBot="1" x14ac:dyDescent="0.2">
      <c r="B60" s="156"/>
      <c r="C60" s="2885"/>
      <c r="D60" s="2886"/>
      <c r="E60" s="2910"/>
      <c r="F60" s="2957" t="s">
        <v>18</v>
      </c>
      <c r="G60" s="2958"/>
      <c r="H60" s="2959"/>
      <c r="I60" s="1651">
        <v>0</v>
      </c>
      <c r="J60" s="1651">
        <v>0</v>
      </c>
      <c r="K60" s="1651">
        <v>0</v>
      </c>
      <c r="L60" s="1651">
        <v>0</v>
      </c>
      <c r="M60" s="1651">
        <v>0</v>
      </c>
      <c r="N60" s="1651">
        <v>0</v>
      </c>
      <c r="O60" s="1651">
        <v>0</v>
      </c>
      <c r="P60" s="1651">
        <v>0</v>
      </c>
      <c r="Q60" s="1651">
        <v>0</v>
      </c>
      <c r="R60" s="1651">
        <v>0</v>
      </c>
      <c r="S60" s="1651">
        <v>0</v>
      </c>
      <c r="T60" s="1652">
        <v>0</v>
      </c>
      <c r="U60" s="1318">
        <f t="shared" si="12"/>
        <v>0</v>
      </c>
      <c r="V60" s="156"/>
    </row>
    <row r="61" spans="2:22" ht="20.25" customHeight="1" thickTop="1" thickBot="1" x14ac:dyDescent="0.2">
      <c r="B61" s="156"/>
      <c r="C61" s="2885"/>
      <c r="D61" s="2886"/>
      <c r="E61" s="2910"/>
      <c r="F61" s="2941" t="s">
        <v>12</v>
      </c>
      <c r="G61" s="2942"/>
      <c r="H61" s="2943"/>
      <c r="I61" s="1257">
        <f>SUM(I56:I60)</f>
        <v>0</v>
      </c>
      <c r="J61" s="1257">
        <f>SUM(J56:J60)</f>
        <v>0</v>
      </c>
      <c r="K61" s="1257">
        <f>SUM(K56:K60)</f>
        <v>0</v>
      </c>
      <c r="L61" s="1257">
        <f>SUM(L56:L60)</f>
        <v>0</v>
      </c>
      <c r="M61" s="1257">
        <f t="shared" ref="M61:S61" si="14">SUM(M56:M60)</f>
        <v>0</v>
      </c>
      <c r="N61" s="1257">
        <f t="shared" si="14"/>
        <v>0</v>
      </c>
      <c r="O61" s="1257">
        <f t="shared" si="14"/>
        <v>1</v>
      </c>
      <c r="P61" s="1257">
        <f t="shared" si="14"/>
        <v>0</v>
      </c>
      <c r="Q61" s="1257">
        <f t="shared" si="14"/>
        <v>0</v>
      </c>
      <c r="R61" s="1257">
        <f t="shared" si="14"/>
        <v>0</v>
      </c>
      <c r="S61" s="1257">
        <f t="shared" si="14"/>
        <v>0</v>
      </c>
      <c r="T61" s="1319">
        <f>SUM(T56:T60)</f>
        <v>0</v>
      </c>
      <c r="U61" s="1320">
        <f t="shared" si="12"/>
        <v>1</v>
      </c>
      <c r="V61" s="156"/>
    </row>
    <row r="62" spans="2:22" ht="20.25" customHeight="1" thickBot="1" x14ac:dyDescent="0.2">
      <c r="B62" s="156"/>
      <c r="C62" s="2885"/>
      <c r="D62" s="2886"/>
      <c r="E62" s="2911" t="s">
        <v>188</v>
      </c>
      <c r="F62" s="2912"/>
      <c r="G62" s="2913"/>
      <c r="H62" s="2914"/>
      <c r="I62" s="1657">
        <v>0</v>
      </c>
      <c r="J62" s="1658">
        <v>0</v>
      </c>
      <c r="K62" s="1658">
        <v>0</v>
      </c>
      <c r="L62" s="1658">
        <v>0</v>
      </c>
      <c r="M62" s="1658">
        <v>0</v>
      </c>
      <c r="N62" s="1658">
        <v>0</v>
      </c>
      <c r="O62" s="1658">
        <v>0</v>
      </c>
      <c r="P62" s="1658">
        <v>0</v>
      </c>
      <c r="Q62" s="1658">
        <v>0</v>
      </c>
      <c r="R62" s="1658">
        <v>0</v>
      </c>
      <c r="S62" s="1658">
        <v>0</v>
      </c>
      <c r="T62" s="1659">
        <v>0</v>
      </c>
      <c r="U62" s="1321">
        <f t="shared" si="12"/>
        <v>0</v>
      </c>
      <c r="V62" s="156"/>
    </row>
    <row r="63" spans="2:22" ht="20.25" customHeight="1" thickBot="1" x14ac:dyDescent="0.2">
      <c r="B63" s="156"/>
      <c r="C63" s="2887"/>
      <c r="D63" s="2888"/>
      <c r="E63" s="2915" t="s">
        <v>240</v>
      </c>
      <c r="F63" s="2916"/>
      <c r="G63" s="2917"/>
      <c r="H63" s="2918"/>
      <c r="I63" s="1660">
        <v>0</v>
      </c>
      <c r="J63" s="1661">
        <v>0</v>
      </c>
      <c r="K63" s="1661">
        <v>0</v>
      </c>
      <c r="L63" s="1661">
        <v>0</v>
      </c>
      <c r="M63" s="1661">
        <v>0</v>
      </c>
      <c r="N63" s="1661">
        <v>0</v>
      </c>
      <c r="O63" s="1661">
        <v>0</v>
      </c>
      <c r="P63" s="1661">
        <v>0</v>
      </c>
      <c r="Q63" s="1661">
        <v>0</v>
      </c>
      <c r="R63" s="1661">
        <v>0</v>
      </c>
      <c r="S63" s="1661">
        <v>0</v>
      </c>
      <c r="T63" s="1662">
        <v>0</v>
      </c>
      <c r="U63" s="1323">
        <f t="shared" si="12"/>
        <v>0</v>
      </c>
      <c r="V63" s="156"/>
    </row>
    <row r="64" spans="2:22" s="163" customFormat="1" ht="23.25" customHeight="1" x14ac:dyDescent="0.15">
      <c r="C64" s="192"/>
      <c r="D64" s="192"/>
      <c r="E64" s="165"/>
      <c r="F64" s="165"/>
      <c r="G64" s="165"/>
      <c r="H64" s="166"/>
      <c r="I64" s="1306"/>
      <c r="J64" s="1306"/>
      <c r="K64" s="1306"/>
      <c r="L64" s="1306"/>
      <c r="M64" s="1306"/>
      <c r="N64" s="1306"/>
      <c r="O64" s="1306"/>
      <c r="P64" s="1306"/>
      <c r="Q64" s="1306"/>
      <c r="R64" s="1306"/>
      <c r="S64" s="1306"/>
      <c r="T64" s="1306"/>
      <c r="U64" s="1306"/>
    </row>
    <row r="65" spans="1:27" s="163" customFormat="1" ht="23.25" customHeight="1" x14ac:dyDescent="0.15">
      <c r="C65" s="192"/>
      <c r="D65" s="192"/>
      <c r="E65" s="165"/>
      <c r="F65" s="165"/>
      <c r="G65" s="165"/>
      <c r="H65" s="166"/>
      <c r="I65" s="1306"/>
      <c r="J65" s="1306"/>
      <c r="K65" s="1306"/>
      <c r="L65" s="1306"/>
      <c r="M65" s="1306"/>
      <c r="N65" s="1306"/>
      <c r="O65" s="1306"/>
      <c r="P65" s="1306"/>
      <c r="Q65" s="1306"/>
      <c r="R65" s="1306"/>
      <c r="S65" s="1306"/>
      <c r="T65" s="1306"/>
      <c r="U65" s="1306"/>
    </row>
    <row r="66" spans="1:27" ht="7.5" customHeight="1" x14ac:dyDescent="0.15">
      <c r="B66" s="156"/>
      <c r="C66" s="164"/>
      <c r="D66" s="164"/>
      <c r="E66" s="165"/>
      <c r="F66" s="165"/>
      <c r="G66" s="165"/>
      <c r="H66" s="166"/>
      <c r="I66" s="1862"/>
      <c r="J66" s="1862"/>
      <c r="K66" s="1862"/>
      <c r="L66" s="1862"/>
      <c r="M66" s="1862"/>
      <c r="N66" s="1862"/>
      <c r="O66" s="1862"/>
      <c r="P66" s="1862"/>
      <c r="Q66" s="1862"/>
      <c r="R66" s="1862"/>
      <c r="S66" s="1862"/>
      <c r="T66" s="1862"/>
      <c r="U66" s="1862"/>
      <c r="V66" s="156"/>
    </row>
    <row r="67" spans="1:27" ht="22.5" customHeight="1" x14ac:dyDescent="0.15">
      <c r="A67" s="39"/>
      <c r="B67" s="157" t="s">
        <v>273</v>
      </c>
      <c r="C67" s="156"/>
      <c r="D67" s="156"/>
      <c r="E67" s="156"/>
      <c r="F67" s="156"/>
      <c r="G67" s="156"/>
      <c r="H67" s="156"/>
      <c r="I67" s="156"/>
      <c r="J67" s="156"/>
      <c r="K67" s="156"/>
      <c r="L67" s="156"/>
      <c r="M67" s="156"/>
      <c r="N67" s="156"/>
      <c r="O67" s="156"/>
      <c r="P67" s="156"/>
      <c r="Q67" s="156"/>
      <c r="R67" s="156"/>
      <c r="S67" s="156"/>
      <c r="T67" s="156"/>
      <c r="U67" s="156"/>
      <c r="V67" s="156"/>
    </row>
    <row r="68" spans="1:27" ht="22.5" customHeight="1" x14ac:dyDescent="0.15">
      <c r="C68" s="157" t="s">
        <v>276</v>
      </c>
      <c r="E68" s="156"/>
      <c r="F68" s="156"/>
      <c r="G68" s="156"/>
      <c r="H68" s="156"/>
      <c r="I68" s="153"/>
      <c r="J68" s="153"/>
      <c r="K68" s="153"/>
      <c r="L68" s="153"/>
      <c r="M68" s="153"/>
      <c r="N68" s="153"/>
      <c r="O68" s="153"/>
      <c r="P68" s="153"/>
      <c r="Q68" s="153"/>
      <c r="R68" s="153"/>
      <c r="S68" s="2720">
        <f>'当該年度入力、注意事項'!$E$10</f>
        <v>26</v>
      </c>
      <c r="T68" s="2720"/>
      <c r="U68" s="2720"/>
      <c r="V68" s="156"/>
      <c r="Y68" s="42"/>
      <c r="AA68" s="44"/>
    </row>
    <row r="69" spans="1:27" ht="3.75" customHeight="1" thickBot="1" x14ac:dyDescent="0.2">
      <c r="B69" s="156"/>
      <c r="C69" s="164"/>
      <c r="D69" s="164"/>
      <c r="E69" s="165"/>
      <c r="F69" s="165"/>
      <c r="G69" s="165"/>
      <c r="H69" s="166"/>
      <c r="I69" s="153"/>
      <c r="J69" s="153"/>
      <c r="K69" s="153"/>
      <c r="L69" s="153"/>
      <c r="M69" s="153"/>
      <c r="N69" s="153"/>
      <c r="O69" s="153"/>
      <c r="P69" s="153"/>
      <c r="Q69" s="153"/>
      <c r="R69" s="153"/>
      <c r="S69" s="153"/>
      <c r="T69" s="153"/>
      <c r="U69" s="153"/>
      <c r="V69" s="156"/>
    </row>
    <row r="70" spans="1:27" ht="18" customHeight="1" x14ac:dyDescent="0.15">
      <c r="B70" s="156"/>
      <c r="C70" s="2904"/>
      <c r="D70" s="2905"/>
      <c r="E70" s="2905"/>
      <c r="F70" s="2906" t="s">
        <v>266</v>
      </c>
      <c r="G70" s="2906"/>
      <c r="H70" s="2907"/>
      <c r="I70" s="789"/>
      <c r="J70" s="790"/>
      <c r="K70" s="790"/>
      <c r="L70" s="2469">
        <f>'当該年度入力、注意事項'!$E$10</f>
        <v>26</v>
      </c>
      <c r="M70" s="2469"/>
      <c r="N70" s="2469"/>
      <c r="O70" s="790"/>
      <c r="P70" s="790"/>
      <c r="Q70" s="791"/>
      <c r="R70" s="2470">
        <f>'当該年度入力、注意事項'!$E$10+1</f>
        <v>27</v>
      </c>
      <c r="S70" s="2469"/>
      <c r="T70" s="2471"/>
      <c r="U70" s="2826" t="s">
        <v>15</v>
      </c>
      <c r="V70" s="163"/>
      <c r="W70" s="43"/>
    </row>
    <row r="71" spans="1:27" s="43" customFormat="1" ht="18" customHeight="1" thickBot="1" x14ac:dyDescent="0.2">
      <c r="B71" s="163"/>
      <c r="C71" s="2900" t="s">
        <v>264</v>
      </c>
      <c r="D71" s="2901"/>
      <c r="E71" s="2901"/>
      <c r="F71" s="2902"/>
      <c r="G71" s="2902"/>
      <c r="H71" s="2903"/>
      <c r="I71" s="792" t="s">
        <v>448</v>
      </c>
      <c r="J71" s="793" t="s">
        <v>449</v>
      </c>
      <c r="K71" s="793" t="s">
        <v>450</v>
      </c>
      <c r="L71" s="793" t="s">
        <v>451</v>
      </c>
      <c r="M71" s="793" t="s">
        <v>458</v>
      </c>
      <c r="N71" s="793" t="s">
        <v>459</v>
      </c>
      <c r="O71" s="793" t="s">
        <v>452</v>
      </c>
      <c r="P71" s="793" t="s">
        <v>453</v>
      </c>
      <c r="Q71" s="793" t="s">
        <v>454</v>
      </c>
      <c r="R71" s="793" t="s">
        <v>455</v>
      </c>
      <c r="S71" s="793" t="s">
        <v>456</v>
      </c>
      <c r="T71" s="793" t="s">
        <v>457</v>
      </c>
      <c r="U71" s="2827"/>
      <c r="V71" s="163"/>
    </row>
    <row r="72" spans="1:27" ht="18.75" customHeight="1" x14ac:dyDescent="0.15">
      <c r="B72" s="156"/>
      <c r="C72" s="2883" t="s">
        <v>201</v>
      </c>
      <c r="D72" s="2884"/>
      <c r="E72" s="2908" t="s">
        <v>275</v>
      </c>
      <c r="F72" s="2919" t="s">
        <v>20</v>
      </c>
      <c r="G72" s="2920"/>
      <c r="H72" s="2921"/>
      <c r="I72" s="1745">
        <v>194</v>
      </c>
      <c r="J72" s="1745">
        <v>180</v>
      </c>
      <c r="K72" s="1745">
        <v>201</v>
      </c>
      <c r="L72" s="1745">
        <v>168</v>
      </c>
      <c r="M72" s="1745">
        <v>189</v>
      </c>
      <c r="N72" s="1745">
        <v>209</v>
      </c>
      <c r="O72" s="1745">
        <v>189</v>
      </c>
      <c r="P72" s="1745">
        <v>227</v>
      </c>
      <c r="Q72" s="1745">
        <v>230</v>
      </c>
      <c r="R72" s="1745">
        <v>280</v>
      </c>
      <c r="S72" s="1745">
        <v>206</v>
      </c>
      <c r="T72" s="1795">
        <v>238</v>
      </c>
      <c r="U72" s="1307">
        <f t="shared" ref="U72:U85" si="15">SUM(I72:T72)</f>
        <v>2511</v>
      </c>
      <c r="V72" s="156"/>
    </row>
    <row r="73" spans="1:27" ht="18.75" customHeight="1" x14ac:dyDescent="0.15">
      <c r="B73" s="156"/>
      <c r="C73" s="2885"/>
      <c r="D73" s="2886"/>
      <c r="E73" s="2909"/>
      <c r="F73" s="2944" t="s">
        <v>73</v>
      </c>
      <c r="G73" s="2945"/>
      <c r="H73" s="2946"/>
      <c r="I73" s="1740">
        <v>0</v>
      </c>
      <c r="J73" s="1740">
        <v>0</v>
      </c>
      <c r="K73" s="1740">
        <v>0</v>
      </c>
      <c r="L73" s="1740">
        <v>0</v>
      </c>
      <c r="M73" s="1740">
        <v>0</v>
      </c>
      <c r="N73" s="1740">
        <v>0</v>
      </c>
      <c r="O73" s="1740">
        <v>1</v>
      </c>
      <c r="P73" s="1740">
        <v>0</v>
      </c>
      <c r="Q73" s="1740">
        <v>2</v>
      </c>
      <c r="R73" s="1740">
        <v>0</v>
      </c>
      <c r="S73" s="1740">
        <v>0</v>
      </c>
      <c r="T73" s="1796">
        <v>1</v>
      </c>
      <c r="U73" s="1308">
        <f t="shared" si="15"/>
        <v>4</v>
      </c>
      <c r="V73" s="156"/>
    </row>
    <row r="74" spans="1:27" ht="18.75" customHeight="1" x14ac:dyDescent="0.15">
      <c r="B74" s="156"/>
      <c r="C74" s="2885"/>
      <c r="D74" s="2886"/>
      <c r="E74" s="2909"/>
      <c r="F74" s="2944" t="s">
        <v>153</v>
      </c>
      <c r="G74" s="2945"/>
      <c r="H74" s="2946"/>
      <c r="I74" s="1740">
        <v>1</v>
      </c>
      <c r="J74" s="1740">
        <v>5</v>
      </c>
      <c r="K74" s="1740">
        <v>1</v>
      </c>
      <c r="L74" s="1740">
        <v>3</v>
      </c>
      <c r="M74" s="1740">
        <v>5</v>
      </c>
      <c r="N74" s="1740">
        <v>1</v>
      </c>
      <c r="O74" s="1740">
        <v>8</v>
      </c>
      <c r="P74" s="1740">
        <v>2</v>
      </c>
      <c r="Q74" s="1740">
        <v>5</v>
      </c>
      <c r="R74" s="1740">
        <v>6</v>
      </c>
      <c r="S74" s="1740">
        <v>5</v>
      </c>
      <c r="T74" s="1796">
        <v>2</v>
      </c>
      <c r="U74" s="1308">
        <f t="shared" si="15"/>
        <v>44</v>
      </c>
      <c r="V74" s="156"/>
    </row>
    <row r="75" spans="1:27" ht="18.75" customHeight="1" x14ac:dyDescent="0.15">
      <c r="B75" s="156"/>
      <c r="C75" s="2885"/>
      <c r="D75" s="2886"/>
      <c r="E75" s="2909"/>
      <c r="F75" s="2944" t="s">
        <v>154</v>
      </c>
      <c r="G75" s="2945"/>
      <c r="H75" s="2946"/>
      <c r="I75" s="1734">
        <v>3</v>
      </c>
      <c r="J75" s="1734">
        <v>1</v>
      </c>
      <c r="K75" s="1734">
        <v>6</v>
      </c>
      <c r="L75" s="1734">
        <v>1</v>
      </c>
      <c r="M75" s="1734">
        <v>0</v>
      </c>
      <c r="N75" s="1734">
        <v>1</v>
      </c>
      <c r="O75" s="1734">
        <v>1</v>
      </c>
      <c r="P75" s="1734">
        <v>0</v>
      </c>
      <c r="Q75" s="1734">
        <v>0</v>
      </c>
      <c r="R75" s="1734">
        <v>1</v>
      </c>
      <c r="S75" s="1734">
        <v>1</v>
      </c>
      <c r="T75" s="1797">
        <v>2</v>
      </c>
      <c r="U75" s="1308">
        <f t="shared" si="15"/>
        <v>17</v>
      </c>
      <c r="V75" s="156"/>
    </row>
    <row r="76" spans="1:27" ht="18.75" customHeight="1" thickBot="1" x14ac:dyDescent="0.2">
      <c r="B76" s="156"/>
      <c r="C76" s="2885"/>
      <c r="D76" s="2886"/>
      <c r="E76" s="2909"/>
      <c r="F76" s="2957" t="s">
        <v>18</v>
      </c>
      <c r="G76" s="2958"/>
      <c r="H76" s="2959"/>
      <c r="I76" s="1737">
        <v>3</v>
      </c>
      <c r="J76" s="1737">
        <v>3</v>
      </c>
      <c r="K76" s="1737">
        <v>3</v>
      </c>
      <c r="L76" s="1737">
        <v>2</v>
      </c>
      <c r="M76" s="1737">
        <v>1</v>
      </c>
      <c r="N76" s="1737">
        <v>1</v>
      </c>
      <c r="O76" s="1737">
        <v>0</v>
      </c>
      <c r="P76" s="1737">
        <v>1</v>
      </c>
      <c r="Q76" s="1737">
        <v>3</v>
      </c>
      <c r="R76" s="1737">
        <v>1</v>
      </c>
      <c r="S76" s="1737">
        <v>1</v>
      </c>
      <c r="T76" s="1798">
        <v>0</v>
      </c>
      <c r="U76" s="1309">
        <f t="shared" si="15"/>
        <v>19</v>
      </c>
      <c r="V76" s="156"/>
    </row>
    <row r="77" spans="1:27" ht="18.75" customHeight="1" thickTop="1" thickBot="1" x14ac:dyDescent="0.2">
      <c r="B77" s="156"/>
      <c r="C77" s="2885"/>
      <c r="D77" s="2886"/>
      <c r="E77" s="2909"/>
      <c r="F77" s="2941" t="s">
        <v>12</v>
      </c>
      <c r="G77" s="2942"/>
      <c r="H77" s="2943"/>
      <c r="I77" s="1257">
        <f t="shared" ref="I77:T77" si="16">SUM(I72:I76)</f>
        <v>201</v>
      </c>
      <c r="J77" s="1257">
        <f t="shared" si="16"/>
        <v>189</v>
      </c>
      <c r="K77" s="1257">
        <f t="shared" si="16"/>
        <v>211</v>
      </c>
      <c r="L77" s="1257">
        <f t="shared" si="16"/>
        <v>174</v>
      </c>
      <c r="M77" s="1257">
        <f t="shared" si="16"/>
        <v>195</v>
      </c>
      <c r="N77" s="1257">
        <f t="shared" si="16"/>
        <v>212</v>
      </c>
      <c r="O77" s="1257">
        <f t="shared" si="16"/>
        <v>199</v>
      </c>
      <c r="P77" s="1257">
        <f t="shared" si="16"/>
        <v>230</v>
      </c>
      <c r="Q77" s="1257">
        <f t="shared" si="16"/>
        <v>240</v>
      </c>
      <c r="R77" s="1257">
        <f t="shared" si="16"/>
        <v>288</v>
      </c>
      <c r="S77" s="1257">
        <f t="shared" si="16"/>
        <v>213</v>
      </c>
      <c r="T77" s="1311">
        <f t="shared" si="16"/>
        <v>243</v>
      </c>
      <c r="U77" s="1312">
        <f>SUM(I77:T77)</f>
        <v>2595</v>
      </c>
      <c r="V77" s="2069"/>
    </row>
    <row r="78" spans="1:27" ht="18.75" customHeight="1" thickBot="1" x14ac:dyDescent="0.2">
      <c r="B78" s="156"/>
      <c r="C78" s="2885"/>
      <c r="D78" s="2886"/>
      <c r="E78" s="2947" t="s">
        <v>188</v>
      </c>
      <c r="F78" s="2947"/>
      <c r="G78" s="2947"/>
      <c r="H78" s="2948"/>
      <c r="I78" s="1799">
        <v>1</v>
      </c>
      <c r="J78" s="1799">
        <v>4</v>
      </c>
      <c r="K78" s="1799">
        <v>0</v>
      </c>
      <c r="L78" s="1799">
        <v>0</v>
      </c>
      <c r="M78" s="1799">
        <v>3</v>
      </c>
      <c r="N78" s="1799">
        <v>4</v>
      </c>
      <c r="O78" s="1799">
        <v>5</v>
      </c>
      <c r="P78" s="1799">
        <v>5</v>
      </c>
      <c r="Q78" s="1799">
        <v>3</v>
      </c>
      <c r="R78" s="1799">
        <v>5</v>
      </c>
      <c r="S78" s="1799">
        <v>2</v>
      </c>
      <c r="T78" s="1800">
        <v>4</v>
      </c>
      <c r="U78" s="1313">
        <f t="shared" si="15"/>
        <v>36</v>
      </c>
      <c r="V78" s="2069"/>
    </row>
    <row r="79" spans="1:27" ht="18.75" customHeight="1" thickBot="1" x14ac:dyDescent="0.2">
      <c r="B79" s="156"/>
      <c r="C79" s="2887"/>
      <c r="D79" s="2888"/>
      <c r="E79" s="2969" t="s">
        <v>240</v>
      </c>
      <c r="F79" s="2969"/>
      <c r="G79" s="2969"/>
      <c r="H79" s="2970"/>
      <c r="I79" s="1801">
        <v>118</v>
      </c>
      <c r="J79" s="1801">
        <v>107</v>
      </c>
      <c r="K79" s="1801">
        <v>120</v>
      </c>
      <c r="L79" s="1801">
        <v>101</v>
      </c>
      <c r="M79" s="1801">
        <v>115</v>
      </c>
      <c r="N79" s="1801">
        <v>115</v>
      </c>
      <c r="O79" s="1801">
        <v>109</v>
      </c>
      <c r="P79" s="1801">
        <v>124</v>
      </c>
      <c r="Q79" s="1801">
        <v>136</v>
      </c>
      <c r="R79" s="1801">
        <v>152</v>
      </c>
      <c r="S79" s="1801">
        <v>107</v>
      </c>
      <c r="T79" s="1802">
        <v>140</v>
      </c>
      <c r="U79" s="1314">
        <f t="shared" si="15"/>
        <v>1444</v>
      </c>
      <c r="V79" s="156"/>
    </row>
    <row r="80" spans="1:27" ht="18.75" customHeight="1" x14ac:dyDescent="0.15">
      <c r="B80" s="156"/>
      <c r="C80" s="2883" t="s">
        <v>225</v>
      </c>
      <c r="D80" s="2884"/>
      <c r="E80" s="2908" t="s">
        <v>275</v>
      </c>
      <c r="F80" s="2919" t="s">
        <v>20</v>
      </c>
      <c r="G80" s="2920"/>
      <c r="H80" s="2921"/>
      <c r="I80" s="1803">
        <v>9</v>
      </c>
      <c r="J80" s="1803">
        <v>7</v>
      </c>
      <c r="K80" s="1803">
        <v>8</v>
      </c>
      <c r="L80" s="1803">
        <v>11</v>
      </c>
      <c r="M80" s="1803">
        <v>13</v>
      </c>
      <c r="N80" s="1803">
        <v>13</v>
      </c>
      <c r="O80" s="1803">
        <v>11</v>
      </c>
      <c r="P80" s="1803">
        <v>11</v>
      </c>
      <c r="Q80" s="1803">
        <v>16</v>
      </c>
      <c r="R80" s="1803">
        <v>29</v>
      </c>
      <c r="S80" s="1803">
        <v>18</v>
      </c>
      <c r="T80" s="1804">
        <v>12</v>
      </c>
      <c r="U80" s="1324">
        <f t="shared" si="15"/>
        <v>158</v>
      </c>
      <c r="V80" s="156"/>
    </row>
    <row r="81" spans="2:22" ht="18.75" customHeight="1" x14ac:dyDescent="0.15">
      <c r="B81" s="156"/>
      <c r="C81" s="2885"/>
      <c r="D81" s="2886"/>
      <c r="E81" s="2909"/>
      <c r="F81" s="2944" t="s">
        <v>73</v>
      </c>
      <c r="G81" s="2945"/>
      <c r="H81" s="2946"/>
      <c r="I81" s="1740">
        <v>0</v>
      </c>
      <c r="J81" s="1740">
        <v>0</v>
      </c>
      <c r="K81" s="1740">
        <v>0</v>
      </c>
      <c r="L81" s="1740">
        <v>0</v>
      </c>
      <c r="M81" s="1740">
        <v>0</v>
      </c>
      <c r="N81" s="1740">
        <v>0</v>
      </c>
      <c r="O81" s="1740">
        <v>0</v>
      </c>
      <c r="P81" s="1740">
        <v>0</v>
      </c>
      <c r="Q81" s="1740">
        <v>0</v>
      </c>
      <c r="R81" s="1740">
        <v>0</v>
      </c>
      <c r="S81" s="1740">
        <v>0</v>
      </c>
      <c r="T81" s="1805">
        <v>0</v>
      </c>
      <c r="U81" s="1308">
        <f t="shared" si="15"/>
        <v>0</v>
      </c>
      <c r="V81" s="156"/>
    </row>
    <row r="82" spans="2:22" ht="18.75" customHeight="1" x14ac:dyDescent="0.15">
      <c r="B82" s="156"/>
      <c r="C82" s="2885"/>
      <c r="D82" s="2886"/>
      <c r="E82" s="2909"/>
      <c r="F82" s="2944" t="s">
        <v>153</v>
      </c>
      <c r="G82" s="2945"/>
      <c r="H82" s="2946"/>
      <c r="I82" s="1740">
        <v>0</v>
      </c>
      <c r="J82" s="1740">
        <v>0</v>
      </c>
      <c r="K82" s="1740">
        <v>0</v>
      </c>
      <c r="L82" s="1740">
        <v>0</v>
      </c>
      <c r="M82" s="1740">
        <v>0</v>
      </c>
      <c r="N82" s="1740">
        <v>0</v>
      </c>
      <c r="O82" s="1740">
        <v>0</v>
      </c>
      <c r="P82" s="1740">
        <v>0</v>
      </c>
      <c r="Q82" s="1740">
        <v>0</v>
      </c>
      <c r="R82" s="1740">
        <v>0</v>
      </c>
      <c r="S82" s="1740">
        <v>0</v>
      </c>
      <c r="T82" s="1805">
        <v>0</v>
      </c>
      <c r="U82" s="1308">
        <f t="shared" si="15"/>
        <v>0</v>
      </c>
      <c r="V82" s="156"/>
    </row>
    <row r="83" spans="2:22" ht="18.75" customHeight="1" x14ac:dyDescent="0.15">
      <c r="B83" s="156"/>
      <c r="C83" s="2885"/>
      <c r="D83" s="2886"/>
      <c r="E83" s="2909"/>
      <c r="F83" s="2944" t="s">
        <v>154</v>
      </c>
      <c r="G83" s="2945"/>
      <c r="H83" s="2946"/>
      <c r="I83" s="1734">
        <v>0</v>
      </c>
      <c r="J83" s="1734">
        <v>0</v>
      </c>
      <c r="K83" s="1734">
        <v>0</v>
      </c>
      <c r="L83" s="1734">
        <v>1</v>
      </c>
      <c r="M83" s="1734">
        <v>0</v>
      </c>
      <c r="N83" s="1734">
        <v>0</v>
      </c>
      <c r="O83" s="1734">
        <v>0</v>
      </c>
      <c r="P83" s="1734">
        <v>0</v>
      </c>
      <c r="Q83" s="1734">
        <v>0</v>
      </c>
      <c r="R83" s="1734">
        <v>0</v>
      </c>
      <c r="S83" s="1734">
        <v>0</v>
      </c>
      <c r="T83" s="1735">
        <v>0</v>
      </c>
      <c r="U83" s="1308">
        <f t="shared" si="15"/>
        <v>1</v>
      </c>
      <c r="V83" s="156"/>
    </row>
    <row r="84" spans="2:22" ht="18.75" customHeight="1" thickBot="1" x14ac:dyDescent="0.2">
      <c r="B84" s="156"/>
      <c r="C84" s="2885"/>
      <c r="D84" s="2886"/>
      <c r="E84" s="2909"/>
      <c r="F84" s="2957" t="s">
        <v>18</v>
      </c>
      <c r="G84" s="2958"/>
      <c r="H84" s="2959"/>
      <c r="I84" s="1737">
        <v>0</v>
      </c>
      <c r="J84" s="1737">
        <v>0</v>
      </c>
      <c r="K84" s="1737">
        <v>0</v>
      </c>
      <c r="L84" s="1737">
        <v>0</v>
      </c>
      <c r="M84" s="1737">
        <v>0</v>
      </c>
      <c r="N84" s="1737">
        <v>0</v>
      </c>
      <c r="O84" s="1737">
        <v>0</v>
      </c>
      <c r="P84" s="1737">
        <v>0</v>
      </c>
      <c r="Q84" s="1737">
        <v>0</v>
      </c>
      <c r="R84" s="1737">
        <v>0</v>
      </c>
      <c r="S84" s="1737">
        <v>0</v>
      </c>
      <c r="T84" s="1738">
        <v>0</v>
      </c>
      <c r="U84" s="1309">
        <f t="shared" si="15"/>
        <v>0</v>
      </c>
      <c r="V84" s="156"/>
    </row>
    <row r="85" spans="2:22" ht="18.75" customHeight="1" thickTop="1" thickBot="1" x14ac:dyDescent="0.2">
      <c r="B85" s="156"/>
      <c r="C85" s="2885"/>
      <c r="D85" s="2886"/>
      <c r="E85" s="2909"/>
      <c r="F85" s="2941" t="s">
        <v>12</v>
      </c>
      <c r="G85" s="2942"/>
      <c r="H85" s="2943"/>
      <c r="I85" s="1257">
        <f t="shared" ref="I85:T85" si="17">SUM(I80:I84)</f>
        <v>9</v>
      </c>
      <c r="J85" s="1257">
        <f t="shared" si="17"/>
        <v>7</v>
      </c>
      <c r="K85" s="1257">
        <f t="shared" si="17"/>
        <v>8</v>
      </c>
      <c r="L85" s="1257">
        <f t="shared" si="17"/>
        <v>12</v>
      </c>
      <c r="M85" s="1257">
        <f t="shared" si="17"/>
        <v>13</v>
      </c>
      <c r="N85" s="1257">
        <f t="shared" si="17"/>
        <v>13</v>
      </c>
      <c r="O85" s="1257">
        <f t="shared" si="17"/>
        <v>11</v>
      </c>
      <c r="P85" s="1257">
        <f t="shared" si="17"/>
        <v>11</v>
      </c>
      <c r="Q85" s="1257">
        <f t="shared" si="17"/>
        <v>16</v>
      </c>
      <c r="R85" s="1257">
        <f t="shared" si="17"/>
        <v>29</v>
      </c>
      <c r="S85" s="1257">
        <f t="shared" si="17"/>
        <v>18</v>
      </c>
      <c r="T85" s="1311">
        <f t="shared" si="17"/>
        <v>12</v>
      </c>
      <c r="U85" s="1312">
        <f t="shared" si="15"/>
        <v>159</v>
      </c>
      <c r="V85" s="156"/>
    </row>
    <row r="86" spans="2:22" ht="18.75" customHeight="1" thickBot="1" x14ac:dyDescent="0.2">
      <c r="B86" s="156"/>
      <c r="C86" s="2885"/>
      <c r="D86" s="2886"/>
      <c r="E86" s="2947" t="s">
        <v>188</v>
      </c>
      <c r="F86" s="2947"/>
      <c r="G86" s="2947"/>
      <c r="H86" s="2948"/>
      <c r="I86" s="1799">
        <v>9</v>
      </c>
      <c r="J86" s="1799">
        <v>7</v>
      </c>
      <c r="K86" s="1799">
        <v>8</v>
      </c>
      <c r="L86" s="1799">
        <v>12</v>
      </c>
      <c r="M86" s="1799">
        <v>13</v>
      </c>
      <c r="N86" s="1799">
        <v>13</v>
      </c>
      <c r="O86" s="1799">
        <v>11</v>
      </c>
      <c r="P86" s="1799">
        <v>11</v>
      </c>
      <c r="Q86" s="1799">
        <v>16</v>
      </c>
      <c r="R86" s="1799">
        <v>29</v>
      </c>
      <c r="S86" s="1799">
        <v>18</v>
      </c>
      <c r="T86" s="1806">
        <v>12</v>
      </c>
      <c r="U86" s="1313">
        <f t="shared" ref="U86:U87" si="18">SUM(I86:T86)</f>
        <v>159</v>
      </c>
      <c r="V86" s="156"/>
    </row>
    <row r="87" spans="2:22" ht="18.75" customHeight="1" thickBot="1" x14ac:dyDescent="0.2">
      <c r="B87" s="156"/>
      <c r="C87" s="2887"/>
      <c r="D87" s="2888"/>
      <c r="E87" s="2969" t="s">
        <v>240</v>
      </c>
      <c r="F87" s="2969"/>
      <c r="G87" s="2969"/>
      <c r="H87" s="2970"/>
      <c r="I87" s="1801">
        <v>23</v>
      </c>
      <c r="J87" s="1801">
        <v>27</v>
      </c>
      <c r="K87" s="1801">
        <v>24</v>
      </c>
      <c r="L87" s="1801">
        <v>29</v>
      </c>
      <c r="M87" s="1801">
        <v>37</v>
      </c>
      <c r="N87" s="1801">
        <v>25</v>
      </c>
      <c r="O87" s="1801">
        <v>39</v>
      </c>
      <c r="P87" s="1801">
        <v>35</v>
      </c>
      <c r="Q87" s="1801">
        <v>42</v>
      </c>
      <c r="R87" s="1801">
        <v>52</v>
      </c>
      <c r="S87" s="1801">
        <v>39</v>
      </c>
      <c r="T87" s="1807">
        <v>32</v>
      </c>
      <c r="U87" s="1314">
        <f t="shared" si="18"/>
        <v>404</v>
      </c>
      <c r="V87" s="156"/>
    </row>
    <row r="88" spans="2:22" ht="18.75" customHeight="1" x14ac:dyDescent="0.15">
      <c r="B88" s="156"/>
      <c r="C88" s="2949"/>
      <c r="D88" s="2949"/>
      <c r="E88" s="2951"/>
      <c r="F88" s="2953"/>
      <c r="G88" s="2953"/>
      <c r="H88" s="2953"/>
      <c r="I88" s="1325"/>
      <c r="J88" s="1325"/>
      <c r="K88" s="1325"/>
      <c r="L88" s="1325"/>
      <c r="M88" s="1325"/>
      <c r="N88" s="1325"/>
      <c r="O88" s="1325"/>
      <c r="P88" s="1325"/>
      <c r="Q88" s="1325"/>
      <c r="R88" s="1325"/>
      <c r="S88" s="1325"/>
      <c r="T88" s="1325"/>
      <c r="U88" s="1325"/>
      <c r="V88" s="156"/>
    </row>
    <row r="89" spans="2:22" ht="18.75" customHeight="1" x14ac:dyDescent="0.15">
      <c r="B89" s="156"/>
      <c r="C89" s="2950"/>
      <c r="D89" s="2950"/>
      <c r="E89" s="2952"/>
      <c r="F89" s="2954"/>
      <c r="G89" s="2954"/>
      <c r="H89" s="2954"/>
      <c r="I89" s="1326"/>
      <c r="J89" s="1326"/>
      <c r="K89" s="1326"/>
      <c r="L89" s="1326"/>
      <c r="M89" s="1326"/>
      <c r="N89" s="1326"/>
      <c r="O89" s="1326"/>
      <c r="P89" s="1326"/>
      <c r="Q89" s="1326"/>
      <c r="R89" s="1326"/>
      <c r="S89" s="1326"/>
      <c r="T89" s="1326"/>
      <c r="U89" s="1326"/>
      <c r="V89" s="156"/>
    </row>
    <row r="90" spans="2:22" ht="18.75" customHeight="1" x14ac:dyDescent="0.15">
      <c r="B90" s="156"/>
      <c r="C90" s="2950"/>
      <c r="D90" s="2950"/>
      <c r="E90" s="2952"/>
      <c r="F90" s="2954"/>
      <c r="G90" s="2954"/>
      <c r="H90" s="2954"/>
      <c r="I90" s="1326"/>
      <c r="J90" s="1326"/>
      <c r="K90" s="1326"/>
      <c r="L90" s="1326"/>
      <c r="M90" s="1326"/>
      <c r="N90" s="1326"/>
      <c r="O90" s="1326"/>
      <c r="P90" s="1326"/>
      <c r="Q90" s="1326"/>
      <c r="R90" s="1326"/>
      <c r="S90" s="1326"/>
      <c r="T90" s="1326"/>
      <c r="U90" s="1326"/>
      <c r="V90" s="156"/>
    </row>
    <row r="91" spans="2:22" ht="18.75" customHeight="1" x14ac:dyDescent="0.15">
      <c r="B91" s="156"/>
      <c r="C91" s="2950"/>
      <c r="D91" s="2950"/>
      <c r="E91" s="2952"/>
      <c r="F91" s="2954"/>
      <c r="G91" s="2954"/>
      <c r="H91" s="2954"/>
      <c r="I91" s="1327"/>
      <c r="J91" s="1327"/>
      <c r="K91" s="1327"/>
      <c r="L91" s="1327"/>
      <c r="M91" s="1327"/>
      <c r="N91" s="1327"/>
      <c r="O91" s="1327"/>
      <c r="P91" s="1327"/>
      <c r="Q91" s="1327"/>
      <c r="R91" s="1327"/>
      <c r="S91" s="1327"/>
      <c r="T91" s="1327"/>
      <c r="U91" s="1326"/>
      <c r="V91" s="156"/>
    </row>
    <row r="92" spans="2:22" ht="18.75" customHeight="1" x14ac:dyDescent="0.15">
      <c r="B92" s="156"/>
      <c r="C92" s="2950"/>
      <c r="D92" s="2950"/>
      <c r="E92" s="2952"/>
      <c r="F92" s="2954"/>
      <c r="G92" s="2954"/>
      <c r="H92" s="2954"/>
      <c r="I92" s="1327"/>
      <c r="J92" s="1327"/>
      <c r="K92" s="1327"/>
      <c r="L92" s="1327"/>
      <c r="M92" s="1327"/>
      <c r="N92" s="1327"/>
      <c r="O92" s="1327"/>
      <c r="P92" s="1327"/>
      <c r="Q92" s="1327"/>
      <c r="R92" s="1327"/>
      <c r="S92" s="1327"/>
      <c r="T92" s="1327"/>
      <c r="U92" s="1326"/>
      <c r="V92" s="156"/>
    </row>
    <row r="93" spans="2:22" ht="18.75" customHeight="1" x14ac:dyDescent="0.15">
      <c r="B93" s="156"/>
      <c r="C93" s="2950"/>
      <c r="D93" s="2950"/>
      <c r="E93" s="2952"/>
      <c r="F93" s="2954"/>
      <c r="G93" s="2954"/>
      <c r="H93" s="2954"/>
      <c r="I93" s="1326"/>
      <c r="J93" s="1326"/>
      <c r="K93" s="1326"/>
      <c r="L93" s="1326"/>
      <c r="M93" s="1326"/>
      <c r="N93" s="1326"/>
      <c r="O93" s="1326"/>
      <c r="P93" s="1326"/>
      <c r="Q93" s="1326"/>
      <c r="R93" s="1326"/>
      <c r="S93" s="1326"/>
      <c r="T93" s="1326"/>
      <c r="U93" s="1326"/>
      <c r="V93" s="156"/>
    </row>
    <row r="94" spans="2:22" ht="18.75" customHeight="1" x14ac:dyDescent="0.15">
      <c r="B94" s="156"/>
      <c r="C94" s="2950"/>
      <c r="D94" s="2950"/>
      <c r="E94" s="2976"/>
      <c r="F94" s="2976"/>
      <c r="G94" s="2976"/>
      <c r="H94" s="2976"/>
      <c r="I94" s="1326"/>
      <c r="J94" s="1326"/>
      <c r="K94" s="1326"/>
      <c r="L94" s="1326"/>
      <c r="M94" s="1326"/>
      <c r="N94" s="1326"/>
      <c r="O94" s="1326"/>
      <c r="P94" s="1326"/>
      <c r="Q94" s="1326"/>
      <c r="R94" s="1326"/>
      <c r="S94" s="1326"/>
      <c r="T94" s="1326"/>
      <c r="U94" s="1326"/>
      <c r="V94" s="156"/>
    </row>
    <row r="95" spans="2:22" ht="18.75" customHeight="1" x14ac:dyDescent="0.15">
      <c r="B95" s="156"/>
      <c r="C95" s="2950"/>
      <c r="D95" s="2950"/>
      <c r="E95" s="2954"/>
      <c r="F95" s="2954"/>
      <c r="G95" s="2954"/>
      <c r="H95" s="2954"/>
      <c r="I95" s="1326"/>
      <c r="J95" s="1326"/>
      <c r="K95" s="1326"/>
      <c r="L95" s="1326"/>
      <c r="M95" s="1326"/>
      <c r="N95" s="1326"/>
      <c r="O95" s="1326"/>
      <c r="P95" s="1326"/>
      <c r="Q95" s="1326"/>
      <c r="R95" s="1326"/>
      <c r="S95" s="1326"/>
      <c r="T95" s="1326"/>
      <c r="U95" s="1326"/>
      <c r="V95" s="156"/>
    </row>
    <row r="96" spans="2:22" ht="6.75" customHeight="1" x14ac:dyDescent="0.15">
      <c r="B96" s="156"/>
      <c r="C96" s="156"/>
      <c r="D96" s="156"/>
      <c r="E96" s="156"/>
      <c r="F96" s="156"/>
      <c r="G96" s="156"/>
      <c r="H96" s="156"/>
      <c r="I96" s="1258"/>
      <c r="J96" s="1258"/>
      <c r="K96" s="1328"/>
      <c r="L96" s="1329"/>
      <c r="M96" s="1328"/>
      <c r="N96" s="1329"/>
      <c r="O96" s="1258"/>
      <c r="P96" s="1258"/>
      <c r="Q96" s="1258"/>
      <c r="R96" s="1258"/>
      <c r="S96" s="1258"/>
      <c r="T96" s="1258"/>
      <c r="U96" s="1258"/>
      <c r="V96" s="156"/>
    </row>
    <row r="97" spans="1:23" ht="7.5" customHeight="1" x14ac:dyDescent="0.15">
      <c r="B97" s="156"/>
      <c r="C97" s="164"/>
      <c r="D97" s="164"/>
      <c r="E97" s="165"/>
      <c r="F97" s="165"/>
      <c r="G97" s="165"/>
      <c r="H97" s="166"/>
      <c r="I97" s="1862"/>
      <c r="J97" s="1862"/>
      <c r="K97" s="1862"/>
      <c r="L97" s="1862"/>
      <c r="M97" s="1862"/>
      <c r="N97" s="1862"/>
      <c r="O97" s="1862"/>
      <c r="P97" s="1862"/>
      <c r="Q97" s="1862"/>
      <c r="R97" s="1862"/>
      <c r="S97" s="1862"/>
      <c r="T97" s="1862"/>
      <c r="U97" s="1862"/>
      <c r="V97" s="156"/>
    </row>
    <row r="98" spans="1:23" ht="22.5" customHeight="1" x14ac:dyDescent="0.15">
      <c r="A98" s="39"/>
      <c r="B98" s="157" t="s">
        <v>273</v>
      </c>
      <c r="C98" s="156"/>
      <c r="D98" s="156"/>
      <c r="E98" s="156"/>
      <c r="F98" s="156"/>
      <c r="G98" s="156"/>
      <c r="H98" s="156"/>
      <c r="I98" s="156"/>
      <c r="J98" s="156"/>
      <c r="K98" s="156"/>
      <c r="L98" s="156"/>
      <c r="M98" s="156"/>
      <c r="N98" s="156"/>
      <c r="O98" s="156"/>
      <c r="P98" s="156"/>
      <c r="Q98" s="156"/>
      <c r="R98" s="156"/>
      <c r="S98" s="156"/>
      <c r="T98" s="156"/>
      <c r="U98" s="156"/>
      <c r="V98" s="156"/>
    </row>
    <row r="99" spans="1:23" ht="18.75" customHeight="1" x14ac:dyDescent="0.15">
      <c r="A99" s="39"/>
      <c r="B99" s="157"/>
      <c r="C99" s="156"/>
      <c r="D99" s="156"/>
      <c r="E99" s="156"/>
      <c r="F99" s="156"/>
      <c r="G99" s="156"/>
      <c r="H99" s="156"/>
      <c r="I99" s="156"/>
      <c r="J99" s="156"/>
      <c r="K99" s="156"/>
      <c r="L99" s="156"/>
      <c r="M99" s="156"/>
      <c r="N99" s="156"/>
      <c r="O99" s="156"/>
      <c r="P99" s="156"/>
      <c r="Q99" s="156"/>
      <c r="R99" s="2720">
        <f>'当該年度入力、注意事項'!$E$10</f>
        <v>26</v>
      </c>
      <c r="S99" s="2720"/>
      <c r="T99" s="2720"/>
      <c r="U99" s="156"/>
      <c r="V99" s="156"/>
    </row>
    <row r="100" spans="1:23" ht="3.75" customHeight="1" thickBot="1" x14ac:dyDescent="0.2">
      <c r="B100" s="156"/>
      <c r="C100" s="156"/>
      <c r="D100" s="156"/>
      <c r="E100" s="156"/>
      <c r="F100" s="156"/>
      <c r="G100" s="156"/>
      <c r="H100" s="156"/>
      <c r="I100" s="156"/>
      <c r="J100" s="156"/>
      <c r="K100" s="163"/>
      <c r="L100" s="1863"/>
      <c r="M100" s="163"/>
      <c r="N100" s="1863"/>
      <c r="O100" s="156"/>
      <c r="P100" s="156"/>
      <c r="Q100" s="156"/>
      <c r="R100" s="156"/>
      <c r="S100" s="156"/>
      <c r="T100" s="156"/>
      <c r="U100" s="156"/>
      <c r="V100" s="156"/>
    </row>
    <row r="101" spans="1:23" ht="21" customHeight="1" thickBot="1" x14ac:dyDescent="0.2">
      <c r="B101" s="156"/>
      <c r="C101" s="2955" t="s">
        <v>78</v>
      </c>
      <c r="D101" s="2971"/>
      <c r="E101" s="2972"/>
      <c r="F101" s="2955" t="s">
        <v>76</v>
      </c>
      <c r="G101" s="2956"/>
      <c r="H101" s="193" t="s">
        <v>202</v>
      </c>
      <c r="I101" s="193" t="s">
        <v>77</v>
      </c>
      <c r="J101" s="2889" t="s">
        <v>78</v>
      </c>
      <c r="K101" s="2891"/>
      <c r="L101" s="2890"/>
      <c r="M101" s="1860" t="s">
        <v>76</v>
      </c>
      <c r="N101" s="193" t="s">
        <v>202</v>
      </c>
      <c r="O101" s="1864" t="s">
        <v>77</v>
      </c>
      <c r="P101" s="2889" t="s">
        <v>78</v>
      </c>
      <c r="Q101" s="2890"/>
      <c r="R101" s="1859" t="s">
        <v>76</v>
      </c>
      <c r="S101" s="193" t="s">
        <v>202</v>
      </c>
      <c r="T101" s="1864" t="s">
        <v>77</v>
      </c>
      <c r="U101" s="156"/>
      <c r="V101" s="156"/>
    </row>
    <row r="102" spans="1:23" ht="21" customHeight="1" thickBot="1" x14ac:dyDescent="0.2">
      <c r="B102" s="156"/>
      <c r="C102" s="2966" t="s">
        <v>27</v>
      </c>
      <c r="D102" s="2967"/>
      <c r="E102" s="2968"/>
      <c r="F102" s="2977">
        <f>SUM(M102:M104,R102:R104)</f>
        <v>332</v>
      </c>
      <c r="G102" s="2978"/>
      <c r="H102" s="459">
        <f>SUM(N102:N104,S102:S104)</f>
        <v>1975</v>
      </c>
      <c r="I102" s="1330">
        <f>SUM(O102:O104,T102:T104)</f>
        <v>1207</v>
      </c>
      <c r="J102" s="2892" t="s">
        <v>185</v>
      </c>
      <c r="K102" s="2893"/>
      <c r="L102" s="2894"/>
      <c r="M102" s="1557">
        <v>209</v>
      </c>
      <c r="N102" s="1555">
        <v>340</v>
      </c>
      <c r="O102" s="1556">
        <v>453</v>
      </c>
      <c r="P102" s="2892" t="s">
        <v>68</v>
      </c>
      <c r="Q102" s="2894"/>
      <c r="R102" s="1554">
        <v>0</v>
      </c>
      <c r="S102" s="1555">
        <v>0</v>
      </c>
      <c r="T102" s="1556">
        <v>3</v>
      </c>
      <c r="U102" s="156"/>
      <c r="V102" s="156"/>
    </row>
    <row r="103" spans="1:23" ht="21" customHeight="1" x14ac:dyDescent="0.15">
      <c r="B103" s="156"/>
      <c r="C103" s="156"/>
      <c r="D103" s="156"/>
      <c r="E103" s="156"/>
      <c r="F103" s="156"/>
      <c r="G103" s="156"/>
      <c r="H103" s="156"/>
      <c r="I103" s="156"/>
      <c r="J103" s="2897" t="s">
        <v>254</v>
      </c>
      <c r="K103" s="2898"/>
      <c r="L103" s="2899"/>
      <c r="M103" s="1663">
        <v>121</v>
      </c>
      <c r="N103" s="1664">
        <v>207</v>
      </c>
      <c r="O103" s="1665">
        <v>333</v>
      </c>
      <c r="P103" s="2897" t="s">
        <v>190</v>
      </c>
      <c r="Q103" s="2899"/>
      <c r="R103" s="1666">
        <v>0</v>
      </c>
      <c r="S103" s="1664">
        <v>0</v>
      </c>
      <c r="T103" s="1665">
        <v>0</v>
      </c>
      <c r="U103" s="156"/>
      <c r="V103" s="156"/>
    </row>
    <row r="104" spans="1:23" ht="21" customHeight="1" thickBot="1" x14ac:dyDescent="0.2">
      <c r="B104" s="156"/>
      <c r="C104" s="156"/>
      <c r="D104" s="156"/>
      <c r="E104" s="156"/>
      <c r="F104" s="156"/>
      <c r="G104" s="156"/>
      <c r="H104" s="156"/>
      <c r="I104" s="156"/>
      <c r="J104" s="2973" t="s">
        <v>255</v>
      </c>
      <c r="K104" s="2974"/>
      <c r="L104" s="2975"/>
      <c r="M104" s="1808">
        <v>2</v>
      </c>
      <c r="N104" s="1809">
        <v>1428</v>
      </c>
      <c r="O104" s="1810">
        <v>14</v>
      </c>
      <c r="P104" s="2964" t="s">
        <v>235</v>
      </c>
      <c r="Q104" s="2965"/>
      <c r="R104" s="1811">
        <v>0</v>
      </c>
      <c r="S104" s="1809">
        <v>0</v>
      </c>
      <c r="T104" s="1810">
        <v>404</v>
      </c>
      <c r="U104" s="156"/>
      <c r="V104" s="156"/>
    </row>
    <row r="105" spans="1:23" s="156" customFormat="1" ht="21" customHeight="1" x14ac:dyDescent="0.15">
      <c r="K105" s="1865"/>
      <c r="L105" s="1865"/>
      <c r="M105" s="1866"/>
      <c r="N105" s="1866"/>
      <c r="O105" s="1866"/>
      <c r="P105" s="1865"/>
      <c r="Q105" s="1865"/>
      <c r="R105" s="1866"/>
      <c r="S105" s="1866"/>
      <c r="T105" s="1866"/>
    </row>
    <row r="106" spans="1:23" s="156" customFormat="1" ht="11.25" customHeight="1" x14ac:dyDescent="0.15">
      <c r="K106" s="1865"/>
      <c r="L106" s="1865"/>
      <c r="M106" s="1866"/>
      <c r="N106" s="1866"/>
      <c r="O106" s="1866"/>
      <c r="P106" s="1865"/>
      <c r="Q106" s="1865"/>
      <c r="R106" s="1866"/>
      <c r="S106" s="1866"/>
      <c r="T106" s="1866"/>
    </row>
    <row r="107" spans="1:23" ht="18" customHeight="1" x14ac:dyDescent="0.15">
      <c r="B107" s="157" t="s">
        <v>277</v>
      </c>
      <c r="C107" s="156"/>
      <c r="D107" s="156"/>
      <c r="E107" s="156"/>
      <c r="F107" s="156"/>
      <c r="G107" s="156"/>
      <c r="H107" s="156"/>
      <c r="I107" s="156"/>
      <c r="J107" s="156"/>
      <c r="K107" s="156"/>
      <c r="L107" s="156"/>
      <c r="M107" s="156"/>
      <c r="N107" s="156"/>
      <c r="O107" s="156"/>
      <c r="P107" s="156"/>
      <c r="Q107" s="156"/>
      <c r="R107" s="156"/>
      <c r="S107" s="156"/>
      <c r="T107" s="156"/>
      <c r="U107" s="156"/>
      <c r="V107" s="156"/>
    </row>
    <row r="108" spans="1:23" ht="18" customHeight="1" x14ac:dyDescent="0.15">
      <c r="C108" s="157" t="s">
        <v>55</v>
      </c>
      <c r="D108" s="156"/>
      <c r="E108" s="156"/>
      <c r="F108" s="156"/>
      <c r="G108" s="156"/>
      <c r="H108" s="156"/>
      <c r="I108" s="153"/>
      <c r="J108" s="153"/>
      <c r="K108" s="153"/>
      <c r="L108" s="153"/>
      <c r="M108" s="153"/>
      <c r="N108" s="153"/>
      <c r="O108" s="153"/>
      <c r="P108" s="153"/>
      <c r="Q108" s="153"/>
      <c r="R108" s="153"/>
      <c r="S108" s="2720">
        <f>'当該年度入力、注意事項'!$E$10</f>
        <v>26</v>
      </c>
      <c r="T108" s="2720"/>
      <c r="U108" s="2720"/>
      <c r="V108" s="156"/>
    </row>
    <row r="109" spans="1:23" ht="4.5" customHeight="1" thickBot="1" x14ac:dyDescent="0.2">
      <c r="B109" s="162"/>
      <c r="C109" s="156"/>
      <c r="D109" s="156"/>
      <c r="E109" s="156"/>
      <c r="F109" s="156"/>
      <c r="G109" s="156"/>
      <c r="H109" s="156"/>
      <c r="I109" s="153"/>
      <c r="J109" s="153"/>
      <c r="K109" s="153"/>
      <c r="L109" s="153"/>
      <c r="M109" s="153"/>
      <c r="N109" s="153"/>
      <c r="O109" s="153"/>
      <c r="P109" s="153"/>
      <c r="Q109" s="153"/>
      <c r="R109" s="153"/>
      <c r="S109" s="153"/>
      <c r="T109" s="153"/>
      <c r="U109" s="153"/>
      <c r="V109" s="156"/>
    </row>
    <row r="110" spans="1:23" ht="18" customHeight="1" x14ac:dyDescent="0.15">
      <c r="B110" s="156"/>
      <c r="C110" s="2904"/>
      <c r="D110" s="2905"/>
      <c r="E110" s="2905"/>
      <c r="F110" s="2906" t="s">
        <v>266</v>
      </c>
      <c r="G110" s="2906"/>
      <c r="H110" s="2907"/>
      <c r="I110" s="789"/>
      <c r="J110" s="790"/>
      <c r="K110" s="790"/>
      <c r="L110" s="2469">
        <f>'当該年度入力、注意事項'!$E$10</f>
        <v>26</v>
      </c>
      <c r="M110" s="2469"/>
      <c r="N110" s="2469"/>
      <c r="O110" s="790"/>
      <c r="P110" s="790"/>
      <c r="Q110" s="791"/>
      <c r="R110" s="2470">
        <f>'当該年度入力、注意事項'!$E$10+1</f>
        <v>27</v>
      </c>
      <c r="S110" s="2469"/>
      <c r="T110" s="2471"/>
      <c r="U110" s="2826" t="s">
        <v>15</v>
      </c>
      <c r="V110" s="163"/>
      <c r="W110" s="43"/>
    </row>
    <row r="111" spans="1:23" s="43" customFormat="1" ht="18" customHeight="1" thickBot="1" x14ac:dyDescent="0.2">
      <c r="B111" s="163"/>
      <c r="C111" s="2900" t="s">
        <v>264</v>
      </c>
      <c r="D111" s="2901"/>
      <c r="E111" s="2901"/>
      <c r="F111" s="2902"/>
      <c r="G111" s="2902"/>
      <c r="H111" s="2903"/>
      <c r="I111" s="792" t="s">
        <v>448</v>
      </c>
      <c r="J111" s="793" t="s">
        <v>449</v>
      </c>
      <c r="K111" s="793" t="s">
        <v>450</v>
      </c>
      <c r="L111" s="793" t="s">
        <v>451</v>
      </c>
      <c r="M111" s="793" t="s">
        <v>458</v>
      </c>
      <c r="N111" s="793" t="s">
        <v>459</v>
      </c>
      <c r="O111" s="793" t="s">
        <v>452</v>
      </c>
      <c r="P111" s="793" t="s">
        <v>453</v>
      </c>
      <c r="Q111" s="793" t="s">
        <v>454</v>
      </c>
      <c r="R111" s="793" t="s">
        <v>455</v>
      </c>
      <c r="S111" s="793" t="s">
        <v>456</v>
      </c>
      <c r="T111" s="793" t="s">
        <v>457</v>
      </c>
      <c r="U111" s="2827"/>
      <c r="V111" s="163"/>
    </row>
    <row r="112" spans="1:23" ht="22.5" customHeight="1" x14ac:dyDescent="0.15">
      <c r="C112" s="2936" t="s">
        <v>27</v>
      </c>
      <c r="D112" s="2939" t="s">
        <v>241</v>
      </c>
      <c r="E112" s="2939"/>
      <c r="F112" s="2939"/>
      <c r="G112" s="2939"/>
      <c r="H112" s="2940"/>
      <c r="I112" s="1153">
        <f>I127+I141+I156+I164+I172</f>
        <v>443</v>
      </c>
      <c r="J112" s="1097">
        <f t="shared" ref="J112:T112" si="19">J127+J141+J156+J164+J172</f>
        <v>366</v>
      </c>
      <c r="K112" s="1097">
        <f t="shared" si="19"/>
        <v>343</v>
      </c>
      <c r="L112" s="1097">
        <f t="shared" si="19"/>
        <v>390</v>
      </c>
      <c r="M112" s="1097">
        <f t="shared" si="19"/>
        <v>324</v>
      </c>
      <c r="N112" s="1097">
        <f t="shared" si="19"/>
        <v>310</v>
      </c>
      <c r="O112" s="1097">
        <f t="shared" si="19"/>
        <v>386</v>
      </c>
      <c r="P112" s="1097">
        <f t="shared" si="19"/>
        <v>306</v>
      </c>
      <c r="Q112" s="1097">
        <f t="shared" si="19"/>
        <v>361</v>
      </c>
      <c r="R112" s="1097">
        <f t="shared" si="19"/>
        <v>278</v>
      </c>
      <c r="S112" s="1097">
        <f t="shared" si="19"/>
        <v>329</v>
      </c>
      <c r="T112" s="1098">
        <f t="shared" si="19"/>
        <v>452</v>
      </c>
      <c r="U112" s="1315">
        <f t="shared" ref="U112:U119" si="20">SUM(I112:T112)</f>
        <v>4288</v>
      </c>
      <c r="V112" s="156"/>
    </row>
    <row r="113" spans="2:23" ht="22.5" customHeight="1" x14ac:dyDescent="0.15">
      <c r="C113" s="2937"/>
      <c r="D113" s="2922" t="s">
        <v>249</v>
      </c>
      <c r="E113" s="2922"/>
      <c r="F113" s="2922"/>
      <c r="G113" s="2922"/>
      <c r="H113" s="2923"/>
      <c r="I113" s="1159">
        <f t="shared" ref="I113:T113" si="21">I128+I142+I157+I165+I173</f>
        <v>595</v>
      </c>
      <c r="J113" s="1147">
        <f t="shared" si="21"/>
        <v>575</v>
      </c>
      <c r="K113" s="1147">
        <f t="shared" si="21"/>
        <v>564</v>
      </c>
      <c r="L113" s="1147">
        <f t="shared" si="21"/>
        <v>515</v>
      </c>
      <c r="M113" s="1147">
        <f t="shared" si="21"/>
        <v>561</v>
      </c>
      <c r="N113" s="1147">
        <f t="shared" si="21"/>
        <v>583</v>
      </c>
      <c r="O113" s="1147">
        <f t="shared" si="21"/>
        <v>563</v>
      </c>
      <c r="P113" s="1147">
        <f t="shared" si="21"/>
        <v>632</v>
      </c>
      <c r="Q113" s="1147">
        <f t="shared" si="21"/>
        <v>722</v>
      </c>
      <c r="R113" s="1147">
        <f t="shared" si="21"/>
        <v>844</v>
      </c>
      <c r="S113" s="1147">
        <f t="shared" si="21"/>
        <v>690</v>
      </c>
      <c r="T113" s="1316">
        <f t="shared" si="21"/>
        <v>710</v>
      </c>
      <c r="U113" s="1317">
        <f t="shared" si="20"/>
        <v>7554</v>
      </c>
      <c r="V113" s="156"/>
    </row>
    <row r="114" spans="2:23" ht="22.5" customHeight="1" x14ac:dyDescent="0.15">
      <c r="C114" s="2937"/>
      <c r="D114" s="2895" t="s">
        <v>250</v>
      </c>
      <c r="E114" s="2895"/>
      <c r="F114" s="2895"/>
      <c r="G114" s="2895"/>
      <c r="H114" s="2896"/>
      <c r="I114" s="1159">
        <f t="shared" ref="I114:T114" si="22">I129+I143+I158+I166+I174</f>
        <v>1404</v>
      </c>
      <c r="J114" s="1147">
        <f t="shared" si="22"/>
        <v>1433</v>
      </c>
      <c r="K114" s="1147">
        <f t="shared" si="22"/>
        <v>1393</v>
      </c>
      <c r="L114" s="1147">
        <f t="shared" si="22"/>
        <v>1397</v>
      </c>
      <c r="M114" s="1147">
        <f t="shared" si="22"/>
        <v>1398</v>
      </c>
      <c r="N114" s="1147">
        <f t="shared" si="22"/>
        <v>1408</v>
      </c>
      <c r="O114" s="1147">
        <f t="shared" si="22"/>
        <v>1508</v>
      </c>
      <c r="P114" s="1147">
        <f t="shared" si="22"/>
        <v>1548</v>
      </c>
      <c r="Q114" s="1147">
        <f t="shared" si="22"/>
        <v>1641</v>
      </c>
      <c r="R114" s="1147">
        <f t="shared" si="22"/>
        <v>1711</v>
      </c>
      <c r="S114" s="1147">
        <f t="shared" si="22"/>
        <v>1491</v>
      </c>
      <c r="T114" s="1316">
        <f t="shared" si="22"/>
        <v>1712</v>
      </c>
      <c r="U114" s="1317">
        <f t="shared" si="20"/>
        <v>18044</v>
      </c>
      <c r="V114" s="156"/>
    </row>
    <row r="115" spans="2:23" ht="22.5" customHeight="1" x14ac:dyDescent="0.15">
      <c r="C115" s="2937"/>
      <c r="D115" s="2922" t="s">
        <v>251</v>
      </c>
      <c r="E115" s="2922"/>
      <c r="F115" s="2922"/>
      <c r="G115" s="2922"/>
      <c r="H115" s="2923"/>
      <c r="I115" s="1159">
        <f t="shared" ref="I115:T115" si="23">I130+I144+I159+I167+I175</f>
        <v>368</v>
      </c>
      <c r="J115" s="1147">
        <f t="shared" si="23"/>
        <v>391</v>
      </c>
      <c r="K115" s="1147">
        <f t="shared" si="23"/>
        <v>412</v>
      </c>
      <c r="L115" s="1147">
        <f t="shared" si="23"/>
        <v>384</v>
      </c>
      <c r="M115" s="1147">
        <f t="shared" si="23"/>
        <v>365</v>
      </c>
      <c r="N115" s="1147">
        <f t="shared" si="23"/>
        <v>392</v>
      </c>
      <c r="O115" s="1147">
        <f t="shared" si="23"/>
        <v>396</v>
      </c>
      <c r="P115" s="1147">
        <f t="shared" si="23"/>
        <v>395</v>
      </c>
      <c r="Q115" s="1147">
        <f t="shared" si="23"/>
        <v>341</v>
      </c>
      <c r="R115" s="1147">
        <f t="shared" si="23"/>
        <v>397</v>
      </c>
      <c r="S115" s="1147">
        <f t="shared" si="23"/>
        <v>346</v>
      </c>
      <c r="T115" s="1316">
        <f t="shared" si="23"/>
        <v>342</v>
      </c>
      <c r="U115" s="1317">
        <f t="shared" si="20"/>
        <v>4529</v>
      </c>
      <c r="V115" s="156"/>
    </row>
    <row r="116" spans="2:23" ht="22.5" customHeight="1" x14ac:dyDescent="0.15">
      <c r="C116" s="2937"/>
      <c r="D116" s="2922" t="s">
        <v>252</v>
      </c>
      <c r="E116" s="2922"/>
      <c r="F116" s="2922"/>
      <c r="G116" s="2922"/>
      <c r="H116" s="2923"/>
      <c r="I116" s="1117">
        <f t="shared" ref="I116:T116" si="24">I131+I145+I160+I168+I176</f>
        <v>44</v>
      </c>
      <c r="J116" s="1089">
        <f t="shared" si="24"/>
        <v>30</v>
      </c>
      <c r="K116" s="1089">
        <f t="shared" si="24"/>
        <v>58</v>
      </c>
      <c r="L116" s="1089">
        <f t="shared" si="24"/>
        <v>62</v>
      </c>
      <c r="M116" s="1089">
        <f t="shared" si="24"/>
        <v>68</v>
      </c>
      <c r="N116" s="1089">
        <f t="shared" si="24"/>
        <v>40</v>
      </c>
      <c r="O116" s="1089">
        <f t="shared" si="24"/>
        <v>88</v>
      </c>
      <c r="P116" s="1089">
        <f t="shared" si="24"/>
        <v>119</v>
      </c>
      <c r="Q116" s="1089">
        <f t="shared" si="24"/>
        <v>155</v>
      </c>
      <c r="R116" s="1089">
        <f t="shared" si="24"/>
        <v>490</v>
      </c>
      <c r="S116" s="1089">
        <f t="shared" si="24"/>
        <v>655</v>
      </c>
      <c r="T116" s="1128">
        <f t="shared" si="24"/>
        <v>355</v>
      </c>
      <c r="U116" s="1317">
        <f>SUM(I116:T116)</f>
        <v>2164</v>
      </c>
      <c r="V116" s="156"/>
    </row>
    <row r="117" spans="2:23" ht="22.5" customHeight="1" x14ac:dyDescent="0.15">
      <c r="C117" s="2937"/>
      <c r="D117" s="2930" t="s">
        <v>253</v>
      </c>
      <c r="E117" s="2930"/>
      <c r="F117" s="2931"/>
      <c r="G117" s="2924" t="s">
        <v>74</v>
      </c>
      <c r="H117" s="2925"/>
      <c r="I117" s="1159">
        <f t="shared" ref="I117:T117" si="25">I132+I146+I161+I169+I177</f>
        <v>2747</v>
      </c>
      <c r="J117" s="1147">
        <f t="shared" si="25"/>
        <v>2659</v>
      </c>
      <c r="K117" s="1147">
        <f t="shared" si="25"/>
        <v>2776</v>
      </c>
      <c r="L117" s="1147">
        <f t="shared" si="25"/>
        <v>2799</v>
      </c>
      <c r="M117" s="1147">
        <f t="shared" si="25"/>
        <v>2640</v>
      </c>
      <c r="N117" s="1147">
        <f t="shared" si="25"/>
        <v>2512</v>
      </c>
      <c r="O117" s="1147">
        <f t="shared" si="25"/>
        <v>2993</v>
      </c>
      <c r="P117" s="1147">
        <f t="shared" si="25"/>
        <v>2595</v>
      </c>
      <c r="Q117" s="1147">
        <f t="shared" si="25"/>
        <v>2678</v>
      </c>
      <c r="R117" s="1147">
        <f t="shared" si="25"/>
        <v>2694</v>
      </c>
      <c r="S117" s="1147">
        <f t="shared" si="25"/>
        <v>2971</v>
      </c>
      <c r="T117" s="1316">
        <f t="shared" si="25"/>
        <v>3217</v>
      </c>
      <c r="U117" s="1317">
        <f t="shared" si="20"/>
        <v>33281</v>
      </c>
      <c r="V117" s="156"/>
    </row>
    <row r="118" spans="2:23" ht="22.5" customHeight="1" x14ac:dyDescent="0.15">
      <c r="C118" s="2937"/>
      <c r="D118" s="2932"/>
      <c r="E118" s="2932"/>
      <c r="F118" s="2933"/>
      <c r="G118" s="2926" t="s">
        <v>75</v>
      </c>
      <c r="H118" s="2927"/>
      <c r="I118" s="1159">
        <f t="shared" ref="I118:T118" si="26">I133+I147+I162+I170+I178</f>
        <v>5002</v>
      </c>
      <c r="J118" s="1147">
        <f t="shared" si="26"/>
        <v>5089</v>
      </c>
      <c r="K118" s="1147">
        <f t="shared" si="26"/>
        <v>5376</v>
      </c>
      <c r="L118" s="1147">
        <f t="shared" si="26"/>
        <v>5306</v>
      </c>
      <c r="M118" s="1147">
        <f t="shared" si="26"/>
        <v>4924</v>
      </c>
      <c r="N118" s="1147">
        <f t="shared" si="26"/>
        <v>5137</v>
      </c>
      <c r="O118" s="1147">
        <f t="shared" si="26"/>
        <v>5863</v>
      </c>
      <c r="P118" s="1147">
        <f t="shared" si="26"/>
        <v>4706</v>
      </c>
      <c r="Q118" s="1147">
        <f t="shared" si="26"/>
        <v>5245</v>
      </c>
      <c r="R118" s="1147">
        <f t="shared" si="26"/>
        <v>4798</v>
      </c>
      <c r="S118" s="1147">
        <f t="shared" si="26"/>
        <v>5057</v>
      </c>
      <c r="T118" s="1316">
        <f t="shared" si="26"/>
        <v>5476</v>
      </c>
      <c r="U118" s="1317">
        <f t="shared" si="20"/>
        <v>61979</v>
      </c>
      <c r="V118" s="156"/>
    </row>
    <row r="119" spans="2:23" ht="22.5" customHeight="1" thickBot="1" x14ac:dyDescent="0.2">
      <c r="C119" s="2938"/>
      <c r="D119" s="2934"/>
      <c r="E119" s="2934"/>
      <c r="F119" s="2935"/>
      <c r="G119" s="2928" t="s">
        <v>259</v>
      </c>
      <c r="H119" s="2929"/>
      <c r="I119" s="1331">
        <f t="shared" ref="I119:T119" si="27">I134+I148+I163+I171+I179</f>
        <v>675</v>
      </c>
      <c r="J119" s="1332">
        <f t="shared" si="27"/>
        <v>889</v>
      </c>
      <c r="K119" s="1332">
        <f t="shared" si="27"/>
        <v>1240</v>
      </c>
      <c r="L119" s="1332">
        <f t="shared" si="27"/>
        <v>875</v>
      </c>
      <c r="M119" s="1332">
        <f t="shared" si="27"/>
        <v>922</v>
      </c>
      <c r="N119" s="1332">
        <f t="shared" si="27"/>
        <v>931</v>
      </c>
      <c r="O119" s="1332">
        <f t="shared" si="27"/>
        <v>1435</v>
      </c>
      <c r="P119" s="1332">
        <f t="shared" si="27"/>
        <v>916</v>
      </c>
      <c r="Q119" s="1332">
        <f t="shared" si="27"/>
        <v>1047</v>
      </c>
      <c r="R119" s="1332">
        <f t="shared" si="27"/>
        <v>621</v>
      </c>
      <c r="S119" s="1332">
        <f t="shared" si="27"/>
        <v>697</v>
      </c>
      <c r="T119" s="1333">
        <f t="shared" si="27"/>
        <v>705</v>
      </c>
      <c r="U119" s="1334">
        <f t="shared" si="20"/>
        <v>10953</v>
      </c>
      <c r="V119" s="156"/>
    </row>
    <row r="120" spans="2:23" s="43" customFormat="1" ht="20.100000000000001" customHeight="1" x14ac:dyDescent="0.15">
      <c r="C120" s="140"/>
      <c r="D120" s="194"/>
      <c r="E120" s="194"/>
      <c r="F120" s="194"/>
      <c r="G120" s="198"/>
      <c r="H120" s="198"/>
      <c r="I120" s="1306"/>
      <c r="J120" s="1306"/>
      <c r="K120" s="1306"/>
      <c r="L120" s="1306"/>
      <c r="M120" s="1306"/>
      <c r="N120" s="1306"/>
      <c r="O120" s="1306"/>
      <c r="P120" s="1306"/>
      <c r="Q120" s="1306"/>
      <c r="R120" s="1306"/>
      <c r="S120" s="1306"/>
      <c r="T120" s="1306"/>
      <c r="U120" s="1306"/>
      <c r="V120" s="163"/>
    </row>
    <row r="121" spans="2:23" s="43" customFormat="1" ht="11.25" customHeight="1" x14ac:dyDescent="0.15">
      <c r="C121" s="140"/>
      <c r="D121" s="194"/>
      <c r="E121" s="194"/>
      <c r="F121" s="1858"/>
      <c r="G121" s="1861"/>
      <c r="H121" s="1861"/>
      <c r="I121" s="1862"/>
      <c r="J121" s="1862"/>
      <c r="K121" s="1862"/>
      <c r="L121" s="1862"/>
      <c r="M121" s="1862"/>
      <c r="N121" s="1862"/>
      <c r="O121" s="1862"/>
      <c r="P121" s="1862"/>
      <c r="Q121" s="1862"/>
      <c r="R121" s="1862"/>
      <c r="S121" s="1862"/>
      <c r="T121" s="1862"/>
      <c r="U121" s="1862"/>
      <c r="V121" s="163"/>
    </row>
    <row r="122" spans="2:23" ht="18" customHeight="1" x14ac:dyDescent="0.15">
      <c r="B122" s="157" t="s">
        <v>277</v>
      </c>
      <c r="C122" s="156"/>
      <c r="D122" s="156"/>
      <c r="E122" s="156"/>
      <c r="F122" s="156"/>
      <c r="G122" s="156"/>
      <c r="H122" s="156"/>
      <c r="I122" s="156"/>
      <c r="J122" s="156"/>
      <c r="K122" s="156"/>
      <c r="L122" s="156"/>
      <c r="M122" s="156"/>
      <c r="N122" s="156"/>
      <c r="O122" s="156"/>
      <c r="P122" s="156"/>
      <c r="Q122" s="156"/>
      <c r="R122" s="156"/>
      <c r="S122" s="156"/>
      <c r="T122" s="156"/>
      <c r="U122" s="156"/>
      <c r="V122" s="156"/>
    </row>
    <row r="123" spans="2:23" ht="18" customHeight="1" x14ac:dyDescent="0.15">
      <c r="C123" s="157" t="s">
        <v>274</v>
      </c>
      <c r="D123" s="156"/>
      <c r="E123" s="156"/>
      <c r="F123" s="156"/>
      <c r="G123" s="156"/>
      <c r="H123" s="156"/>
      <c r="I123" s="153"/>
      <c r="J123" s="153"/>
      <c r="K123" s="153"/>
      <c r="L123" s="153"/>
      <c r="M123" s="153"/>
      <c r="N123" s="153"/>
      <c r="O123" s="153"/>
      <c r="P123" s="153"/>
      <c r="Q123" s="153"/>
      <c r="R123" s="153"/>
      <c r="S123" s="2720">
        <f>'当該年度入力、注意事項'!$E$10</f>
        <v>26</v>
      </c>
      <c r="T123" s="2720"/>
      <c r="U123" s="2720"/>
      <c r="V123" s="156"/>
    </row>
    <row r="124" spans="2:23" ht="3.75" customHeight="1" thickBot="1" x14ac:dyDescent="0.2">
      <c r="B124" s="162"/>
      <c r="C124" s="156"/>
      <c r="D124" s="156"/>
      <c r="E124" s="156"/>
      <c r="F124" s="156"/>
      <c r="G124" s="156"/>
      <c r="H124" s="156"/>
      <c r="I124" s="153"/>
      <c r="J124" s="153"/>
      <c r="K124" s="153"/>
      <c r="L124" s="153"/>
      <c r="M124" s="153"/>
      <c r="N124" s="153"/>
      <c r="O124" s="153"/>
      <c r="P124" s="153"/>
      <c r="Q124" s="153"/>
      <c r="R124" s="153"/>
      <c r="S124" s="153"/>
      <c r="T124" s="153"/>
      <c r="U124" s="153"/>
      <c r="V124" s="156"/>
    </row>
    <row r="125" spans="2:23" ht="18" customHeight="1" x14ac:dyDescent="0.15">
      <c r="B125" s="156"/>
      <c r="C125" s="2904"/>
      <c r="D125" s="2905"/>
      <c r="E125" s="2905"/>
      <c r="F125" s="2906" t="s">
        <v>266</v>
      </c>
      <c r="G125" s="2906"/>
      <c r="H125" s="2907"/>
      <c r="I125" s="789"/>
      <c r="J125" s="790"/>
      <c r="K125" s="790"/>
      <c r="L125" s="2469">
        <f>'当該年度入力、注意事項'!$E$10</f>
        <v>26</v>
      </c>
      <c r="M125" s="2469"/>
      <c r="N125" s="2469"/>
      <c r="O125" s="790"/>
      <c r="P125" s="790"/>
      <c r="Q125" s="791"/>
      <c r="R125" s="2470">
        <f>'当該年度入力、注意事項'!$E$10+1</f>
        <v>27</v>
      </c>
      <c r="S125" s="2469"/>
      <c r="T125" s="2471"/>
      <c r="U125" s="2826" t="s">
        <v>15</v>
      </c>
      <c r="V125" s="163"/>
      <c r="W125" s="43"/>
    </row>
    <row r="126" spans="2:23" s="43" customFormat="1" ht="18" customHeight="1" thickBot="1" x14ac:dyDescent="0.2">
      <c r="B126" s="163"/>
      <c r="C126" s="2900" t="s">
        <v>264</v>
      </c>
      <c r="D126" s="2901"/>
      <c r="E126" s="2901"/>
      <c r="F126" s="2902"/>
      <c r="G126" s="2902"/>
      <c r="H126" s="2903"/>
      <c r="I126" s="792" t="s">
        <v>448</v>
      </c>
      <c r="J126" s="793" t="s">
        <v>449</v>
      </c>
      <c r="K126" s="793" t="s">
        <v>450</v>
      </c>
      <c r="L126" s="793" t="s">
        <v>451</v>
      </c>
      <c r="M126" s="793" t="s">
        <v>458</v>
      </c>
      <c r="N126" s="793" t="s">
        <v>459</v>
      </c>
      <c r="O126" s="793" t="s">
        <v>452</v>
      </c>
      <c r="P126" s="793" t="s">
        <v>453</v>
      </c>
      <c r="Q126" s="793" t="s">
        <v>454</v>
      </c>
      <c r="R126" s="793" t="s">
        <v>455</v>
      </c>
      <c r="S126" s="793" t="s">
        <v>456</v>
      </c>
      <c r="T126" s="793" t="s">
        <v>457</v>
      </c>
      <c r="U126" s="2827"/>
      <c r="V126" s="163"/>
    </row>
    <row r="127" spans="2:23" ht="21" customHeight="1" x14ac:dyDescent="0.15">
      <c r="B127" s="195"/>
      <c r="C127" s="2936" t="s">
        <v>278</v>
      </c>
      <c r="D127" s="2939" t="s">
        <v>241</v>
      </c>
      <c r="E127" s="2939"/>
      <c r="F127" s="2939"/>
      <c r="G127" s="2939"/>
      <c r="H127" s="2940"/>
      <c r="I127" s="1496">
        <v>105</v>
      </c>
      <c r="J127" s="1496">
        <v>93</v>
      </c>
      <c r="K127" s="1496">
        <v>106</v>
      </c>
      <c r="L127" s="1496">
        <v>90</v>
      </c>
      <c r="M127" s="1496">
        <v>76</v>
      </c>
      <c r="N127" s="1496">
        <v>93</v>
      </c>
      <c r="O127" s="1496">
        <v>103</v>
      </c>
      <c r="P127" s="1496">
        <v>69</v>
      </c>
      <c r="Q127" s="1496">
        <v>101</v>
      </c>
      <c r="R127" s="1496">
        <v>69</v>
      </c>
      <c r="S127" s="1496">
        <v>87</v>
      </c>
      <c r="T127" s="1552">
        <v>113</v>
      </c>
      <c r="U127" s="1315">
        <f t="shared" ref="U127:U134" si="28">SUM(I127:T127)</f>
        <v>1105</v>
      </c>
      <c r="V127" s="156"/>
    </row>
    <row r="128" spans="2:23" ht="21" customHeight="1" x14ac:dyDescent="0.15">
      <c r="B128" s="196"/>
      <c r="C128" s="2937"/>
      <c r="D128" s="2922" t="s">
        <v>249</v>
      </c>
      <c r="E128" s="2922"/>
      <c r="F128" s="2922"/>
      <c r="G128" s="2922"/>
      <c r="H128" s="2923"/>
      <c r="I128" s="1490">
        <v>212</v>
      </c>
      <c r="J128" s="1490">
        <v>195</v>
      </c>
      <c r="K128" s="1490">
        <v>196</v>
      </c>
      <c r="L128" s="1490">
        <v>185</v>
      </c>
      <c r="M128" s="1490">
        <v>197</v>
      </c>
      <c r="N128" s="1490">
        <v>196</v>
      </c>
      <c r="O128" s="1490">
        <v>179</v>
      </c>
      <c r="P128" s="1490">
        <v>232</v>
      </c>
      <c r="Q128" s="1490">
        <v>267</v>
      </c>
      <c r="R128" s="1490">
        <v>283</v>
      </c>
      <c r="S128" s="1490">
        <v>254</v>
      </c>
      <c r="T128" s="1553">
        <v>241</v>
      </c>
      <c r="U128" s="1317">
        <f t="shared" si="28"/>
        <v>2637</v>
      </c>
      <c r="V128" s="156"/>
    </row>
    <row r="129" spans="2:23" ht="21" customHeight="1" x14ac:dyDescent="0.15">
      <c r="B129" s="196"/>
      <c r="C129" s="2937"/>
      <c r="D129" s="2895" t="s">
        <v>250</v>
      </c>
      <c r="E129" s="2895"/>
      <c r="F129" s="2895"/>
      <c r="G129" s="2895"/>
      <c r="H129" s="2896"/>
      <c r="I129" s="1490">
        <v>532</v>
      </c>
      <c r="J129" s="1490">
        <v>546</v>
      </c>
      <c r="K129" s="1490">
        <v>529</v>
      </c>
      <c r="L129" s="1490">
        <v>525</v>
      </c>
      <c r="M129" s="1490">
        <v>525</v>
      </c>
      <c r="N129" s="1490">
        <v>532</v>
      </c>
      <c r="O129" s="1490">
        <v>556</v>
      </c>
      <c r="P129" s="1490">
        <v>598</v>
      </c>
      <c r="Q129" s="1490">
        <v>639</v>
      </c>
      <c r="R129" s="1490">
        <v>650</v>
      </c>
      <c r="S129" s="1490">
        <v>539</v>
      </c>
      <c r="T129" s="1553">
        <v>637</v>
      </c>
      <c r="U129" s="1317">
        <f t="shared" si="28"/>
        <v>6808</v>
      </c>
      <c r="V129" s="156"/>
    </row>
    <row r="130" spans="2:23" ht="21" customHeight="1" x14ac:dyDescent="0.15">
      <c r="B130" s="196"/>
      <c r="C130" s="2937"/>
      <c r="D130" s="2922" t="s">
        <v>251</v>
      </c>
      <c r="E130" s="2922"/>
      <c r="F130" s="2922"/>
      <c r="G130" s="2922"/>
      <c r="H130" s="2923"/>
      <c r="I130" s="1490">
        <v>128</v>
      </c>
      <c r="J130" s="1490">
        <v>134</v>
      </c>
      <c r="K130" s="1490">
        <v>145</v>
      </c>
      <c r="L130" s="1490">
        <v>149</v>
      </c>
      <c r="M130" s="1490">
        <v>163</v>
      </c>
      <c r="N130" s="1490">
        <v>144</v>
      </c>
      <c r="O130" s="1490">
        <v>134</v>
      </c>
      <c r="P130" s="1490">
        <v>108</v>
      </c>
      <c r="Q130" s="1490">
        <v>138</v>
      </c>
      <c r="R130" s="1490">
        <v>139</v>
      </c>
      <c r="S130" s="1490">
        <v>159</v>
      </c>
      <c r="T130" s="1553">
        <v>148</v>
      </c>
      <c r="U130" s="1317">
        <f t="shared" si="28"/>
        <v>1689</v>
      </c>
      <c r="V130" s="156"/>
    </row>
    <row r="131" spans="2:23" ht="21" customHeight="1" x14ac:dyDescent="0.15">
      <c r="B131" s="196"/>
      <c r="C131" s="2937"/>
      <c r="D131" s="2922" t="s">
        <v>252</v>
      </c>
      <c r="E131" s="2922"/>
      <c r="F131" s="2922"/>
      <c r="G131" s="2922"/>
      <c r="H131" s="2923"/>
      <c r="I131" s="1470">
        <v>27</v>
      </c>
      <c r="J131" s="1470">
        <v>10</v>
      </c>
      <c r="K131" s="1470">
        <v>35</v>
      </c>
      <c r="L131" s="1470">
        <v>39</v>
      </c>
      <c r="M131" s="1470">
        <v>28</v>
      </c>
      <c r="N131" s="1470">
        <v>18</v>
      </c>
      <c r="O131" s="1470">
        <v>44</v>
      </c>
      <c r="P131" s="1470">
        <v>37</v>
      </c>
      <c r="Q131" s="1470">
        <v>49</v>
      </c>
      <c r="R131" s="1470">
        <v>161</v>
      </c>
      <c r="S131" s="1470">
        <v>193</v>
      </c>
      <c r="T131" s="1478">
        <v>129</v>
      </c>
      <c r="U131" s="1317">
        <f t="shared" si="28"/>
        <v>770</v>
      </c>
      <c r="V131" s="156"/>
    </row>
    <row r="132" spans="2:23" ht="21" customHeight="1" x14ac:dyDescent="0.15">
      <c r="B132" s="196"/>
      <c r="C132" s="2937"/>
      <c r="D132" s="2930" t="s">
        <v>253</v>
      </c>
      <c r="E132" s="2930"/>
      <c r="F132" s="2931"/>
      <c r="G132" s="2924" t="s">
        <v>74</v>
      </c>
      <c r="H132" s="2925"/>
      <c r="I132" s="1490">
        <v>2721</v>
      </c>
      <c r="J132" s="1490">
        <v>2643</v>
      </c>
      <c r="K132" s="1490">
        <v>2753</v>
      </c>
      <c r="L132" s="1490">
        <v>2784</v>
      </c>
      <c r="M132" s="1490">
        <v>2628</v>
      </c>
      <c r="N132" s="1490">
        <v>2493</v>
      </c>
      <c r="O132" s="1490">
        <v>2966</v>
      </c>
      <c r="P132" s="1490">
        <v>2580</v>
      </c>
      <c r="Q132" s="1490">
        <v>2660</v>
      </c>
      <c r="R132" s="1490">
        <v>2679</v>
      </c>
      <c r="S132" s="1490">
        <v>2953</v>
      </c>
      <c r="T132" s="1553">
        <v>3196</v>
      </c>
      <c r="U132" s="1317">
        <f t="shared" si="28"/>
        <v>33056</v>
      </c>
      <c r="V132" s="156"/>
    </row>
    <row r="133" spans="2:23" ht="21" customHeight="1" x14ac:dyDescent="0.15">
      <c r="B133" s="196"/>
      <c r="C133" s="2937"/>
      <c r="D133" s="2932"/>
      <c r="E133" s="2932"/>
      <c r="F133" s="2933"/>
      <c r="G133" s="2926" t="s">
        <v>75</v>
      </c>
      <c r="H133" s="2927"/>
      <c r="I133" s="1490">
        <v>4965</v>
      </c>
      <c r="J133" s="1490">
        <v>5068</v>
      </c>
      <c r="K133" s="1490">
        <v>5340</v>
      </c>
      <c r="L133" s="1490">
        <v>5279</v>
      </c>
      <c r="M133" s="1490">
        <v>4909</v>
      </c>
      <c r="N133" s="1490">
        <v>5110</v>
      </c>
      <c r="O133" s="1490">
        <v>5823</v>
      </c>
      <c r="P133" s="1490">
        <v>4679</v>
      </c>
      <c r="Q133" s="1490">
        <v>5207</v>
      </c>
      <c r="R133" s="1490">
        <v>4778</v>
      </c>
      <c r="S133" s="1490">
        <v>5025</v>
      </c>
      <c r="T133" s="1553">
        <v>5442</v>
      </c>
      <c r="U133" s="1317">
        <f t="shared" si="28"/>
        <v>61625</v>
      </c>
      <c r="V133" s="156"/>
    </row>
    <row r="134" spans="2:23" ht="21" customHeight="1" thickBot="1" x14ac:dyDescent="0.2">
      <c r="B134" s="196"/>
      <c r="C134" s="2938"/>
      <c r="D134" s="2934"/>
      <c r="E134" s="2934"/>
      <c r="F134" s="2935"/>
      <c r="G134" s="2928" t="s">
        <v>259</v>
      </c>
      <c r="H134" s="2929"/>
      <c r="I134" s="1558">
        <v>672</v>
      </c>
      <c r="J134" s="1558">
        <v>889</v>
      </c>
      <c r="K134" s="1558">
        <v>1238</v>
      </c>
      <c r="L134" s="1558">
        <v>875</v>
      </c>
      <c r="M134" s="1558">
        <v>920</v>
      </c>
      <c r="N134" s="1558">
        <v>929</v>
      </c>
      <c r="O134" s="1558">
        <v>1433</v>
      </c>
      <c r="P134" s="1558">
        <v>916</v>
      </c>
      <c r="Q134" s="1558">
        <v>1046</v>
      </c>
      <c r="R134" s="1558">
        <v>620</v>
      </c>
      <c r="S134" s="1558">
        <v>695</v>
      </c>
      <c r="T134" s="1559">
        <v>704</v>
      </c>
      <c r="U134" s="1334">
        <f t="shared" si="28"/>
        <v>10937</v>
      </c>
      <c r="V134" s="156"/>
    </row>
    <row r="135" spans="2:23" s="163" customFormat="1" ht="15" customHeight="1" x14ac:dyDescent="0.15">
      <c r="B135" s="140"/>
      <c r="C135" s="140"/>
      <c r="D135" s="194"/>
      <c r="E135" s="194"/>
      <c r="F135" s="1858"/>
      <c r="G135" s="1861"/>
      <c r="H135" s="1861"/>
      <c r="I135" s="1862"/>
      <c r="J135" s="1862"/>
      <c r="K135" s="1862"/>
      <c r="L135" s="1862"/>
      <c r="M135" s="1862"/>
      <c r="N135" s="1862"/>
      <c r="O135" s="1862"/>
      <c r="P135" s="1862"/>
      <c r="Q135" s="1862"/>
      <c r="R135" s="1862"/>
      <c r="S135" s="1862"/>
      <c r="T135" s="1862"/>
      <c r="U135" s="1862"/>
    </row>
    <row r="136" spans="2:23" ht="18" customHeight="1" x14ac:dyDescent="0.15">
      <c r="B136" s="157" t="s">
        <v>277</v>
      </c>
      <c r="C136" s="156"/>
      <c r="D136" s="156"/>
      <c r="E136" s="156"/>
      <c r="F136" s="156"/>
      <c r="G136" s="156"/>
      <c r="H136" s="156"/>
      <c r="I136" s="156"/>
      <c r="J136" s="156"/>
      <c r="K136" s="156"/>
      <c r="L136" s="156"/>
      <c r="M136" s="156"/>
      <c r="N136" s="156"/>
      <c r="O136" s="156"/>
      <c r="P136" s="156"/>
      <c r="Q136" s="156"/>
      <c r="R136" s="156"/>
      <c r="S136" s="156"/>
      <c r="T136" s="156"/>
      <c r="U136" s="156"/>
      <c r="V136" s="156"/>
    </row>
    <row r="137" spans="2:23" ht="18" customHeight="1" x14ac:dyDescent="0.15">
      <c r="C137" s="157" t="s">
        <v>234</v>
      </c>
      <c r="D137" s="156"/>
      <c r="E137" s="156"/>
      <c r="F137" s="156"/>
      <c r="G137" s="156"/>
      <c r="H137" s="156"/>
      <c r="I137" s="153"/>
      <c r="J137" s="153"/>
      <c r="K137" s="153"/>
      <c r="L137" s="153"/>
      <c r="M137" s="153"/>
      <c r="N137" s="153"/>
      <c r="O137" s="153"/>
      <c r="P137" s="153"/>
      <c r="Q137" s="153"/>
      <c r="R137" s="153"/>
      <c r="S137" s="2720">
        <f>'当該年度入力、注意事項'!$E$10</f>
        <v>26</v>
      </c>
      <c r="T137" s="2720"/>
      <c r="U137" s="2720"/>
      <c r="V137" s="156"/>
    </row>
    <row r="138" spans="2:23" ht="3.75" customHeight="1" thickBot="1" x14ac:dyDescent="0.2">
      <c r="B138" s="162"/>
      <c r="C138" s="156"/>
      <c r="D138" s="156"/>
      <c r="E138" s="156"/>
      <c r="F138" s="156"/>
      <c r="G138" s="156"/>
      <c r="H138" s="156"/>
      <c r="I138" s="153"/>
      <c r="J138" s="153"/>
      <c r="K138" s="153"/>
      <c r="L138" s="153"/>
      <c r="M138" s="153"/>
      <c r="N138" s="153"/>
      <c r="O138" s="153"/>
      <c r="P138" s="153"/>
      <c r="Q138" s="153"/>
      <c r="R138" s="153"/>
      <c r="S138" s="153"/>
      <c r="T138" s="153"/>
      <c r="U138" s="153"/>
      <c r="V138" s="156"/>
    </row>
    <row r="139" spans="2:23" ht="18" customHeight="1" x14ac:dyDescent="0.15">
      <c r="B139" s="156"/>
      <c r="C139" s="2904"/>
      <c r="D139" s="2905"/>
      <c r="E139" s="2905"/>
      <c r="F139" s="2906" t="s">
        <v>266</v>
      </c>
      <c r="G139" s="2906"/>
      <c r="H139" s="2907"/>
      <c r="I139" s="789"/>
      <c r="J139" s="790"/>
      <c r="K139" s="790"/>
      <c r="L139" s="2469">
        <f>'当該年度入力、注意事項'!$E$10</f>
        <v>26</v>
      </c>
      <c r="M139" s="2469"/>
      <c r="N139" s="2469"/>
      <c r="O139" s="790"/>
      <c r="P139" s="790"/>
      <c r="Q139" s="791"/>
      <c r="R139" s="2470">
        <f>'当該年度入力、注意事項'!$E$10+1</f>
        <v>27</v>
      </c>
      <c r="S139" s="2469"/>
      <c r="T139" s="2471"/>
      <c r="U139" s="2826" t="s">
        <v>15</v>
      </c>
      <c r="V139" s="163"/>
      <c r="W139" s="43"/>
    </row>
    <row r="140" spans="2:23" s="43" customFormat="1" ht="18" customHeight="1" thickBot="1" x14ac:dyDescent="0.2">
      <c r="B140" s="163"/>
      <c r="C140" s="2900" t="s">
        <v>264</v>
      </c>
      <c r="D140" s="2901"/>
      <c r="E140" s="2901"/>
      <c r="F140" s="2902"/>
      <c r="G140" s="2902"/>
      <c r="H140" s="2903"/>
      <c r="I140" s="792" t="s">
        <v>448</v>
      </c>
      <c r="J140" s="793" t="s">
        <v>449</v>
      </c>
      <c r="K140" s="793" t="s">
        <v>450</v>
      </c>
      <c r="L140" s="793" t="s">
        <v>451</v>
      </c>
      <c r="M140" s="793" t="s">
        <v>458</v>
      </c>
      <c r="N140" s="793" t="s">
        <v>459</v>
      </c>
      <c r="O140" s="793" t="s">
        <v>452</v>
      </c>
      <c r="P140" s="793" t="s">
        <v>453</v>
      </c>
      <c r="Q140" s="793" t="s">
        <v>454</v>
      </c>
      <c r="R140" s="793" t="s">
        <v>455</v>
      </c>
      <c r="S140" s="793" t="s">
        <v>456</v>
      </c>
      <c r="T140" s="793" t="s">
        <v>457</v>
      </c>
      <c r="U140" s="2827"/>
      <c r="V140" s="163"/>
    </row>
    <row r="141" spans="2:23" ht="21" customHeight="1" x14ac:dyDescent="0.15">
      <c r="B141" s="195"/>
      <c r="C141" s="2936" t="s">
        <v>279</v>
      </c>
      <c r="D141" s="2939" t="s">
        <v>241</v>
      </c>
      <c r="E141" s="2939"/>
      <c r="F141" s="2939"/>
      <c r="G141" s="2939"/>
      <c r="H141" s="2940"/>
      <c r="I141" s="1649">
        <v>186</v>
      </c>
      <c r="J141" s="1649">
        <v>133</v>
      </c>
      <c r="K141" s="1649">
        <v>112</v>
      </c>
      <c r="L141" s="1649">
        <v>148</v>
      </c>
      <c r="M141" s="1649">
        <v>124</v>
      </c>
      <c r="N141" s="1649">
        <v>112</v>
      </c>
      <c r="O141" s="1649">
        <v>166</v>
      </c>
      <c r="P141" s="1649">
        <v>128</v>
      </c>
      <c r="Q141" s="1649">
        <v>120</v>
      </c>
      <c r="R141" s="1649">
        <v>110</v>
      </c>
      <c r="S141" s="1649">
        <v>131</v>
      </c>
      <c r="T141" s="1650">
        <v>167</v>
      </c>
      <c r="U141" s="1315">
        <f t="shared" ref="U141:U148" si="29">SUM(I141:T141)</f>
        <v>1637</v>
      </c>
      <c r="V141" s="156"/>
    </row>
    <row r="142" spans="2:23" ht="21" customHeight="1" x14ac:dyDescent="0.15">
      <c r="B142" s="195"/>
      <c r="C142" s="2937"/>
      <c r="D142" s="2922" t="s">
        <v>249</v>
      </c>
      <c r="E142" s="2922"/>
      <c r="F142" s="2922"/>
      <c r="G142" s="2922"/>
      <c r="H142" s="2923"/>
      <c r="I142" s="1647">
        <v>169</v>
      </c>
      <c r="J142" s="1647">
        <v>178</v>
      </c>
      <c r="K142" s="1647">
        <v>149</v>
      </c>
      <c r="L142" s="1647">
        <v>143</v>
      </c>
      <c r="M142" s="1647">
        <v>146</v>
      </c>
      <c r="N142" s="1647">
        <v>162</v>
      </c>
      <c r="O142" s="1647">
        <v>164</v>
      </c>
      <c r="P142" s="1647">
        <v>148</v>
      </c>
      <c r="Q142" s="1647">
        <v>190</v>
      </c>
      <c r="R142" s="1647">
        <v>244</v>
      </c>
      <c r="S142" s="1647">
        <v>207</v>
      </c>
      <c r="T142" s="1648">
        <v>206</v>
      </c>
      <c r="U142" s="1317">
        <f t="shared" si="29"/>
        <v>2106</v>
      </c>
      <c r="V142" s="156"/>
    </row>
    <row r="143" spans="2:23" ht="21" customHeight="1" x14ac:dyDescent="0.15">
      <c r="B143" s="195"/>
      <c r="C143" s="2937"/>
      <c r="D143" s="2895" t="s">
        <v>250</v>
      </c>
      <c r="E143" s="2895"/>
      <c r="F143" s="2895"/>
      <c r="G143" s="2895"/>
      <c r="H143" s="2896"/>
      <c r="I143" s="1647">
        <v>418</v>
      </c>
      <c r="J143" s="1647">
        <v>433</v>
      </c>
      <c r="K143" s="1647">
        <v>387</v>
      </c>
      <c r="L143" s="1647">
        <v>415</v>
      </c>
      <c r="M143" s="1647">
        <v>395</v>
      </c>
      <c r="N143" s="1647">
        <v>405</v>
      </c>
      <c r="O143" s="1647">
        <v>455</v>
      </c>
      <c r="P143" s="1647">
        <v>422</v>
      </c>
      <c r="Q143" s="1647">
        <v>458</v>
      </c>
      <c r="R143" s="1647">
        <v>498</v>
      </c>
      <c r="S143" s="1647">
        <v>472</v>
      </c>
      <c r="T143" s="1648">
        <v>503</v>
      </c>
      <c r="U143" s="1317">
        <f t="shared" si="29"/>
        <v>5261</v>
      </c>
      <c r="V143" s="156"/>
    </row>
    <row r="144" spans="2:23" ht="21" customHeight="1" x14ac:dyDescent="0.15">
      <c r="B144" s="195"/>
      <c r="C144" s="2937"/>
      <c r="D144" s="2922" t="s">
        <v>251</v>
      </c>
      <c r="E144" s="2922"/>
      <c r="F144" s="2922"/>
      <c r="G144" s="2922"/>
      <c r="H144" s="2923"/>
      <c r="I144" s="1647">
        <v>106</v>
      </c>
      <c r="J144" s="1647">
        <v>113</v>
      </c>
      <c r="K144" s="1647">
        <v>119</v>
      </c>
      <c r="L144" s="1647">
        <v>103</v>
      </c>
      <c r="M144" s="1647">
        <v>91</v>
      </c>
      <c r="N144" s="1647">
        <v>112</v>
      </c>
      <c r="O144" s="1647">
        <v>111</v>
      </c>
      <c r="P144" s="1647">
        <v>135</v>
      </c>
      <c r="Q144" s="1647">
        <v>102</v>
      </c>
      <c r="R144" s="1647">
        <v>122</v>
      </c>
      <c r="S144" s="1647">
        <v>97</v>
      </c>
      <c r="T144" s="1648">
        <v>78</v>
      </c>
      <c r="U144" s="1317">
        <f t="shared" si="29"/>
        <v>1289</v>
      </c>
      <c r="V144" s="156"/>
    </row>
    <row r="145" spans="2:23" ht="21" customHeight="1" x14ac:dyDescent="0.15">
      <c r="B145" s="195"/>
      <c r="C145" s="2937"/>
      <c r="D145" s="2922" t="s">
        <v>252</v>
      </c>
      <c r="E145" s="2922"/>
      <c r="F145" s="2922"/>
      <c r="G145" s="2922"/>
      <c r="H145" s="2923"/>
      <c r="I145" s="1649">
        <v>10</v>
      </c>
      <c r="J145" s="1649">
        <v>10</v>
      </c>
      <c r="K145" s="1649">
        <v>15</v>
      </c>
      <c r="L145" s="1649">
        <v>20</v>
      </c>
      <c r="M145" s="1649">
        <v>25</v>
      </c>
      <c r="N145" s="1649">
        <v>15</v>
      </c>
      <c r="O145" s="1649">
        <v>16</v>
      </c>
      <c r="P145" s="1649">
        <v>25</v>
      </c>
      <c r="Q145" s="1649">
        <v>29</v>
      </c>
      <c r="R145" s="1649">
        <v>111</v>
      </c>
      <c r="S145" s="1649">
        <v>178</v>
      </c>
      <c r="T145" s="1650">
        <v>116</v>
      </c>
      <c r="U145" s="1317">
        <f t="shared" si="29"/>
        <v>570</v>
      </c>
      <c r="V145" s="156"/>
    </row>
    <row r="146" spans="2:23" ht="21" customHeight="1" x14ac:dyDescent="0.15">
      <c r="B146" s="195"/>
      <c r="C146" s="2937"/>
      <c r="D146" s="2930" t="s">
        <v>253</v>
      </c>
      <c r="E146" s="2930"/>
      <c r="F146" s="2931"/>
      <c r="G146" s="2924" t="s">
        <v>74</v>
      </c>
      <c r="H146" s="2925"/>
      <c r="I146" s="1647">
        <v>13</v>
      </c>
      <c r="J146" s="1647">
        <v>3</v>
      </c>
      <c r="K146" s="1647">
        <v>12</v>
      </c>
      <c r="L146" s="1647">
        <v>4</v>
      </c>
      <c r="M146" s="1647">
        <v>6</v>
      </c>
      <c r="N146" s="1647">
        <v>9</v>
      </c>
      <c r="O146" s="1647">
        <v>12</v>
      </c>
      <c r="P146" s="1647">
        <v>8</v>
      </c>
      <c r="Q146" s="1647">
        <v>6</v>
      </c>
      <c r="R146" s="1647">
        <v>5</v>
      </c>
      <c r="S146" s="1647">
        <v>7</v>
      </c>
      <c r="T146" s="1648">
        <v>6</v>
      </c>
      <c r="U146" s="1317">
        <f t="shared" si="29"/>
        <v>91</v>
      </c>
      <c r="V146" s="156"/>
    </row>
    <row r="147" spans="2:23" ht="21" customHeight="1" x14ac:dyDescent="0.15">
      <c r="B147" s="195"/>
      <c r="C147" s="2937"/>
      <c r="D147" s="2932"/>
      <c r="E147" s="2932"/>
      <c r="F147" s="2933"/>
      <c r="G147" s="2926" t="s">
        <v>75</v>
      </c>
      <c r="H147" s="2927"/>
      <c r="I147" s="1647">
        <v>16</v>
      </c>
      <c r="J147" s="1647">
        <v>3</v>
      </c>
      <c r="K147" s="1647">
        <v>18</v>
      </c>
      <c r="L147" s="1647">
        <v>6</v>
      </c>
      <c r="M147" s="1647">
        <v>8</v>
      </c>
      <c r="N147" s="1647">
        <v>13</v>
      </c>
      <c r="O147" s="1647">
        <v>20</v>
      </c>
      <c r="P147" s="1647">
        <v>15</v>
      </c>
      <c r="Q147" s="1647">
        <v>13</v>
      </c>
      <c r="R147" s="1647">
        <v>6</v>
      </c>
      <c r="S147" s="1647">
        <v>12</v>
      </c>
      <c r="T147" s="1648">
        <v>9</v>
      </c>
      <c r="U147" s="1317">
        <f t="shared" si="29"/>
        <v>139</v>
      </c>
      <c r="V147" s="156"/>
    </row>
    <row r="148" spans="2:23" ht="21" customHeight="1" thickBot="1" x14ac:dyDescent="0.2">
      <c r="B148" s="195"/>
      <c r="C148" s="2938"/>
      <c r="D148" s="2934"/>
      <c r="E148" s="2934"/>
      <c r="F148" s="2935"/>
      <c r="G148" s="2928" t="s">
        <v>259</v>
      </c>
      <c r="H148" s="2929"/>
      <c r="I148" s="1667">
        <v>3</v>
      </c>
      <c r="J148" s="1667">
        <v>0</v>
      </c>
      <c r="K148" s="1667">
        <v>2</v>
      </c>
      <c r="L148" s="1667">
        <v>0</v>
      </c>
      <c r="M148" s="1667">
        <v>2</v>
      </c>
      <c r="N148" s="1667">
        <v>2</v>
      </c>
      <c r="O148" s="1667">
        <v>2</v>
      </c>
      <c r="P148" s="1667">
        <v>0</v>
      </c>
      <c r="Q148" s="1667">
        <v>1</v>
      </c>
      <c r="R148" s="1667">
        <v>1</v>
      </c>
      <c r="S148" s="1667">
        <v>2</v>
      </c>
      <c r="T148" s="1668">
        <v>1</v>
      </c>
      <c r="U148" s="1334">
        <f t="shared" si="29"/>
        <v>16</v>
      </c>
      <c r="V148" s="156"/>
    </row>
    <row r="149" spans="2:23" s="163" customFormat="1" ht="20.100000000000001" customHeight="1" x14ac:dyDescent="0.15">
      <c r="B149" s="199"/>
      <c r="C149" s="191"/>
      <c r="D149" s="191"/>
      <c r="E149" s="191"/>
      <c r="F149" s="191"/>
      <c r="G149" s="191"/>
      <c r="H149" s="191"/>
      <c r="I149" s="1335"/>
      <c r="J149" s="1335"/>
      <c r="K149" s="1335"/>
      <c r="L149" s="1335"/>
      <c r="M149" s="1335"/>
      <c r="N149" s="1335"/>
      <c r="O149" s="1335"/>
      <c r="P149" s="1335"/>
      <c r="Q149" s="1335"/>
      <c r="R149" s="1335"/>
      <c r="S149" s="1335"/>
      <c r="T149" s="1335"/>
      <c r="U149" s="1335"/>
    </row>
    <row r="150" spans="2:23" s="163" customFormat="1" ht="11.25" customHeight="1" x14ac:dyDescent="0.15">
      <c r="B150" s="199"/>
      <c r="C150" s="200"/>
      <c r="D150" s="200"/>
      <c r="E150" s="200"/>
      <c r="F150" s="200"/>
      <c r="G150" s="200"/>
      <c r="H150" s="200"/>
      <c r="I150" s="1867"/>
      <c r="J150" s="1867"/>
      <c r="K150" s="1867"/>
      <c r="L150" s="1867"/>
      <c r="M150" s="1867"/>
      <c r="N150" s="1867"/>
      <c r="O150" s="1867"/>
      <c r="P150" s="1867"/>
      <c r="Q150" s="1867"/>
      <c r="R150" s="1867"/>
      <c r="S150" s="1867"/>
      <c r="T150" s="1867"/>
      <c r="U150" s="1867"/>
    </row>
    <row r="151" spans="2:23" ht="18" customHeight="1" x14ac:dyDescent="0.15">
      <c r="B151" s="157" t="s">
        <v>277</v>
      </c>
      <c r="C151" s="156"/>
      <c r="D151" s="156"/>
      <c r="E151" s="156"/>
      <c r="F151" s="156"/>
      <c r="G151" s="156"/>
      <c r="H151" s="156"/>
      <c r="I151" s="156"/>
      <c r="J151" s="156"/>
      <c r="K151" s="156"/>
      <c r="L151" s="156"/>
      <c r="M151" s="156"/>
      <c r="N151" s="156"/>
      <c r="O151" s="156"/>
      <c r="P151" s="156"/>
      <c r="Q151" s="156"/>
      <c r="R151" s="156"/>
      <c r="S151" s="156"/>
      <c r="T151" s="156"/>
      <c r="U151" s="156"/>
      <c r="V151" s="156"/>
    </row>
    <row r="152" spans="2:23" ht="18" customHeight="1" x14ac:dyDescent="0.15">
      <c r="C152" s="157" t="s">
        <v>276</v>
      </c>
      <c r="D152" s="156"/>
      <c r="E152" s="156"/>
      <c r="F152" s="156"/>
      <c r="G152" s="156"/>
      <c r="H152" s="156"/>
      <c r="I152" s="153"/>
      <c r="J152" s="153"/>
      <c r="K152" s="153"/>
      <c r="L152" s="153"/>
      <c r="M152" s="153"/>
      <c r="N152" s="153"/>
      <c r="O152" s="153"/>
      <c r="P152" s="153"/>
      <c r="Q152" s="153"/>
      <c r="R152" s="153"/>
      <c r="S152" s="2720">
        <f>'当該年度入力、注意事項'!$E$10</f>
        <v>26</v>
      </c>
      <c r="T152" s="2720"/>
      <c r="U152" s="2720"/>
      <c r="V152" s="156"/>
    </row>
    <row r="153" spans="2:23" ht="3.75" customHeight="1" thickBot="1" x14ac:dyDescent="0.2">
      <c r="B153" s="162"/>
      <c r="C153" s="156"/>
      <c r="D153" s="156"/>
      <c r="E153" s="156"/>
      <c r="F153" s="156"/>
      <c r="G153" s="156"/>
      <c r="H153" s="156"/>
      <c r="I153" s="153"/>
      <c r="J153" s="153"/>
      <c r="K153" s="153"/>
      <c r="L153" s="153"/>
      <c r="M153" s="153"/>
      <c r="N153" s="153"/>
      <c r="O153" s="153"/>
      <c r="P153" s="153"/>
      <c r="Q153" s="153"/>
      <c r="R153" s="153"/>
      <c r="S153" s="153"/>
      <c r="T153" s="153"/>
      <c r="U153" s="153"/>
      <c r="V153" s="156"/>
    </row>
    <row r="154" spans="2:23" ht="18" customHeight="1" x14ac:dyDescent="0.15">
      <c r="B154" s="156"/>
      <c r="C154" s="2904"/>
      <c r="D154" s="2905"/>
      <c r="E154" s="2905"/>
      <c r="F154" s="2906" t="s">
        <v>266</v>
      </c>
      <c r="G154" s="2906"/>
      <c r="H154" s="2907"/>
      <c r="I154" s="789"/>
      <c r="J154" s="790"/>
      <c r="K154" s="790"/>
      <c r="L154" s="2469">
        <f>'当該年度入力、注意事項'!$E$10</f>
        <v>26</v>
      </c>
      <c r="M154" s="2469"/>
      <c r="N154" s="2469"/>
      <c r="O154" s="790"/>
      <c r="P154" s="790"/>
      <c r="Q154" s="791"/>
      <c r="R154" s="2470">
        <f>'当該年度入力、注意事項'!$E$10+1</f>
        <v>27</v>
      </c>
      <c r="S154" s="2469"/>
      <c r="T154" s="2471"/>
      <c r="U154" s="2826" t="s">
        <v>15</v>
      </c>
      <c r="V154" s="163"/>
      <c r="W154" s="43"/>
    </row>
    <row r="155" spans="2:23" s="43" customFormat="1" ht="18" customHeight="1" thickBot="1" x14ac:dyDescent="0.2">
      <c r="B155" s="163"/>
      <c r="C155" s="2900" t="s">
        <v>264</v>
      </c>
      <c r="D155" s="2901"/>
      <c r="E155" s="2901"/>
      <c r="F155" s="2902"/>
      <c r="G155" s="2902"/>
      <c r="H155" s="2903"/>
      <c r="I155" s="792" t="s">
        <v>448</v>
      </c>
      <c r="J155" s="793" t="s">
        <v>449</v>
      </c>
      <c r="K155" s="793" t="s">
        <v>450</v>
      </c>
      <c r="L155" s="793" t="s">
        <v>451</v>
      </c>
      <c r="M155" s="793" t="s">
        <v>458</v>
      </c>
      <c r="N155" s="793" t="s">
        <v>459</v>
      </c>
      <c r="O155" s="793" t="s">
        <v>452</v>
      </c>
      <c r="P155" s="793" t="s">
        <v>453</v>
      </c>
      <c r="Q155" s="793" t="s">
        <v>454</v>
      </c>
      <c r="R155" s="793" t="s">
        <v>455</v>
      </c>
      <c r="S155" s="793" t="s">
        <v>456</v>
      </c>
      <c r="T155" s="793" t="s">
        <v>457</v>
      </c>
      <c r="U155" s="2827"/>
      <c r="V155" s="163"/>
    </row>
    <row r="156" spans="2:23" ht="19.5" customHeight="1" x14ac:dyDescent="0.15">
      <c r="B156" s="195"/>
      <c r="C156" s="2936" t="s">
        <v>280</v>
      </c>
      <c r="D156" s="2939" t="s">
        <v>241</v>
      </c>
      <c r="E156" s="2939"/>
      <c r="F156" s="2939"/>
      <c r="G156" s="2939"/>
      <c r="H156" s="2940"/>
      <c r="I156" s="1745">
        <v>129</v>
      </c>
      <c r="J156" s="1745">
        <v>122</v>
      </c>
      <c r="K156" s="1745">
        <v>106</v>
      </c>
      <c r="L156" s="1745">
        <v>137</v>
      </c>
      <c r="M156" s="1745">
        <v>108</v>
      </c>
      <c r="N156" s="1745">
        <v>84</v>
      </c>
      <c r="O156" s="1745">
        <v>95</v>
      </c>
      <c r="P156" s="1745">
        <v>85</v>
      </c>
      <c r="Q156" s="1745">
        <v>116</v>
      </c>
      <c r="R156" s="1745">
        <v>83</v>
      </c>
      <c r="S156" s="1745">
        <v>93</v>
      </c>
      <c r="T156" s="1795">
        <v>145</v>
      </c>
      <c r="U156" s="1315">
        <f t="shared" ref="U156:U171" si="30">SUM(I156:T156)</f>
        <v>1303</v>
      </c>
      <c r="V156" s="156"/>
    </row>
    <row r="157" spans="2:23" ht="19.5" customHeight="1" x14ac:dyDescent="0.15">
      <c r="B157" s="195"/>
      <c r="C157" s="2937"/>
      <c r="D157" s="2922" t="s">
        <v>249</v>
      </c>
      <c r="E157" s="2922"/>
      <c r="F157" s="2922"/>
      <c r="G157" s="2922"/>
      <c r="H157" s="2923"/>
      <c r="I157" s="1740">
        <v>214</v>
      </c>
      <c r="J157" s="1740">
        <v>202</v>
      </c>
      <c r="K157" s="1740">
        <v>219</v>
      </c>
      <c r="L157" s="1740">
        <v>187</v>
      </c>
      <c r="M157" s="1740">
        <v>218</v>
      </c>
      <c r="N157" s="1740">
        <v>225</v>
      </c>
      <c r="O157" s="1740">
        <v>220</v>
      </c>
      <c r="P157" s="1740">
        <v>252</v>
      </c>
      <c r="Q157" s="1740">
        <v>265</v>
      </c>
      <c r="R157" s="1740">
        <v>317</v>
      </c>
      <c r="S157" s="1740">
        <v>229</v>
      </c>
      <c r="T157" s="1796">
        <v>263</v>
      </c>
      <c r="U157" s="1317">
        <f t="shared" si="30"/>
        <v>2811</v>
      </c>
      <c r="V157" s="156"/>
    </row>
    <row r="158" spans="2:23" ht="19.5" customHeight="1" x14ac:dyDescent="0.15">
      <c r="B158" s="195"/>
      <c r="C158" s="2937"/>
      <c r="D158" s="2895" t="s">
        <v>250</v>
      </c>
      <c r="E158" s="2895"/>
      <c r="F158" s="2895"/>
      <c r="G158" s="2895"/>
      <c r="H158" s="2896"/>
      <c r="I158" s="1740">
        <v>454</v>
      </c>
      <c r="J158" s="1740">
        <v>454</v>
      </c>
      <c r="K158" s="1740">
        <v>477</v>
      </c>
      <c r="L158" s="1740">
        <v>457</v>
      </c>
      <c r="M158" s="1740">
        <v>478</v>
      </c>
      <c r="N158" s="1740">
        <v>471</v>
      </c>
      <c r="O158" s="1740">
        <v>497</v>
      </c>
      <c r="P158" s="1740">
        <v>528</v>
      </c>
      <c r="Q158" s="1740">
        <v>544</v>
      </c>
      <c r="R158" s="1740">
        <v>563</v>
      </c>
      <c r="S158" s="1740">
        <v>480</v>
      </c>
      <c r="T158" s="1796">
        <v>572</v>
      </c>
      <c r="U158" s="1317">
        <f t="shared" si="30"/>
        <v>5975</v>
      </c>
      <c r="V158" s="156"/>
    </row>
    <row r="159" spans="2:23" ht="19.5" customHeight="1" x14ac:dyDescent="0.15">
      <c r="B159" s="195"/>
      <c r="C159" s="2937"/>
      <c r="D159" s="2922" t="s">
        <v>251</v>
      </c>
      <c r="E159" s="2922"/>
      <c r="F159" s="2922"/>
      <c r="G159" s="2922"/>
      <c r="H159" s="2923"/>
      <c r="I159" s="1740">
        <v>134</v>
      </c>
      <c r="J159" s="1740">
        <v>144</v>
      </c>
      <c r="K159" s="1740">
        <v>148</v>
      </c>
      <c r="L159" s="1740">
        <v>132</v>
      </c>
      <c r="M159" s="1740">
        <v>111</v>
      </c>
      <c r="N159" s="1740">
        <v>136</v>
      </c>
      <c r="O159" s="1740">
        <v>151</v>
      </c>
      <c r="P159" s="1740">
        <v>152</v>
      </c>
      <c r="Q159" s="1740">
        <v>101</v>
      </c>
      <c r="R159" s="1740">
        <v>136</v>
      </c>
      <c r="S159" s="1740">
        <v>90</v>
      </c>
      <c r="T159" s="1796">
        <v>116</v>
      </c>
      <c r="U159" s="1317">
        <f t="shared" si="30"/>
        <v>1551</v>
      </c>
      <c r="V159" s="156"/>
    </row>
    <row r="160" spans="2:23" ht="19.5" customHeight="1" x14ac:dyDescent="0.15">
      <c r="B160" s="195"/>
      <c r="C160" s="2937"/>
      <c r="D160" s="2922" t="s">
        <v>252</v>
      </c>
      <c r="E160" s="2922"/>
      <c r="F160" s="2922"/>
      <c r="G160" s="2922"/>
      <c r="H160" s="2923"/>
      <c r="I160" s="1734">
        <v>7</v>
      </c>
      <c r="J160" s="1734">
        <v>9</v>
      </c>
      <c r="K160" s="1734">
        <v>8</v>
      </c>
      <c r="L160" s="1734">
        <v>3</v>
      </c>
      <c r="M160" s="1734">
        <v>14</v>
      </c>
      <c r="N160" s="1734">
        <v>7</v>
      </c>
      <c r="O160" s="1734">
        <v>27</v>
      </c>
      <c r="P160" s="1734">
        <v>57</v>
      </c>
      <c r="Q160" s="1734">
        <v>74</v>
      </c>
      <c r="R160" s="1734">
        <v>210</v>
      </c>
      <c r="S160" s="1734">
        <v>260</v>
      </c>
      <c r="T160" s="1796">
        <v>99</v>
      </c>
      <c r="U160" s="1317">
        <f t="shared" si="30"/>
        <v>775</v>
      </c>
      <c r="V160" s="156"/>
    </row>
    <row r="161" spans="2:22" ht="19.5" customHeight="1" x14ac:dyDescent="0.15">
      <c r="B161" s="195"/>
      <c r="C161" s="2937"/>
      <c r="D161" s="2930" t="s">
        <v>253</v>
      </c>
      <c r="E161" s="2930"/>
      <c r="F161" s="2931"/>
      <c r="G161" s="2924" t="s">
        <v>74</v>
      </c>
      <c r="H161" s="2925"/>
      <c r="I161" s="1740">
        <v>13</v>
      </c>
      <c r="J161" s="1740">
        <v>13</v>
      </c>
      <c r="K161" s="1740">
        <v>11</v>
      </c>
      <c r="L161" s="1740">
        <v>11</v>
      </c>
      <c r="M161" s="1740">
        <v>6</v>
      </c>
      <c r="N161" s="1740">
        <v>10</v>
      </c>
      <c r="O161" s="1740">
        <v>15</v>
      </c>
      <c r="P161" s="1740">
        <v>7</v>
      </c>
      <c r="Q161" s="1740">
        <v>12</v>
      </c>
      <c r="R161" s="1740">
        <v>10</v>
      </c>
      <c r="S161" s="1740">
        <v>11</v>
      </c>
      <c r="T161" s="1852">
        <v>15</v>
      </c>
      <c r="U161" s="1317">
        <f t="shared" si="30"/>
        <v>134</v>
      </c>
      <c r="V161" s="156"/>
    </row>
    <row r="162" spans="2:22" ht="19.5" customHeight="1" x14ac:dyDescent="0.15">
      <c r="B162" s="195"/>
      <c r="C162" s="2937"/>
      <c r="D162" s="2932"/>
      <c r="E162" s="2932"/>
      <c r="F162" s="2933"/>
      <c r="G162" s="2926" t="s">
        <v>75</v>
      </c>
      <c r="H162" s="2927"/>
      <c r="I162" s="1740">
        <v>21</v>
      </c>
      <c r="J162" s="1740">
        <v>18</v>
      </c>
      <c r="K162" s="1740">
        <v>18</v>
      </c>
      <c r="L162" s="1740">
        <v>21</v>
      </c>
      <c r="M162" s="1740">
        <v>7</v>
      </c>
      <c r="N162" s="1740">
        <v>14</v>
      </c>
      <c r="O162" s="1740">
        <v>20</v>
      </c>
      <c r="P162" s="1740">
        <v>12</v>
      </c>
      <c r="Q162" s="1740">
        <v>25</v>
      </c>
      <c r="R162" s="1740">
        <v>14</v>
      </c>
      <c r="S162" s="1740">
        <v>20</v>
      </c>
      <c r="T162" s="1852">
        <v>25</v>
      </c>
      <c r="U162" s="1317">
        <f t="shared" si="30"/>
        <v>215</v>
      </c>
      <c r="V162" s="156"/>
    </row>
    <row r="163" spans="2:22" ht="19.5" customHeight="1" thickBot="1" x14ac:dyDescent="0.2">
      <c r="B163" s="195"/>
      <c r="C163" s="2938"/>
      <c r="D163" s="2934"/>
      <c r="E163" s="2934"/>
      <c r="F163" s="2935"/>
      <c r="G163" s="2928" t="s">
        <v>259</v>
      </c>
      <c r="H163" s="2929"/>
      <c r="I163" s="1853">
        <v>0</v>
      </c>
      <c r="J163" s="1853">
        <v>0</v>
      </c>
      <c r="K163" s="1853">
        <v>0</v>
      </c>
      <c r="L163" s="1853">
        <v>0</v>
      </c>
      <c r="M163" s="1853">
        <v>0</v>
      </c>
      <c r="N163" s="1853">
        <v>0</v>
      </c>
      <c r="O163" s="1853">
        <v>0</v>
      </c>
      <c r="P163" s="1853">
        <v>0</v>
      </c>
      <c r="Q163" s="1853">
        <v>0</v>
      </c>
      <c r="R163" s="1853">
        <v>0</v>
      </c>
      <c r="S163" s="1853">
        <v>0</v>
      </c>
      <c r="T163" s="1854">
        <v>0</v>
      </c>
      <c r="U163" s="1334">
        <f t="shared" si="30"/>
        <v>0</v>
      </c>
      <c r="V163" s="156"/>
    </row>
    <row r="164" spans="2:22" ht="19.5" customHeight="1" x14ac:dyDescent="0.15">
      <c r="B164" s="195"/>
      <c r="C164" s="2936" t="s">
        <v>235</v>
      </c>
      <c r="D164" s="2939" t="s">
        <v>241</v>
      </c>
      <c r="E164" s="2939"/>
      <c r="F164" s="2939"/>
      <c r="G164" s="2939"/>
      <c r="H164" s="2940"/>
      <c r="I164" s="1745">
        <v>23</v>
      </c>
      <c r="J164" s="1745">
        <v>18</v>
      </c>
      <c r="K164" s="1745">
        <v>19</v>
      </c>
      <c r="L164" s="1745">
        <v>15</v>
      </c>
      <c r="M164" s="1745">
        <v>16</v>
      </c>
      <c r="N164" s="1745">
        <v>21</v>
      </c>
      <c r="O164" s="1745">
        <v>22</v>
      </c>
      <c r="P164" s="1745">
        <v>24</v>
      </c>
      <c r="Q164" s="1745">
        <v>24</v>
      </c>
      <c r="R164" s="1745">
        <v>16</v>
      </c>
      <c r="S164" s="1745">
        <v>18</v>
      </c>
      <c r="T164" s="1795">
        <v>27</v>
      </c>
      <c r="U164" s="1336">
        <f t="shared" si="30"/>
        <v>243</v>
      </c>
      <c r="V164" s="156"/>
    </row>
    <row r="165" spans="2:22" ht="19.5" customHeight="1" x14ac:dyDescent="0.15">
      <c r="B165" s="197"/>
      <c r="C165" s="2937"/>
      <c r="D165" s="2922" t="s">
        <v>249</v>
      </c>
      <c r="E165" s="2922"/>
      <c r="F165" s="2922"/>
      <c r="G165" s="2922"/>
      <c r="H165" s="2923"/>
      <c r="I165" s="1740">
        <v>0</v>
      </c>
      <c r="J165" s="1740">
        <v>0</v>
      </c>
      <c r="K165" s="1740">
        <v>0</v>
      </c>
      <c r="L165" s="1740">
        <v>0</v>
      </c>
      <c r="M165" s="1740">
        <v>0</v>
      </c>
      <c r="N165" s="1740">
        <v>0</v>
      </c>
      <c r="O165" s="1740">
        <v>0</v>
      </c>
      <c r="P165" s="1740">
        <v>0</v>
      </c>
      <c r="Q165" s="1740">
        <v>0</v>
      </c>
      <c r="R165" s="1740">
        <v>0</v>
      </c>
      <c r="S165" s="1740">
        <v>0</v>
      </c>
      <c r="T165" s="1796">
        <v>0</v>
      </c>
      <c r="U165" s="1317">
        <f t="shared" si="30"/>
        <v>0</v>
      </c>
      <c r="V165" s="156"/>
    </row>
    <row r="166" spans="2:22" ht="19.5" customHeight="1" x14ac:dyDescent="0.15">
      <c r="B166" s="197"/>
      <c r="C166" s="2937"/>
      <c r="D166" s="2895" t="s">
        <v>250</v>
      </c>
      <c r="E166" s="2895"/>
      <c r="F166" s="2895"/>
      <c r="G166" s="2895"/>
      <c r="H166" s="2896"/>
      <c r="I166" s="1740">
        <v>0</v>
      </c>
      <c r="J166" s="1740">
        <v>0</v>
      </c>
      <c r="K166" s="1740">
        <v>0</v>
      </c>
      <c r="L166" s="1740">
        <v>0</v>
      </c>
      <c r="M166" s="1740">
        <v>0</v>
      </c>
      <c r="N166" s="1740">
        <v>0</v>
      </c>
      <c r="O166" s="1740">
        <v>0</v>
      </c>
      <c r="P166" s="1740">
        <v>0</v>
      </c>
      <c r="Q166" s="1740">
        <v>0</v>
      </c>
      <c r="R166" s="1740">
        <v>0</v>
      </c>
      <c r="S166" s="1740">
        <v>0</v>
      </c>
      <c r="T166" s="1796">
        <v>0</v>
      </c>
      <c r="U166" s="1317">
        <f t="shared" si="30"/>
        <v>0</v>
      </c>
      <c r="V166" s="156"/>
    </row>
    <row r="167" spans="2:22" ht="19.5" customHeight="1" x14ac:dyDescent="0.15">
      <c r="B167" s="197"/>
      <c r="C167" s="2937"/>
      <c r="D167" s="2922" t="s">
        <v>251</v>
      </c>
      <c r="E167" s="2922"/>
      <c r="F167" s="2922"/>
      <c r="G167" s="2922"/>
      <c r="H167" s="2923"/>
      <c r="I167" s="1740">
        <v>0</v>
      </c>
      <c r="J167" s="1740">
        <v>0</v>
      </c>
      <c r="K167" s="1740">
        <v>0</v>
      </c>
      <c r="L167" s="1740">
        <v>0</v>
      </c>
      <c r="M167" s="1740">
        <v>0</v>
      </c>
      <c r="N167" s="1740">
        <v>0</v>
      </c>
      <c r="O167" s="1740">
        <v>0</v>
      </c>
      <c r="P167" s="1740">
        <v>0</v>
      </c>
      <c r="Q167" s="1740">
        <v>0</v>
      </c>
      <c r="R167" s="1740">
        <v>0</v>
      </c>
      <c r="S167" s="1740">
        <v>0</v>
      </c>
      <c r="T167" s="1796">
        <v>0</v>
      </c>
      <c r="U167" s="1317">
        <f t="shared" si="30"/>
        <v>0</v>
      </c>
      <c r="V167" s="156"/>
    </row>
    <row r="168" spans="2:22" ht="19.5" customHeight="1" x14ac:dyDescent="0.15">
      <c r="B168" s="197"/>
      <c r="C168" s="2937"/>
      <c r="D168" s="2922" t="s">
        <v>252</v>
      </c>
      <c r="E168" s="2922"/>
      <c r="F168" s="2922"/>
      <c r="G168" s="2922"/>
      <c r="H168" s="2923"/>
      <c r="I168" s="1734">
        <v>0</v>
      </c>
      <c r="J168" s="1734">
        <v>1</v>
      </c>
      <c r="K168" s="1734">
        <v>0</v>
      </c>
      <c r="L168" s="1734">
        <v>0</v>
      </c>
      <c r="M168" s="1734">
        <v>1</v>
      </c>
      <c r="N168" s="1734">
        <v>0</v>
      </c>
      <c r="O168" s="1734">
        <v>1</v>
      </c>
      <c r="P168" s="1734">
        <v>0</v>
      </c>
      <c r="Q168" s="1734">
        <v>3</v>
      </c>
      <c r="R168" s="1734">
        <v>8</v>
      </c>
      <c r="S168" s="1734">
        <v>24</v>
      </c>
      <c r="T168" s="1797">
        <v>11</v>
      </c>
      <c r="U168" s="1317">
        <f t="shared" si="30"/>
        <v>49</v>
      </c>
      <c r="V168" s="156"/>
    </row>
    <row r="169" spans="2:22" ht="19.5" customHeight="1" x14ac:dyDescent="0.15">
      <c r="B169" s="197"/>
      <c r="C169" s="2937"/>
      <c r="D169" s="2930" t="s">
        <v>253</v>
      </c>
      <c r="E169" s="2930"/>
      <c r="F169" s="2931"/>
      <c r="G169" s="2924" t="s">
        <v>74</v>
      </c>
      <c r="H169" s="2925"/>
      <c r="I169" s="1740">
        <v>0</v>
      </c>
      <c r="J169" s="1740">
        <v>0</v>
      </c>
      <c r="K169" s="1740">
        <v>0</v>
      </c>
      <c r="L169" s="1740">
        <v>0</v>
      </c>
      <c r="M169" s="1740">
        <v>0</v>
      </c>
      <c r="N169" s="1740">
        <v>0</v>
      </c>
      <c r="O169" s="1740">
        <v>0</v>
      </c>
      <c r="P169" s="1740">
        <v>0</v>
      </c>
      <c r="Q169" s="1740">
        <v>0</v>
      </c>
      <c r="R169" s="1740">
        <v>0</v>
      </c>
      <c r="S169" s="1740">
        <v>0</v>
      </c>
      <c r="T169" s="1796">
        <v>0</v>
      </c>
      <c r="U169" s="1317">
        <f t="shared" si="30"/>
        <v>0</v>
      </c>
      <c r="V169" s="156"/>
    </row>
    <row r="170" spans="2:22" ht="19.5" customHeight="1" x14ac:dyDescent="0.15">
      <c r="B170" s="197"/>
      <c r="C170" s="2937"/>
      <c r="D170" s="2932"/>
      <c r="E170" s="2932"/>
      <c r="F170" s="2933"/>
      <c r="G170" s="2926" t="s">
        <v>75</v>
      </c>
      <c r="H170" s="2927"/>
      <c r="I170" s="1740">
        <v>0</v>
      </c>
      <c r="J170" s="1740">
        <v>0</v>
      </c>
      <c r="K170" s="1740">
        <v>0</v>
      </c>
      <c r="L170" s="1740">
        <v>0</v>
      </c>
      <c r="M170" s="1740">
        <v>0</v>
      </c>
      <c r="N170" s="1740">
        <v>0</v>
      </c>
      <c r="O170" s="1740">
        <v>0</v>
      </c>
      <c r="P170" s="1740">
        <v>0</v>
      </c>
      <c r="Q170" s="1740">
        <v>0</v>
      </c>
      <c r="R170" s="1740">
        <v>0</v>
      </c>
      <c r="S170" s="1740">
        <v>0</v>
      </c>
      <c r="T170" s="1796">
        <v>0</v>
      </c>
      <c r="U170" s="1317">
        <f t="shared" si="30"/>
        <v>0</v>
      </c>
      <c r="V170" s="156"/>
    </row>
    <row r="171" spans="2:22" ht="19.5" customHeight="1" thickBot="1" x14ac:dyDescent="0.2">
      <c r="B171" s="197"/>
      <c r="C171" s="2938"/>
      <c r="D171" s="2934"/>
      <c r="E171" s="2934"/>
      <c r="F171" s="2935"/>
      <c r="G171" s="2928" t="s">
        <v>259</v>
      </c>
      <c r="H171" s="2929"/>
      <c r="I171" s="1740">
        <v>0</v>
      </c>
      <c r="J171" s="1740">
        <v>0</v>
      </c>
      <c r="K171" s="1740">
        <v>0</v>
      </c>
      <c r="L171" s="1740">
        <v>0</v>
      </c>
      <c r="M171" s="1740">
        <v>0</v>
      </c>
      <c r="N171" s="1740">
        <v>0</v>
      </c>
      <c r="O171" s="1740">
        <v>0</v>
      </c>
      <c r="P171" s="1740">
        <v>0</v>
      </c>
      <c r="Q171" s="1740">
        <v>0</v>
      </c>
      <c r="R171" s="1740">
        <v>0</v>
      </c>
      <c r="S171" s="1740">
        <v>0</v>
      </c>
      <c r="T171" s="1796">
        <v>0</v>
      </c>
      <c r="U171" s="1334">
        <f t="shared" si="30"/>
        <v>0</v>
      </c>
      <c r="V171" s="156"/>
    </row>
    <row r="172" spans="2:22" ht="19.5" customHeight="1" x14ac:dyDescent="0.15">
      <c r="B172" s="833"/>
      <c r="C172" s="2979"/>
      <c r="D172" s="2981"/>
      <c r="E172" s="2981"/>
      <c r="F172" s="2981"/>
      <c r="G172" s="2981"/>
      <c r="H172" s="2981"/>
      <c r="I172" s="1868"/>
      <c r="J172" s="1868"/>
      <c r="K172" s="1868"/>
      <c r="L172" s="1868"/>
      <c r="M172" s="1868"/>
      <c r="N172" s="1868"/>
      <c r="O172" s="1868"/>
      <c r="P172" s="1868"/>
      <c r="Q172" s="1868"/>
      <c r="R172" s="1868"/>
      <c r="S172" s="1868"/>
      <c r="T172" s="1868"/>
      <c r="U172" s="1868"/>
      <c r="V172" s="156"/>
    </row>
    <row r="173" spans="2:22" ht="19.5" customHeight="1" x14ac:dyDescent="0.15">
      <c r="B173" s="834"/>
      <c r="C173" s="2980"/>
      <c r="D173" s="2982"/>
      <c r="E173" s="2982"/>
      <c r="F173" s="2982"/>
      <c r="G173" s="2982"/>
      <c r="H173" s="2982"/>
      <c r="I173" s="831"/>
      <c r="J173" s="831"/>
      <c r="K173" s="831"/>
      <c r="L173" s="831"/>
      <c r="M173" s="831"/>
      <c r="N173" s="831"/>
      <c r="O173" s="831"/>
      <c r="P173" s="831"/>
      <c r="Q173" s="831"/>
      <c r="R173" s="831"/>
      <c r="S173" s="831"/>
      <c r="T173" s="1869"/>
      <c r="U173" s="831"/>
      <c r="V173" s="156"/>
    </row>
    <row r="174" spans="2:22" ht="19.5" customHeight="1" x14ac:dyDescent="0.15">
      <c r="B174" s="834"/>
      <c r="C174" s="2980"/>
      <c r="D174" s="2983"/>
      <c r="E174" s="2983"/>
      <c r="F174" s="2983"/>
      <c r="G174" s="2983"/>
      <c r="H174" s="2983"/>
      <c r="I174" s="831"/>
      <c r="J174" s="831"/>
      <c r="K174" s="831"/>
      <c r="L174" s="831"/>
      <c r="M174" s="831"/>
      <c r="N174" s="831"/>
      <c r="O174" s="831"/>
      <c r="P174" s="831"/>
      <c r="Q174" s="831"/>
      <c r="R174" s="831"/>
      <c r="S174" s="831"/>
      <c r="T174" s="831"/>
      <c r="U174" s="831"/>
      <c r="V174" s="156"/>
    </row>
    <row r="175" spans="2:22" ht="19.5" customHeight="1" x14ac:dyDescent="0.15">
      <c r="B175" s="834"/>
      <c r="C175" s="2980"/>
      <c r="D175" s="2982"/>
      <c r="E175" s="2982"/>
      <c r="F175" s="2982"/>
      <c r="G175" s="2982"/>
      <c r="H175" s="2982"/>
      <c r="I175" s="831"/>
      <c r="J175" s="831"/>
      <c r="K175" s="831"/>
      <c r="L175" s="831"/>
      <c r="M175" s="831"/>
      <c r="N175" s="831"/>
      <c r="O175" s="831"/>
      <c r="P175" s="831"/>
      <c r="Q175" s="831"/>
      <c r="R175" s="831"/>
      <c r="S175" s="831"/>
      <c r="T175" s="831"/>
      <c r="U175" s="831"/>
      <c r="V175" s="156"/>
    </row>
    <row r="176" spans="2:22" ht="19.5" customHeight="1" x14ac:dyDescent="0.15">
      <c r="B176" s="834"/>
      <c r="C176" s="2980"/>
      <c r="D176" s="2982"/>
      <c r="E176" s="2982"/>
      <c r="F176" s="2982"/>
      <c r="G176" s="2982"/>
      <c r="H176" s="2982"/>
      <c r="I176" s="794"/>
      <c r="J176" s="794"/>
      <c r="K176" s="794"/>
      <c r="L176" s="794"/>
      <c r="M176" s="794"/>
      <c r="N176" s="794"/>
      <c r="O176" s="794"/>
      <c r="P176" s="794"/>
      <c r="Q176" s="794"/>
      <c r="R176" s="794"/>
      <c r="S176" s="794"/>
      <c r="T176" s="794"/>
      <c r="U176" s="831"/>
      <c r="V176" s="156"/>
    </row>
    <row r="177" spans="2:22" ht="19.5" customHeight="1" x14ac:dyDescent="0.15">
      <c r="B177" s="834"/>
      <c r="C177" s="2980"/>
      <c r="D177" s="2932"/>
      <c r="E177" s="2932"/>
      <c r="F177" s="2932"/>
      <c r="G177" s="2984"/>
      <c r="H177" s="2984"/>
      <c r="I177" s="831"/>
      <c r="J177" s="831"/>
      <c r="K177" s="831"/>
      <c r="L177" s="831"/>
      <c r="M177" s="831"/>
      <c r="N177" s="831"/>
      <c r="O177" s="831"/>
      <c r="P177" s="831"/>
      <c r="Q177" s="831"/>
      <c r="R177" s="831"/>
      <c r="S177" s="831"/>
      <c r="T177" s="831"/>
      <c r="U177" s="831"/>
      <c r="V177" s="156"/>
    </row>
    <row r="178" spans="2:22" ht="19.5" customHeight="1" x14ac:dyDescent="0.15">
      <c r="B178" s="834"/>
      <c r="C178" s="2980"/>
      <c r="D178" s="2932"/>
      <c r="E178" s="2932"/>
      <c r="F178" s="2932"/>
      <c r="G178" s="2984"/>
      <c r="H178" s="2984"/>
      <c r="I178" s="831"/>
      <c r="J178" s="831"/>
      <c r="K178" s="831"/>
      <c r="L178" s="831"/>
      <c r="M178" s="831"/>
      <c r="N178" s="831"/>
      <c r="O178" s="831"/>
      <c r="P178" s="831"/>
      <c r="Q178" s="831"/>
      <c r="R178" s="831"/>
      <c r="S178" s="831"/>
      <c r="T178" s="831"/>
      <c r="U178" s="831"/>
      <c r="V178" s="156"/>
    </row>
    <row r="179" spans="2:22" ht="19.5" customHeight="1" x14ac:dyDescent="0.15">
      <c r="B179" s="834"/>
      <c r="C179" s="2980"/>
      <c r="D179" s="2932"/>
      <c r="E179" s="2932"/>
      <c r="F179" s="2932"/>
      <c r="G179" s="2984"/>
      <c r="H179" s="2984"/>
      <c r="I179" s="831"/>
      <c r="J179" s="831"/>
      <c r="K179" s="831"/>
      <c r="L179" s="831"/>
      <c r="M179" s="831"/>
      <c r="N179" s="831"/>
      <c r="O179" s="831"/>
      <c r="P179" s="831"/>
      <c r="Q179" s="831"/>
      <c r="R179" s="831"/>
      <c r="S179" s="831"/>
      <c r="T179" s="831"/>
      <c r="U179" s="831"/>
      <c r="V179" s="156"/>
    </row>
    <row r="180" spans="2:22" ht="7.5" customHeight="1" x14ac:dyDescent="0.15">
      <c r="B180" s="156"/>
      <c r="C180" s="156"/>
      <c r="D180" s="156"/>
      <c r="E180" s="156"/>
      <c r="F180" s="156"/>
      <c r="G180" s="156"/>
      <c r="H180" s="156"/>
      <c r="I180" s="156"/>
      <c r="J180" s="156"/>
      <c r="K180" s="156"/>
      <c r="L180" s="156"/>
      <c r="M180" s="156"/>
      <c r="N180" s="156"/>
      <c r="O180" s="156"/>
      <c r="P180" s="156"/>
      <c r="Q180" s="156"/>
      <c r="R180" s="156"/>
      <c r="S180" s="156"/>
      <c r="T180" s="156"/>
      <c r="U180" s="156"/>
      <c r="V180" s="156"/>
    </row>
    <row r="181" spans="2:22" ht="20.100000000000001" customHeight="1" x14ac:dyDescent="0.15">
      <c r="B181" s="156"/>
      <c r="C181" s="156"/>
      <c r="D181" s="156"/>
      <c r="E181" s="156"/>
      <c r="F181" s="156"/>
      <c r="G181" s="156"/>
      <c r="H181" s="156"/>
      <c r="I181" s="156"/>
      <c r="J181" s="156"/>
      <c r="K181" s="156"/>
      <c r="L181" s="156"/>
      <c r="M181" s="156"/>
      <c r="N181" s="156"/>
      <c r="O181" s="156"/>
      <c r="P181" s="156"/>
      <c r="Q181" s="156"/>
      <c r="R181" s="156"/>
      <c r="S181" s="156"/>
      <c r="T181" s="156"/>
      <c r="U181" s="156"/>
      <c r="V181" s="156"/>
    </row>
    <row r="182" spans="2:22" ht="20.100000000000001" customHeight="1" x14ac:dyDescent="0.15">
      <c r="B182" s="156"/>
      <c r="C182" s="156"/>
      <c r="D182" s="156"/>
      <c r="E182" s="156"/>
      <c r="F182" s="156"/>
      <c r="G182" s="156"/>
      <c r="H182" s="156"/>
      <c r="I182" s="156"/>
      <c r="J182" s="156"/>
      <c r="K182" s="156"/>
      <c r="L182" s="156"/>
      <c r="M182" s="156"/>
      <c r="N182" s="156"/>
      <c r="O182" s="156"/>
      <c r="P182" s="156"/>
      <c r="Q182" s="156"/>
      <c r="R182" s="156"/>
      <c r="S182" s="156"/>
      <c r="T182" s="156"/>
      <c r="U182" s="156"/>
      <c r="V182" s="156"/>
    </row>
    <row r="183" spans="2:22" ht="20.100000000000001" customHeight="1" x14ac:dyDescent="0.15">
      <c r="B183" s="156"/>
      <c r="C183" s="156"/>
      <c r="D183" s="156"/>
      <c r="E183" s="156"/>
      <c r="F183" s="156"/>
      <c r="G183" s="156"/>
      <c r="H183" s="156"/>
      <c r="I183" s="156"/>
      <c r="J183" s="156"/>
      <c r="K183" s="156"/>
      <c r="L183" s="156"/>
      <c r="M183" s="156"/>
      <c r="N183" s="156"/>
      <c r="O183" s="156"/>
      <c r="P183" s="156"/>
      <c r="Q183" s="156"/>
      <c r="R183" s="156"/>
      <c r="S183" s="156"/>
      <c r="T183" s="156"/>
      <c r="U183" s="156"/>
      <c r="V183" s="156"/>
    </row>
    <row r="184" spans="2:22" ht="20.100000000000001" customHeight="1" x14ac:dyDescent="0.15">
      <c r="B184" s="156"/>
      <c r="C184" s="156"/>
      <c r="D184" s="156"/>
      <c r="E184" s="156"/>
      <c r="F184" s="156"/>
      <c r="G184" s="156"/>
      <c r="H184" s="156"/>
      <c r="I184" s="156"/>
      <c r="J184" s="156"/>
      <c r="K184" s="156"/>
      <c r="L184" s="156"/>
      <c r="M184" s="156"/>
      <c r="N184" s="156"/>
      <c r="O184" s="156"/>
      <c r="P184" s="156"/>
      <c r="Q184" s="156"/>
      <c r="R184" s="156"/>
      <c r="S184" s="156"/>
      <c r="T184" s="156"/>
      <c r="U184" s="156"/>
      <c r="V184" s="156"/>
    </row>
    <row r="185" spans="2:22" ht="20.100000000000001" customHeight="1" x14ac:dyDescent="0.15">
      <c r="B185" s="156"/>
      <c r="C185" s="156"/>
      <c r="D185" s="156"/>
      <c r="E185" s="156"/>
      <c r="F185" s="156"/>
      <c r="G185" s="156"/>
      <c r="H185" s="156"/>
      <c r="I185" s="156"/>
      <c r="J185" s="156"/>
      <c r="K185" s="156"/>
      <c r="L185" s="156"/>
      <c r="M185" s="156"/>
      <c r="N185" s="156"/>
      <c r="O185" s="156"/>
      <c r="P185" s="156"/>
      <c r="Q185" s="156"/>
      <c r="R185" s="156"/>
      <c r="S185" s="156"/>
      <c r="T185" s="156"/>
      <c r="U185" s="156"/>
      <c r="V185" s="156"/>
    </row>
    <row r="186" spans="2:22" ht="20.100000000000001" customHeight="1" x14ac:dyDescent="0.15">
      <c r="B186" s="156"/>
      <c r="C186" s="156"/>
      <c r="D186" s="156"/>
      <c r="E186" s="156"/>
      <c r="F186" s="156"/>
      <c r="G186" s="156"/>
      <c r="H186" s="156"/>
      <c r="I186" s="156"/>
      <c r="J186" s="156"/>
      <c r="K186" s="156"/>
      <c r="L186" s="156"/>
      <c r="M186" s="156"/>
      <c r="N186" s="156"/>
      <c r="O186" s="156"/>
      <c r="P186" s="156"/>
      <c r="Q186" s="156"/>
      <c r="R186" s="156"/>
      <c r="S186" s="156"/>
      <c r="T186" s="156"/>
      <c r="U186" s="156"/>
      <c r="V186" s="156"/>
    </row>
    <row r="187" spans="2:22" ht="20.100000000000001" customHeight="1" x14ac:dyDescent="0.15">
      <c r="B187" s="156"/>
      <c r="C187" s="156"/>
      <c r="D187" s="156"/>
      <c r="E187" s="156"/>
      <c r="F187" s="156"/>
      <c r="G187" s="156"/>
      <c r="H187" s="156"/>
      <c r="I187" s="156"/>
      <c r="J187" s="156"/>
      <c r="K187" s="156"/>
      <c r="L187" s="156"/>
      <c r="M187" s="156"/>
      <c r="N187" s="156"/>
      <c r="O187" s="156"/>
      <c r="P187" s="156"/>
      <c r="Q187" s="156"/>
      <c r="R187" s="156"/>
      <c r="S187" s="156"/>
      <c r="T187" s="156"/>
      <c r="U187" s="156"/>
      <c r="V187" s="156"/>
    </row>
    <row r="188" spans="2:22" ht="20.100000000000001" customHeight="1" x14ac:dyDescent="0.15">
      <c r="B188" s="156"/>
      <c r="C188" s="156"/>
      <c r="D188" s="156"/>
      <c r="E188" s="156"/>
      <c r="F188" s="156"/>
      <c r="G188" s="156"/>
      <c r="H188" s="156"/>
      <c r="I188" s="156"/>
      <c r="J188" s="156"/>
      <c r="K188" s="156"/>
      <c r="L188" s="156"/>
      <c r="M188" s="156"/>
      <c r="N188" s="156"/>
      <c r="O188" s="156"/>
      <c r="P188" s="156"/>
      <c r="Q188" s="156"/>
      <c r="R188" s="156"/>
      <c r="S188" s="156"/>
      <c r="T188" s="156"/>
      <c r="U188" s="156"/>
      <c r="V188" s="156"/>
    </row>
    <row r="189" spans="2:22" ht="20.100000000000001" customHeight="1" x14ac:dyDescent="0.15">
      <c r="B189" s="156"/>
      <c r="C189" s="156"/>
      <c r="D189" s="156"/>
      <c r="E189" s="156"/>
      <c r="F189" s="156"/>
      <c r="G189" s="156"/>
      <c r="H189" s="156"/>
      <c r="I189" s="156"/>
      <c r="J189" s="156"/>
      <c r="K189" s="156"/>
      <c r="L189" s="156"/>
      <c r="M189" s="156"/>
      <c r="N189" s="156"/>
      <c r="O189" s="156"/>
      <c r="P189" s="156"/>
      <c r="Q189" s="156"/>
      <c r="R189" s="156"/>
      <c r="S189" s="156"/>
      <c r="T189" s="156"/>
      <c r="U189" s="156"/>
      <c r="V189" s="156"/>
    </row>
    <row r="190" spans="2:22" ht="20.100000000000001" customHeight="1" x14ac:dyDescent="0.15">
      <c r="B190" s="156"/>
      <c r="C190" s="156"/>
      <c r="D190" s="156"/>
      <c r="E190" s="156"/>
      <c r="F190" s="156"/>
      <c r="G190" s="156"/>
      <c r="H190" s="156"/>
      <c r="I190" s="156"/>
      <c r="J190" s="156"/>
      <c r="K190" s="156"/>
      <c r="L190" s="156"/>
      <c r="M190" s="156"/>
      <c r="N190" s="156"/>
      <c r="O190" s="156"/>
      <c r="P190" s="156"/>
      <c r="Q190" s="156"/>
      <c r="R190" s="156"/>
      <c r="S190" s="156"/>
      <c r="T190" s="156"/>
      <c r="U190" s="156"/>
      <c r="V190" s="156"/>
    </row>
    <row r="191" spans="2:22" ht="20.100000000000001" customHeight="1" x14ac:dyDescent="0.15">
      <c r="B191" s="156"/>
      <c r="C191" s="156"/>
      <c r="D191" s="156"/>
      <c r="E191" s="156"/>
      <c r="F191" s="156"/>
      <c r="G191" s="156"/>
      <c r="H191" s="156"/>
      <c r="I191" s="156"/>
      <c r="J191" s="156"/>
      <c r="K191" s="156"/>
      <c r="L191" s="156"/>
      <c r="M191" s="156"/>
      <c r="N191" s="156"/>
      <c r="O191" s="156"/>
      <c r="P191" s="156"/>
      <c r="Q191" s="156"/>
      <c r="R191" s="156"/>
      <c r="S191" s="156"/>
      <c r="T191" s="156"/>
      <c r="U191" s="156"/>
      <c r="V191" s="156"/>
    </row>
    <row r="192" spans="2:22" ht="20.100000000000001" customHeight="1" x14ac:dyDescent="0.15">
      <c r="B192" s="156"/>
      <c r="C192" s="156"/>
      <c r="D192" s="156"/>
      <c r="E192" s="156"/>
      <c r="F192" s="156"/>
      <c r="G192" s="156"/>
      <c r="H192" s="156"/>
      <c r="I192" s="156"/>
      <c r="J192" s="156"/>
      <c r="K192" s="156"/>
      <c r="L192" s="156"/>
      <c r="M192" s="156"/>
      <c r="N192" s="156"/>
      <c r="O192" s="156"/>
      <c r="P192" s="156"/>
      <c r="Q192" s="156"/>
      <c r="R192" s="156"/>
      <c r="S192" s="156"/>
      <c r="T192" s="156"/>
      <c r="U192" s="156"/>
      <c r="V192" s="156"/>
    </row>
    <row r="193" spans="2:22" ht="20.100000000000001" customHeight="1" x14ac:dyDescent="0.15">
      <c r="B193" s="156"/>
      <c r="C193" s="156"/>
      <c r="D193" s="156"/>
      <c r="E193" s="156"/>
      <c r="F193" s="156"/>
      <c r="G193" s="156"/>
      <c r="H193" s="156"/>
      <c r="I193" s="156"/>
      <c r="J193" s="156"/>
      <c r="K193" s="156"/>
      <c r="L193" s="156"/>
      <c r="M193" s="156"/>
      <c r="N193" s="156"/>
      <c r="O193" s="156"/>
      <c r="P193" s="156"/>
      <c r="Q193" s="156"/>
      <c r="R193" s="156"/>
      <c r="S193" s="156"/>
      <c r="T193" s="156"/>
      <c r="U193" s="156"/>
      <c r="V193" s="156"/>
    </row>
    <row r="194" spans="2:22" ht="20.100000000000001" customHeight="1" x14ac:dyDescent="0.15">
      <c r="B194" s="156"/>
      <c r="C194" s="156"/>
      <c r="D194" s="156"/>
      <c r="E194" s="156"/>
      <c r="F194" s="156"/>
      <c r="G194" s="156"/>
      <c r="H194" s="156"/>
      <c r="I194" s="156"/>
      <c r="J194" s="156"/>
      <c r="K194" s="156"/>
      <c r="L194" s="156"/>
      <c r="M194" s="156"/>
      <c r="N194" s="156"/>
      <c r="O194" s="156"/>
      <c r="P194" s="156"/>
      <c r="Q194" s="156"/>
      <c r="R194" s="156"/>
      <c r="S194" s="156"/>
      <c r="T194" s="156"/>
      <c r="U194" s="156"/>
      <c r="V194" s="156"/>
    </row>
  </sheetData>
  <mergeCells count="217">
    <mergeCell ref="D114:H114"/>
    <mergeCell ref="D113:H113"/>
    <mergeCell ref="D112:H112"/>
    <mergeCell ref="D117:F119"/>
    <mergeCell ref="G119:H119"/>
    <mergeCell ref="G118:H118"/>
    <mergeCell ref="G117:H117"/>
    <mergeCell ref="C172:C179"/>
    <mergeCell ref="D172:H172"/>
    <mergeCell ref="D173:H173"/>
    <mergeCell ref="D174:H174"/>
    <mergeCell ref="D175:H175"/>
    <mergeCell ref="D176:H176"/>
    <mergeCell ref="D177:F179"/>
    <mergeCell ref="G177:H177"/>
    <mergeCell ref="G178:H178"/>
    <mergeCell ref="G179:H179"/>
    <mergeCell ref="C156:C163"/>
    <mergeCell ref="D156:H156"/>
    <mergeCell ref="G146:H146"/>
    <mergeCell ref="G147:H147"/>
    <mergeCell ref="G148:H148"/>
    <mergeCell ref="D159:H159"/>
    <mergeCell ref="C155:E155"/>
    <mergeCell ref="P104:Q104"/>
    <mergeCell ref="P103:Q103"/>
    <mergeCell ref="P102:Q102"/>
    <mergeCell ref="E86:H86"/>
    <mergeCell ref="C102:E102"/>
    <mergeCell ref="E80:E85"/>
    <mergeCell ref="E87:H87"/>
    <mergeCell ref="F74:H74"/>
    <mergeCell ref="F75:H75"/>
    <mergeCell ref="F76:H76"/>
    <mergeCell ref="F77:H77"/>
    <mergeCell ref="F84:H84"/>
    <mergeCell ref="E72:E77"/>
    <mergeCell ref="C101:E101"/>
    <mergeCell ref="J104:L104"/>
    <mergeCell ref="E79:H79"/>
    <mergeCell ref="F93:H93"/>
    <mergeCell ref="E94:H94"/>
    <mergeCell ref="F102:G102"/>
    <mergeCell ref="F155:H155"/>
    <mergeCell ref="F26:H26"/>
    <mergeCell ref="F27:H27"/>
    <mergeCell ref="F28:H28"/>
    <mergeCell ref="F29:H29"/>
    <mergeCell ref="F30:H30"/>
    <mergeCell ref="E62:H62"/>
    <mergeCell ref="C112:C119"/>
    <mergeCell ref="C127:C134"/>
    <mergeCell ref="D127:H127"/>
    <mergeCell ref="D128:H128"/>
    <mergeCell ref="D129:H129"/>
    <mergeCell ref="D130:H130"/>
    <mergeCell ref="D131:H131"/>
    <mergeCell ref="D132:F134"/>
    <mergeCell ref="D116:H116"/>
    <mergeCell ref="D115:H115"/>
    <mergeCell ref="D144:H144"/>
    <mergeCell ref="D145:H145"/>
    <mergeCell ref="F51:H51"/>
    <mergeCell ref="F52:H52"/>
    <mergeCell ref="F53:H53"/>
    <mergeCell ref="C70:E70"/>
    <mergeCell ref="F60:H60"/>
    <mergeCell ref="D169:F171"/>
    <mergeCell ref="G169:H169"/>
    <mergeCell ref="G170:H170"/>
    <mergeCell ref="G171:H171"/>
    <mergeCell ref="G163:H163"/>
    <mergeCell ref="D166:H166"/>
    <mergeCell ref="D167:H167"/>
    <mergeCell ref="C24:E24"/>
    <mergeCell ref="F24:H24"/>
    <mergeCell ref="F48:H48"/>
    <mergeCell ref="F49:H49"/>
    <mergeCell ref="E48:E53"/>
    <mergeCell ref="E55:H55"/>
    <mergeCell ref="E54:H54"/>
    <mergeCell ref="E56:E61"/>
    <mergeCell ref="F70:H70"/>
    <mergeCell ref="C71:E71"/>
    <mergeCell ref="F71:H71"/>
    <mergeCell ref="C56:D63"/>
    <mergeCell ref="E63:H63"/>
    <mergeCell ref="F56:H56"/>
    <mergeCell ref="F57:H57"/>
    <mergeCell ref="F58:H58"/>
    <mergeCell ref="F59:H59"/>
    <mergeCell ref="C7:E7"/>
    <mergeCell ref="C8:E8"/>
    <mergeCell ref="E9:E14"/>
    <mergeCell ref="F13:H13"/>
    <mergeCell ref="E15:H15"/>
    <mergeCell ref="E16:H16"/>
    <mergeCell ref="F14:H14"/>
    <mergeCell ref="F12:H12"/>
    <mergeCell ref="F11:H11"/>
    <mergeCell ref="F10:H10"/>
    <mergeCell ref="F9:H9"/>
    <mergeCell ref="F8:H8"/>
    <mergeCell ref="F7:H7"/>
    <mergeCell ref="C23:E23"/>
    <mergeCell ref="F23:H23"/>
    <mergeCell ref="C9:D16"/>
    <mergeCell ref="C47:E47"/>
    <mergeCell ref="F47:H47"/>
    <mergeCell ref="F35:H35"/>
    <mergeCell ref="F36:H36"/>
    <mergeCell ref="F37:H37"/>
    <mergeCell ref="F38:H38"/>
    <mergeCell ref="F33:H33"/>
    <mergeCell ref="F34:H34"/>
    <mergeCell ref="E39:H39"/>
    <mergeCell ref="F46:H46"/>
    <mergeCell ref="E40:H40"/>
    <mergeCell ref="C33:D40"/>
    <mergeCell ref="E33:E38"/>
    <mergeCell ref="C46:E46"/>
    <mergeCell ref="F61:H61"/>
    <mergeCell ref="F50:H50"/>
    <mergeCell ref="C48:D55"/>
    <mergeCell ref="F111:H111"/>
    <mergeCell ref="C110:E110"/>
    <mergeCell ref="C80:D87"/>
    <mergeCell ref="C72:D79"/>
    <mergeCell ref="E78:H78"/>
    <mergeCell ref="F80:H80"/>
    <mergeCell ref="F81:H81"/>
    <mergeCell ref="F85:H85"/>
    <mergeCell ref="F72:H72"/>
    <mergeCell ref="F73:H73"/>
    <mergeCell ref="C88:D95"/>
    <mergeCell ref="E88:E93"/>
    <mergeCell ref="F88:H88"/>
    <mergeCell ref="F89:H89"/>
    <mergeCell ref="F90:H90"/>
    <mergeCell ref="F91:H91"/>
    <mergeCell ref="F92:H92"/>
    <mergeCell ref="E95:H95"/>
    <mergeCell ref="F101:G101"/>
    <mergeCell ref="F82:H82"/>
    <mergeCell ref="F83:H83"/>
    <mergeCell ref="F110:H110"/>
    <mergeCell ref="D168:H168"/>
    <mergeCell ref="D157:H157"/>
    <mergeCell ref="D158:H158"/>
    <mergeCell ref="G132:H132"/>
    <mergeCell ref="G133:H133"/>
    <mergeCell ref="G134:H134"/>
    <mergeCell ref="D161:F163"/>
    <mergeCell ref="G161:H161"/>
    <mergeCell ref="G162:H162"/>
    <mergeCell ref="C139:E139"/>
    <mergeCell ref="C140:E140"/>
    <mergeCell ref="F140:H140"/>
    <mergeCell ref="C154:E154"/>
    <mergeCell ref="F154:H154"/>
    <mergeCell ref="F139:H139"/>
    <mergeCell ref="C164:C171"/>
    <mergeCell ref="D164:H164"/>
    <mergeCell ref="D165:H165"/>
    <mergeCell ref="D160:H160"/>
    <mergeCell ref="D146:F148"/>
    <mergeCell ref="C141:C148"/>
    <mergeCell ref="D141:H141"/>
    <mergeCell ref="D142:H142"/>
    <mergeCell ref="D143:H143"/>
    <mergeCell ref="J103:L103"/>
    <mergeCell ref="U125:U126"/>
    <mergeCell ref="C126:E126"/>
    <mergeCell ref="F126:H126"/>
    <mergeCell ref="C125:E125"/>
    <mergeCell ref="F125:H125"/>
    <mergeCell ref="S5:U5"/>
    <mergeCell ref="L7:N7"/>
    <mergeCell ref="R7:T7"/>
    <mergeCell ref="S21:U21"/>
    <mergeCell ref="L23:N23"/>
    <mergeCell ref="R23:T23"/>
    <mergeCell ref="S44:U44"/>
    <mergeCell ref="L46:N46"/>
    <mergeCell ref="R46:T46"/>
    <mergeCell ref="U46:U47"/>
    <mergeCell ref="U23:U24"/>
    <mergeCell ref="U7:U8"/>
    <mergeCell ref="E25:E30"/>
    <mergeCell ref="E31:H31"/>
    <mergeCell ref="E32:H32"/>
    <mergeCell ref="F25:H25"/>
    <mergeCell ref="C111:E111"/>
    <mergeCell ref="U154:U155"/>
    <mergeCell ref="S137:U137"/>
    <mergeCell ref="L139:N139"/>
    <mergeCell ref="R139:T139"/>
    <mergeCell ref="S152:U152"/>
    <mergeCell ref="C25:D32"/>
    <mergeCell ref="L154:N154"/>
    <mergeCell ref="R154:T154"/>
    <mergeCell ref="R99:T99"/>
    <mergeCell ref="S68:U68"/>
    <mergeCell ref="L70:N70"/>
    <mergeCell ref="R70:T70"/>
    <mergeCell ref="S108:U108"/>
    <mergeCell ref="L110:N110"/>
    <mergeCell ref="R110:T110"/>
    <mergeCell ref="S123:U123"/>
    <mergeCell ref="L125:N125"/>
    <mergeCell ref="R125:T125"/>
    <mergeCell ref="U139:U140"/>
    <mergeCell ref="U70:U71"/>
    <mergeCell ref="U110:U111"/>
    <mergeCell ref="P101:Q101"/>
    <mergeCell ref="J101:L101"/>
    <mergeCell ref="J102:L102"/>
  </mergeCells>
  <phoneticPr fontId="3"/>
  <pageMargins left="0.59055118110236227" right="0.19685039370078741" top="0.78740157480314965" bottom="0.78740157480314965" header="0.59055118110236227" footer="0.59055118110236227"/>
  <pageSetup paperSize="9" scale="94" orientation="landscape" r:id="rId1"/>
  <headerFooter scaleWithDoc="0">
    <oddHeader>&amp;R&amp;"ＭＳ ゴシック,標準"【４　証明等取扱件数】－【(５)その他】</oddHeader>
    <oddFooter>&amp;R&amp;"ＭＳ ゴシック,標準"【４　証明等取扱件数】－【(５)その他】</oddFooter>
  </headerFooter>
  <rowBreaks count="7" manualBreakCount="7">
    <brk id="18" max="21" man="1"/>
    <brk id="41" max="21" man="1"/>
    <brk id="65" max="21" man="1"/>
    <brk id="96" max="21" man="1"/>
    <brk id="105" max="21" man="1"/>
    <brk id="120" max="21" man="1"/>
    <brk id="149" max="21" man="1"/>
  </rowBreaks>
  <colBreaks count="1" manualBreakCount="1">
    <brk id="25" min="1" max="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T38"/>
  <sheetViews>
    <sheetView view="pageLayout" zoomScaleNormal="75" zoomScaleSheetLayoutView="82" workbookViewId="0">
      <selection activeCell="M17" sqref="M17:O18"/>
    </sheetView>
  </sheetViews>
  <sheetFormatPr defaultRowHeight="13.5" x14ac:dyDescent="0.15"/>
  <cols>
    <col min="1" max="2" width="2.5" style="36" customWidth="1"/>
    <col min="3" max="3" width="4.375" style="36" customWidth="1"/>
    <col min="4" max="4" width="13.75" style="36" customWidth="1"/>
    <col min="5" max="8" width="9.375" style="36" customWidth="1"/>
    <col min="9" max="11" width="7.5" style="36" customWidth="1"/>
    <col min="12" max="12" width="7.625" style="36" customWidth="1"/>
    <col min="13" max="18" width="7.5" style="36" customWidth="1"/>
    <col min="19" max="19" width="1.875" style="36" customWidth="1"/>
    <col min="20" max="20" width="2.625" style="36" customWidth="1"/>
    <col min="21" max="16384" width="9" style="36"/>
  </cols>
  <sheetData>
    <row r="1" spans="1:20" ht="7.5" customHeight="1" thickBot="1" x14ac:dyDescent="0.2"/>
    <row r="2" spans="1:20" s="41" customFormat="1" ht="22.5" customHeight="1" thickBot="1" x14ac:dyDescent="0.2">
      <c r="A2" s="2990" t="s">
        <v>172</v>
      </c>
      <c r="B2" s="2991"/>
      <c r="C2" s="2991"/>
      <c r="D2" s="2991"/>
      <c r="E2" s="2991"/>
      <c r="F2" s="2991"/>
      <c r="G2" s="2992"/>
      <c r="H2" s="285"/>
    </row>
    <row r="3" spans="1:20" s="41" customFormat="1" ht="7.5" customHeight="1" x14ac:dyDescent="0.15">
      <c r="A3" s="64"/>
      <c r="B3" s="64"/>
      <c r="C3" s="1870"/>
      <c r="D3" s="1870"/>
      <c r="E3" s="1870"/>
      <c r="F3" s="1870"/>
      <c r="G3" s="1870"/>
      <c r="H3" s="1870"/>
      <c r="I3" s="156"/>
      <c r="J3" s="156"/>
      <c r="K3" s="156"/>
      <c r="L3" s="156"/>
      <c r="M3" s="156"/>
      <c r="N3" s="156"/>
      <c r="O3" s="156"/>
      <c r="P3" s="156"/>
      <c r="Q3" s="156"/>
      <c r="R3" s="156"/>
      <c r="S3" s="156"/>
      <c r="T3" s="156"/>
    </row>
    <row r="4" spans="1:20" ht="22.5" customHeight="1" x14ac:dyDescent="0.15">
      <c r="A4" s="201" t="s">
        <v>177</v>
      </c>
      <c r="B4" s="70"/>
      <c r="C4" s="70"/>
      <c r="D4" s="177"/>
      <c r="E4" s="177"/>
      <c r="F4" s="177"/>
      <c r="G4" s="1871"/>
      <c r="H4" s="167"/>
      <c r="I4" s="70"/>
      <c r="J4" s="70"/>
      <c r="K4" s="70"/>
      <c r="L4" s="70"/>
      <c r="M4" s="70"/>
      <c r="N4" s="70"/>
      <c r="O4" s="70"/>
      <c r="P4" s="2997">
        <f>'当該年度入力、注意事項'!$E$10</f>
        <v>26</v>
      </c>
      <c r="Q4" s="2997"/>
      <c r="R4" s="2997"/>
      <c r="S4" s="70"/>
      <c r="T4" s="70"/>
    </row>
    <row r="5" spans="1:20" ht="3" customHeight="1" thickBot="1" x14ac:dyDescent="0.2">
      <c r="A5" s="70"/>
      <c r="B5" s="70"/>
      <c r="C5" s="178"/>
      <c r="D5" s="178"/>
      <c r="E5" s="178"/>
      <c r="F5" s="178"/>
      <c r="G5" s="70"/>
      <c r="H5" s="70"/>
      <c r="I5" s="70"/>
      <c r="J5" s="70"/>
      <c r="K5" s="70"/>
      <c r="L5" s="70"/>
      <c r="M5" s="70"/>
      <c r="N5" s="70"/>
      <c r="O5" s="70"/>
      <c r="P5" s="70"/>
      <c r="Q5" s="70"/>
      <c r="R5" s="70"/>
      <c r="S5" s="70"/>
      <c r="T5" s="70"/>
    </row>
    <row r="6" spans="1:20" ht="18" customHeight="1" x14ac:dyDescent="0.15">
      <c r="A6" s="70"/>
      <c r="B6" s="70"/>
      <c r="C6" s="2863" t="s">
        <v>159</v>
      </c>
      <c r="D6" s="2864"/>
      <c r="E6" s="2988" t="s">
        <v>187</v>
      </c>
      <c r="F6" s="1872" t="s">
        <v>281</v>
      </c>
      <c r="G6" s="1873" t="s">
        <v>282</v>
      </c>
      <c r="H6" s="1874" t="s">
        <v>283</v>
      </c>
      <c r="I6" s="1875" t="s">
        <v>286</v>
      </c>
      <c r="J6" s="1875" t="s">
        <v>287</v>
      </c>
      <c r="K6" s="1875" t="s">
        <v>285</v>
      </c>
      <c r="L6" s="2993" t="s">
        <v>70</v>
      </c>
      <c r="M6" s="2049"/>
      <c r="N6" s="2049"/>
      <c r="O6" s="2049"/>
      <c r="P6" s="2049"/>
      <c r="Q6" s="2049"/>
      <c r="R6" s="2050"/>
      <c r="S6" s="70"/>
      <c r="T6" s="70"/>
    </row>
    <row r="7" spans="1:20" s="46" customFormat="1" ht="18" customHeight="1" thickBot="1" x14ac:dyDescent="0.2">
      <c r="A7" s="106"/>
      <c r="B7" s="106"/>
      <c r="C7" s="2867"/>
      <c r="D7" s="2868"/>
      <c r="E7" s="2989"/>
      <c r="F7" s="1876" t="s">
        <v>124</v>
      </c>
      <c r="G7" s="1877" t="s">
        <v>124</v>
      </c>
      <c r="H7" s="1878" t="s">
        <v>124</v>
      </c>
      <c r="I7" s="1879" t="s">
        <v>284</v>
      </c>
      <c r="J7" s="1879" t="s">
        <v>284</v>
      </c>
      <c r="K7" s="1879" t="s">
        <v>284</v>
      </c>
      <c r="L7" s="2994"/>
      <c r="M7" s="2051" t="s">
        <v>98</v>
      </c>
      <c r="N7" s="2052" t="s">
        <v>21</v>
      </c>
      <c r="O7" s="2051" t="s">
        <v>288</v>
      </c>
      <c r="P7" s="2053" t="s">
        <v>289</v>
      </c>
      <c r="Q7" s="2051" t="s">
        <v>206</v>
      </c>
      <c r="R7" s="2054" t="s">
        <v>290</v>
      </c>
      <c r="S7" s="106"/>
      <c r="T7" s="106"/>
    </row>
    <row r="8" spans="1:20" ht="26.25" customHeight="1" thickBot="1" x14ac:dyDescent="0.2">
      <c r="A8" s="70"/>
      <c r="B8" s="70"/>
      <c r="C8" s="2987" t="s">
        <v>139</v>
      </c>
      <c r="D8" s="202" t="s">
        <v>143</v>
      </c>
      <c r="E8" s="1337">
        <f>SUM(F8:L8)</f>
        <v>23097</v>
      </c>
      <c r="F8" s="1338">
        <f>'3-1戸籍届出（届出別）'!G42-I8-M8-N8-O8</f>
        <v>8247</v>
      </c>
      <c r="G8" s="1339">
        <f>'3-1戸籍届出（届出別）'!G62-J8-P8-Q8</f>
        <v>6296</v>
      </c>
      <c r="H8" s="1340">
        <f>'3-1戸籍届出（届出別）'!G81-K8-R8</f>
        <v>7134</v>
      </c>
      <c r="I8" s="1342">
        <f>'3-1戸籍届出（届出別）'!O42</f>
        <v>5</v>
      </c>
      <c r="J8" s="1342">
        <f>'3-1戸籍届出（届出別）'!O62</f>
        <v>259</v>
      </c>
      <c r="K8" s="1342">
        <f>'3-1戸籍届出（届出別）'!O81</f>
        <v>550</v>
      </c>
      <c r="L8" s="2043">
        <f>SUM(M8:R8)</f>
        <v>606</v>
      </c>
      <c r="M8" s="1561">
        <v>203</v>
      </c>
      <c r="N8" s="1560">
        <v>135</v>
      </c>
      <c r="O8" s="1561">
        <v>139</v>
      </c>
      <c r="P8" s="1643">
        <v>36</v>
      </c>
      <c r="Q8" s="1644">
        <v>54</v>
      </c>
      <c r="R8" s="1812">
        <v>39</v>
      </c>
    </row>
    <row r="9" spans="1:20" ht="26.25" customHeight="1" thickBot="1" x14ac:dyDescent="0.2">
      <c r="A9" s="70"/>
      <c r="B9" s="70"/>
      <c r="C9" s="2987"/>
      <c r="D9" s="169" t="s">
        <v>189</v>
      </c>
      <c r="E9" s="1343">
        <f>SUM(F9:L9)</f>
        <v>11846</v>
      </c>
      <c r="F9" s="1344">
        <f>'3-1戸籍届出（届出別）'!J42</f>
        <v>4579</v>
      </c>
      <c r="G9" s="1345">
        <f>'3-1戸籍届出（届出別）'!J62</f>
        <v>3388</v>
      </c>
      <c r="H9" s="1346">
        <f>'3-1戸籍届出（届出別）'!J81</f>
        <v>3879</v>
      </c>
      <c r="I9" s="1347"/>
      <c r="J9" s="1347"/>
      <c r="K9" s="1347"/>
      <c r="L9" s="2044"/>
      <c r="M9" s="1347"/>
      <c r="N9" s="1349"/>
      <c r="O9" s="1347"/>
      <c r="P9" s="1350"/>
      <c r="Q9" s="1347"/>
      <c r="R9" s="1348"/>
    </row>
    <row r="10" spans="1:20" ht="26.25" customHeight="1" thickBot="1" x14ac:dyDescent="0.2">
      <c r="A10" s="70"/>
      <c r="B10" s="70"/>
      <c r="C10" s="2987" t="s">
        <v>140</v>
      </c>
      <c r="D10" s="202" t="s">
        <v>142</v>
      </c>
      <c r="E10" s="1337">
        <f>SUM(F10:L10)</f>
        <v>53094</v>
      </c>
      <c r="F10" s="1338">
        <f>'3-2住民異動'!S40-M10-N10-O10</f>
        <v>18681</v>
      </c>
      <c r="G10" s="1339">
        <f>'3-2住民異動'!S92-P10-Q10</f>
        <v>14340</v>
      </c>
      <c r="H10" s="857">
        <f>'3-2住民異動'!S144-R10</f>
        <v>14604</v>
      </c>
      <c r="I10" s="1342">
        <f>'3-2住民異動'!S46</f>
        <v>28</v>
      </c>
      <c r="J10" s="1342">
        <f>'3-2住民異動'!S98</f>
        <v>1361</v>
      </c>
      <c r="K10" s="1342">
        <f>'3-2住民異動'!S150</f>
        <v>907</v>
      </c>
      <c r="L10" s="2043">
        <f>SUM(M10:R10)</f>
        <v>3173</v>
      </c>
      <c r="M10" s="1561">
        <v>1004</v>
      </c>
      <c r="N10" s="1560">
        <v>542</v>
      </c>
      <c r="O10" s="1561">
        <v>830</v>
      </c>
      <c r="P10" s="1643">
        <v>211</v>
      </c>
      <c r="Q10" s="1644">
        <v>429</v>
      </c>
      <c r="R10" s="1812">
        <v>157</v>
      </c>
    </row>
    <row r="11" spans="1:20" ht="26.25" customHeight="1" thickBot="1" x14ac:dyDescent="0.2">
      <c r="A11" s="70"/>
      <c r="B11" s="70"/>
      <c r="C11" s="2987"/>
      <c r="D11" s="170" t="s">
        <v>135</v>
      </c>
      <c r="E11" s="1351">
        <f>SUM(F11:L11)</f>
        <v>26678</v>
      </c>
      <c r="F11" s="1352">
        <f>'3-2住民異動'!S65</f>
        <v>9596</v>
      </c>
      <c r="G11" s="858">
        <f>'3-2住民異動'!S117</f>
        <v>8420</v>
      </c>
      <c r="H11" s="860">
        <f>'3-2住民異動'!S169</f>
        <v>8661</v>
      </c>
      <c r="I11" s="859">
        <f>'3-2住民異動'!S72</f>
        <v>0</v>
      </c>
      <c r="J11" s="859">
        <f>'3-2住民異動'!S124</f>
        <v>1</v>
      </c>
      <c r="K11" s="859">
        <f>'3-2住民異動'!S176</f>
        <v>0</v>
      </c>
      <c r="L11" s="2045"/>
      <c r="M11" s="862"/>
      <c r="N11" s="863"/>
      <c r="O11" s="862"/>
      <c r="P11" s="861"/>
      <c r="Q11" s="862"/>
      <c r="R11" s="1354"/>
    </row>
    <row r="12" spans="1:20" ht="26.25" customHeight="1" thickBot="1" x14ac:dyDescent="0.2">
      <c r="A12" s="70"/>
      <c r="B12" s="70"/>
      <c r="C12" s="2987"/>
      <c r="D12" s="50" t="s">
        <v>137</v>
      </c>
      <c r="E12" s="1343">
        <f t="shared" ref="E12:E19" si="0">SUM(F12:L12)</f>
        <v>71347</v>
      </c>
      <c r="F12" s="1355">
        <f>'3-2住民異動'!S66</f>
        <v>21211</v>
      </c>
      <c r="G12" s="1356">
        <f>'3-2住民異動'!S118</f>
        <v>22971</v>
      </c>
      <c r="H12" s="1357">
        <f>'3-2住民異動'!S170</f>
        <v>27165</v>
      </c>
      <c r="I12" s="1347"/>
      <c r="J12" s="1347"/>
      <c r="K12" s="865"/>
      <c r="L12" s="2044"/>
      <c r="M12" s="1347"/>
      <c r="N12" s="1349"/>
      <c r="O12" s="1347"/>
      <c r="P12" s="1350"/>
      <c r="Q12" s="1347"/>
      <c r="R12" s="1348"/>
    </row>
    <row r="13" spans="1:20" ht="26.25" customHeight="1" thickBot="1" x14ac:dyDescent="0.2">
      <c r="A13" s="70"/>
      <c r="B13" s="70"/>
      <c r="C13" s="2987" t="s">
        <v>141</v>
      </c>
      <c r="D13" s="171" t="s">
        <v>136</v>
      </c>
      <c r="E13" s="1337">
        <f>SUM(F13:L13)</f>
        <v>2789</v>
      </c>
      <c r="F13" s="1338">
        <f>SUM('3-3住基ネット'!S29:S30,'3-3住基ネット'!S37:S38)</f>
        <v>1062</v>
      </c>
      <c r="G13" s="1339">
        <f>SUM('3-3住基ネット'!S49:S50,'3-3住基ネット'!S57:S58)</f>
        <v>658</v>
      </c>
      <c r="H13" s="857">
        <f>SUM('3-3住基ネット'!S69:S70,'3-3住基ネット'!S77:S78)</f>
        <v>1019</v>
      </c>
      <c r="I13" s="873"/>
      <c r="J13" s="873"/>
      <c r="K13" s="1342">
        <f>SUM('3-3住基ネット'!S89:S90,'3-3住基ネット'!S97:S98)</f>
        <v>50</v>
      </c>
      <c r="L13" s="2046"/>
      <c r="M13" s="873"/>
      <c r="N13" s="1359"/>
      <c r="O13" s="873"/>
      <c r="P13" s="1360"/>
      <c r="Q13" s="873"/>
      <c r="R13" s="1358"/>
    </row>
    <row r="14" spans="1:20" ht="26.25" customHeight="1" thickBot="1" x14ac:dyDescent="0.2">
      <c r="A14" s="70"/>
      <c r="B14" s="70"/>
      <c r="C14" s="2987"/>
      <c r="D14" s="170" t="s">
        <v>155</v>
      </c>
      <c r="E14" s="1351">
        <f t="shared" si="0"/>
        <v>35</v>
      </c>
      <c r="F14" s="1352">
        <f>'3-3住基ネット'!S39</f>
        <v>11</v>
      </c>
      <c r="G14" s="858">
        <f>'3-3住基ネット'!S59</f>
        <v>13</v>
      </c>
      <c r="H14" s="860">
        <f>'3-3住基ネット'!S79</f>
        <v>11</v>
      </c>
      <c r="I14" s="862"/>
      <c r="J14" s="862"/>
      <c r="K14" s="859">
        <f>'3-3住基ネット'!S99</f>
        <v>0</v>
      </c>
      <c r="L14" s="2045"/>
      <c r="M14" s="862"/>
      <c r="N14" s="863"/>
      <c r="O14" s="862"/>
      <c r="P14" s="861"/>
      <c r="Q14" s="862"/>
      <c r="R14" s="1354"/>
    </row>
    <row r="15" spans="1:20" ht="26.25" customHeight="1" thickBot="1" x14ac:dyDescent="0.2">
      <c r="A15" s="70"/>
      <c r="B15" s="70"/>
      <c r="C15" s="2987"/>
      <c r="D15" s="50" t="s">
        <v>587</v>
      </c>
      <c r="E15" s="1343">
        <f>SUM(F15:L15)</f>
        <v>726</v>
      </c>
      <c r="F15" s="1344">
        <f>'3-3住基ネット'!S40+'3-3住基ネット'!S41</f>
        <v>374</v>
      </c>
      <c r="G15" s="1345">
        <f>'3-3住基ネット'!S60+'3-3住基ネット'!S61</f>
        <v>185</v>
      </c>
      <c r="H15" s="1346">
        <f>'3-3住基ネット'!S80+'3-3住基ネット'!S81</f>
        <v>152</v>
      </c>
      <c r="I15" s="1347"/>
      <c r="J15" s="1347"/>
      <c r="K15" s="1356">
        <f>'3-3住基ネット'!S100+'3-3住基ネット'!S101</f>
        <v>15</v>
      </c>
      <c r="L15" s="2044"/>
      <c r="M15" s="1347"/>
      <c r="N15" s="1349"/>
      <c r="O15" s="1347"/>
      <c r="P15" s="1350"/>
      <c r="Q15" s="1347"/>
      <c r="R15" s="1348"/>
    </row>
    <row r="16" spans="1:20" ht="26.25" customHeight="1" thickBot="1" x14ac:dyDescent="0.2">
      <c r="A16" s="161"/>
      <c r="B16" s="161"/>
      <c r="C16" s="2995" t="s">
        <v>19</v>
      </c>
      <c r="D16" s="168" t="s">
        <v>144</v>
      </c>
      <c r="E16" s="1337">
        <f t="shared" si="0"/>
        <v>18536</v>
      </c>
      <c r="F16" s="1338">
        <f>'3-4印鑑登録'!S36</f>
        <v>7117</v>
      </c>
      <c r="G16" s="1339">
        <f>'3-4印鑑登録'!S61</f>
        <v>4857</v>
      </c>
      <c r="H16" s="857">
        <f>'3-4印鑑登録'!S86</f>
        <v>5202</v>
      </c>
      <c r="I16" s="1342">
        <f>'3-4印鑑登録'!S42</f>
        <v>10</v>
      </c>
      <c r="J16" s="1342">
        <f>'3-4印鑑登録'!S67</f>
        <v>824</v>
      </c>
      <c r="K16" s="856">
        <f>'3-4印鑑登録'!S92</f>
        <v>526</v>
      </c>
      <c r="L16" s="2046"/>
      <c r="M16" s="873"/>
      <c r="N16" s="1359"/>
      <c r="O16" s="873"/>
      <c r="P16" s="1360"/>
      <c r="Q16" s="873"/>
      <c r="R16" s="1358"/>
    </row>
    <row r="17" spans="1:18" ht="26.25" customHeight="1" thickBot="1" x14ac:dyDescent="0.2">
      <c r="A17" s="172"/>
      <c r="B17" s="172"/>
      <c r="C17" s="2996"/>
      <c r="D17" s="203" t="s">
        <v>261</v>
      </c>
      <c r="E17" s="1351">
        <f t="shared" si="0"/>
        <v>6085</v>
      </c>
      <c r="F17" s="1352">
        <f>'3-4印鑑登録'!S37+'3-4印鑑登録'!S38-M17-N17-O17</f>
        <v>2024</v>
      </c>
      <c r="G17" s="858">
        <f>'3-4印鑑登録'!S62+'3-4印鑑登録'!S63-P17-Q17</f>
        <v>1781</v>
      </c>
      <c r="H17" s="860">
        <f>'3-4印鑑登録'!S87+'3-4印鑑登録'!S88-R17</f>
        <v>1777</v>
      </c>
      <c r="I17" s="859">
        <f>'3-4印鑑登録'!S43+'3-4印鑑登録'!S44</f>
        <v>7</v>
      </c>
      <c r="J17" s="859">
        <f>'3-4印鑑登録'!S68+'3-4印鑑登録'!S69</f>
        <v>273</v>
      </c>
      <c r="K17" s="859">
        <f>'3-4印鑑登録'!S93+'3-4印鑑登録'!S94</f>
        <v>222</v>
      </c>
      <c r="L17" s="2047">
        <f>SUM(M17:R17)</f>
        <v>1</v>
      </c>
      <c r="M17" s="1564">
        <v>0</v>
      </c>
      <c r="N17" s="1563">
        <v>1</v>
      </c>
      <c r="O17" s="1564">
        <v>0</v>
      </c>
      <c r="P17" s="1629">
        <v>0</v>
      </c>
      <c r="Q17" s="1630">
        <v>0</v>
      </c>
      <c r="R17" s="1813">
        <v>0</v>
      </c>
    </row>
    <row r="18" spans="1:18" ht="26.25" customHeight="1" thickBot="1" x14ac:dyDescent="0.2">
      <c r="A18" s="70"/>
      <c r="B18" s="70"/>
      <c r="C18" s="2996"/>
      <c r="D18" s="272" t="s">
        <v>138</v>
      </c>
      <c r="E18" s="1343">
        <f t="shared" si="0"/>
        <v>802</v>
      </c>
      <c r="F18" s="1344">
        <f>'3-4印鑑登録'!S40-M18-N18-O18</f>
        <v>232</v>
      </c>
      <c r="G18" s="1345">
        <f>'3-4印鑑登録'!S65-P18-Q18</f>
        <v>123</v>
      </c>
      <c r="H18" s="1346">
        <f>'3-4印鑑登録'!S90-R18</f>
        <v>198</v>
      </c>
      <c r="I18" s="1356">
        <f>'3-4印鑑登録'!S46</f>
        <v>0</v>
      </c>
      <c r="J18" s="1356">
        <f>'3-4印鑑登録'!S71</f>
        <v>83</v>
      </c>
      <c r="K18" s="1356">
        <f>'3-4印鑑登録'!S96</f>
        <v>82</v>
      </c>
      <c r="L18" s="1357">
        <f>SUM(M18:R18)</f>
        <v>84</v>
      </c>
      <c r="M18" s="1564">
        <v>12</v>
      </c>
      <c r="N18" s="1563">
        <v>19</v>
      </c>
      <c r="O18" s="1564">
        <v>9</v>
      </c>
      <c r="P18" s="1629">
        <v>9</v>
      </c>
      <c r="Q18" s="1630">
        <v>16</v>
      </c>
      <c r="R18" s="1813">
        <v>19</v>
      </c>
    </row>
    <row r="19" spans="1:18" ht="26.25" customHeight="1" thickTop="1" thickBot="1" x14ac:dyDescent="0.2">
      <c r="A19" s="172"/>
      <c r="B19" s="172"/>
      <c r="C19" s="2985" t="s">
        <v>72</v>
      </c>
      <c r="D19" s="2986"/>
      <c r="E19" s="1366">
        <f t="shared" si="0"/>
        <v>215035</v>
      </c>
      <c r="F19" s="1367">
        <f t="shared" ref="F19:R19" si="1">SUM(F8:F18)</f>
        <v>73134</v>
      </c>
      <c r="G19" s="1368">
        <f t="shared" si="1"/>
        <v>63032</v>
      </c>
      <c r="H19" s="1369">
        <f t="shared" si="1"/>
        <v>69802</v>
      </c>
      <c r="I19" s="1371">
        <f t="shared" si="1"/>
        <v>50</v>
      </c>
      <c r="J19" s="1371">
        <f t="shared" si="1"/>
        <v>2801</v>
      </c>
      <c r="K19" s="1371">
        <f t="shared" si="1"/>
        <v>2352</v>
      </c>
      <c r="L19" s="2048">
        <f t="shared" si="1"/>
        <v>3864</v>
      </c>
      <c r="M19" s="1372">
        <f t="shared" si="1"/>
        <v>1219</v>
      </c>
      <c r="N19" s="1372">
        <f t="shared" si="1"/>
        <v>697</v>
      </c>
      <c r="O19" s="1372">
        <f t="shared" si="1"/>
        <v>978</v>
      </c>
      <c r="P19" s="1372">
        <f t="shared" si="1"/>
        <v>256</v>
      </c>
      <c r="Q19" s="1372">
        <f t="shared" si="1"/>
        <v>499</v>
      </c>
      <c r="R19" s="1373">
        <f t="shared" si="1"/>
        <v>215</v>
      </c>
    </row>
    <row r="20" spans="1:18" ht="26.25" customHeight="1" x14ac:dyDescent="0.15">
      <c r="D20" s="51"/>
      <c r="E20" s="1374"/>
      <c r="F20" s="1259"/>
      <c r="G20" s="1259"/>
      <c r="H20" s="1259"/>
      <c r="I20" s="1259"/>
      <c r="J20" s="1259"/>
      <c r="K20" s="1259"/>
      <c r="L20" s="1259"/>
      <c r="M20" s="1259"/>
      <c r="N20" s="1259"/>
      <c r="O20" s="1259"/>
      <c r="P20" s="1259"/>
      <c r="Q20" s="1259"/>
      <c r="R20" s="1259"/>
    </row>
    <row r="21" spans="1:18" ht="26.25" customHeight="1" x14ac:dyDescent="0.15">
      <c r="D21" s="51"/>
      <c r="E21" s="51"/>
    </row>
    <row r="22" spans="1:18" ht="33.75" customHeight="1" x14ac:dyDescent="0.15">
      <c r="D22" s="46"/>
      <c r="E22" s="46"/>
    </row>
    <row r="23" spans="1:18" ht="33.75" customHeight="1" x14ac:dyDescent="0.15">
      <c r="F23" s="52"/>
    </row>
    <row r="24" spans="1:18" ht="33.75" customHeight="1" x14ac:dyDescent="0.15">
      <c r="F24" s="52"/>
    </row>
    <row r="25" spans="1:18" ht="33.75" customHeight="1" x14ac:dyDescent="0.15">
      <c r="F25" s="52"/>
    </row>
    <row r="26" spans="1:18" ht="33.75" customHeight="1" x14ac:dyDescent="0.15">
      <c r="F26" s="52"/>
    </row>
    <row r="27" spans="1:18" ht="33.75" customHeight="1" x14ac:dyDescent="0.15">
      <c r="F27" s="52"/>
    </row>
    <row r="28" spans="1:18" ht="33.75" customHeight="1" x14ac:dyDescent="0.15">
      <c r="F28" s="52"/>
    </row>
    <row r="29" spans="1:18" ht="33.75" customHeight="1" x14ac:dyDescent="0.15">
      <c r="F29" s="52"/>
    </row>
    <row r="30" spans="1:18" ht="33.75" customHeight="1" x14ac:dyDescent="0.15">
      <c r="F30" s="52"/>
    </row>
    <row r="31" spans="1:18" ht="33.75" customHeight="1" x14ac:dyDescent="0.15">
      <c r="F31" s="52"/>
    </row>
    <row r="32" spans="1:18" ht="33.75" customHeight="1" x14ac:dyDescent="0.15">
      <c r="F32" s="52"/>
    </row>
    <row r="33" spans="6:6" ht="33.75" customHeight="1" x14ac:dyDescent="0.15">
      <c r="F33" s="52"/>
    </row>
    <row r="34" spans="6:6" ht="33.75" customHeight="1" x14ac:dyDescent="0.15">
      <c r="F34" s="52"/>
    </row>
    <row r="35" spans="6:6" ht="33.75" customHeight="1" x14ac:dyDescent="0.15">
      <c r="F35" s="52"/>
    </row>
    <row r="36" spans="6:6" x14ac:dyDescent="0.15">
      <c r="F36" s="52"/>
    </row>
    <row r="37" spans="6:6" x14ac:dyDescent="0.15">
      <c r="F37" s="52"/>
    </row>
    <row r="38" spans="6:6" x14ac:dyDescent="0.15">
      <c r="F38" s="52"/>
    </row>
  </sheetData>
  <mergeCells count="10">
    <mergeCell ref="A2:G2"/>
    <mergeCell ref="L6:L7"/>
    <mergeCell ref="C13:C15"/>
    <mergeCell ref="C16:C18"/>
    <mergeCell ref="P4:R4"/>
    <mergeCell ref="C19:D19"/>
    <mergeCell ref="C8:C9"/>
    <mergeCell ref="C10:C12"/>
    <mergeCell ref="E6:E7"/>
    <mergeCell ref="C6:D7"/>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&amp;R【５　窓口別事務取扱件数】－【(１)届出処理件数】</oddHeader>
    <oddFooter>&amp;R&amp;"ＭＳ ゴシック,標準"【５　窓口別事務取扱件数】－【(１)届出処理件数】</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Z88"/>
  <sheetViews>
    <sheetView view="pageLayout" zoomScaleNormal="80" zoomScaleSheetLayoutView="83" workbookViewId="0">
      <selection activeCell="L72" sqref="L72:W74"/>
    </sheetView>
  </sheetViews>
  <sheetFormatPr defaultRowHeight="21" customHeight="1" x14ac:dyDescent="0.15"/>
  <cols>
    <col min="1" max="2" width="2.5" style="36" customWidth="1"/>
    <col min="3" max="3" width="3.75" style="36" customWidth="1"/>
    <col min="4" max="5" width="1.875" style="36" customWidth="1"/>
    <col min="6" max="6" width="3.75" style="36" customWidth="1"/>
    <col min="7" max="8" width="1.875" style="36" customWidth="1"/>
    <col min="9" max="11" width="3.75" style="36" customWidth="1"/>
    <col min="12" max="23" width="8.5" style="36" customWidth="1"/>
    <col min="24" max="24" width="10" style="36" customWidth="1"/>
    <col min="25" max="25" width="3.125" style="36" customWidth="1"/>
    <col min="26" max="26" width="1.5" style="36" customWidth="1"/>
    <col min="27" max="16384" width="9" style="36"/>
  </cols>
  <sheetData>
    <row r="1" spans="1:26" ht="11.25" customHeight="1" x14ac:dyDescent="0.15"/>
    <row r="2" spans="1:26" ht="22.5" customHeight="1" x14ac:dyDescent="0.15">
      <c r="A2" s="201" t="s">
        <v>178</v>
      </c>
      <c r="D2" s="204"/>
      <c r="E2" s="204"/>
      <c r="F2" s="204"/>
      <c r="G2" s="204"/>
      <c r="H2" s="204"/>
      <c r="I2" s="204"/>
      <c r="J2" s="204"/>
      <c r="K2" s="204"/>
      <c r="L2" s="204"/>
      <c r="M2" s="204"/>
      <c r="N2" s="204"/>
      <c r="O2" s="183"/>
      <c r="P2" s="70"/>
      <c r="Q2" s="70"/>
      <c r="R2" s="70"/>
      <c r="S2" s="70"/>
      <c r="T2" s="70"/>
      <c r="U2" s="70"/>
      <c r="V2" s="70"/>
      <c r="W2" s="70"/>
      <c r="X2" s="70"/>
      <c r="Y2" s="70"/>
      <c r="Z2" s="70"/>
    </row>
    <row r="3" spans="1:26" ht="7.5" customHeight="1" x14ac:dyDescent="0.15">
      <c r="A3" s="201"/>
      <c r="D3" s="204"/>
      <c r="E3" s="204"/>
      <c r="F3" s="204"/>
      <c r="G3" s="204"/>
      <c r="H3" s="204"/>
      <c r="I3" s="204"/>
      <c r="J3" s="204"/>
      <c r="K3" s="204"/>
      <c r="L3" s="204"/>
      <c r="M3" s="204"/>
      <c r="N3" s="204"/>
      <c r="O3" s="183"/>
      <c r="P3" s="70"/>
      <c r="Q3" s="70"/>
      <c r="R3" s="70"/>
      <c r="S3" s="70"/>
      <c r="T3" s="70"/>
      <c r="U3" s="70"/>
      <c r="V3" s="70"/>
      <c r="W3" s="70"/>
      <c r="X3" s="70"/>
      <c r="Y3" s="70"/>
      <c r="Z3" s="70"/>
    </row>
    <row r="4" spans="1:26" ht="22.5" customHeight="1" x14ac:dyDescent="0.15">
      <c r="A4" s="201"/>
      <c r="C4" s="53" t="s">
        <v>130</v>
      </c>
      <c r="D4" s="204"/>
      <c r="E4" s="204"/>
      <c r="F4" s="204"/>
      <c r="G4" s="204"/>
      <c r="H4" s="204"/>
      <c r="I4" s="204"/>
      <c r="J4" s="204"/>
      <c r="K4" s="204"/>
      <c r="L4" s="153"/>
      <c r="M4" s="153"/>
      <c r="N4" s="153"/>
      <c r="O4" s="153"/>
      <c r="P4" s="153"/>
      <c r="Q4" s="153"/>
      <c r="R4" s="153"/>
      <c r="S4" s="153"/>
      <c r="T4" s="153"/>
      <c r="U4" s="153"/>
      <c r="V4" s="2720">
        <f>'当該年度入力、注意事項'!$E$10</f>
        <v>26</v>
      </c>
      <c r="W4" s="2720"/>
      <c r="X4" s="2720"/>
      <c r="Y4" s="70"/>
      <c r="Z4" s="70"/>
    </row>
    <row r="5" spans="1:26" ht="3.75" customHeight="1" thickBot="1" x14ac:dyDescent="0.2">
      <c r="B5" s="70"/>
      <c r="C5" s="70"/>
      <c r="D5" s="70"/>
      <c r="E5" s="70"/>
      <c r="F5" s="70"/>
      <c r="G5" s="70"/>
      <c r="H5" s="70"/>
      <c r="I5" s="70"/>
      <c r="J5" s="70"/>
      <c r="K5" s="70"/>
      <c r="L5" s="153"/>
      <c r="M5" s="153"/>
      <c r="N5" s="153"/>
      <c r="O5" s="153"/>
      <c r="P5" s="153"/>
      <c r="Q5" s="153"/>
      <c r="R5" s="153"/>
      <c r="S5" s="153"/>
      <c r="T5" s="153"/>
      <c r="U5" s="153"/>
      <c r="V5" s="153"/>
      <c r="W5" s="153"/>
      <c r="X5" s="153"/>
      <c r="Y5" s="70"/>
      <c r="Z5" s="70"/>
    </row>
    <row r="6" spans="1:26" s="45" customFormat="1" ht="18" customHeight="1" x14ac:dyDescent="0.15">
      <c r="B6" s="173"/>
      <c r="C6" s="3015"/>
      <c r="D6" s="3016"/>
      <c r="E6" s="3016"/>
      <c r="F6" s="3016"/>
      <c r="G6" s="3016"/>
      <c r="H6" s="2877" t="s">
        <v>294</v>
      </c>
      <c r="I6" s="2877"/>
      <c r="J6" s="2877"/>
      <c r="K6" s="2878"/>
      <c r="L6" s="789"/>
      <c r="M6" s="790"/>
      <c r="N6" s="790"/>
      <c r="O6" s="2469">
        <f>'当該年度入力、注意事項'!$E$10</f>
        <v>26</v>
      </c>
      <c r="P6" s="2469"/>
      <c r="Q6" s="2469"/>
      <c r="R6" s="790"/>
      <c r="S6" s="790"/>
      <c r="T6" s="791"/>
      <c r="U6" s="2470">
        <f>'当該年度入力、注意事項'!$E$10+1</f>
        <v>27</v>
      </c>
      <c r="V6" s="2469"/>
      <c r="W6" s="2471"/>
      <c r="X6" s="2826" t="s">
        <v>15</v>
      </c>
      <c r="Y6" s="173"/>
      <c r="Z6" s="173"/>
    </row>
    <row r="7" spans="1:26" s="45" customFormat="1" ht="18" customHeight="1" thickBot="1" x14ac:dyDescent="0.2">
      <c r="B7" s="173"/>
      <c r="C7" s="2879" t="s">
        <v>295</v>
      </c>
      <c r="D7" s="2880"/>
      <c r="E7" s="2880"/>
      <c r="F7" s="2880"/>
      <c r="G7" s="2880"/>
      <c r="H7" s="3008"/>
      <c r="I7" s="3008"/>
      <c r="J7" s="3008"/>
      <c r="K7" s="3009"/>
      <c r="L7" s="792" t="s">
        <v>448</v>
      </c>
      <c r="M7" s="793" t="s">
        <v>449</v>
      </c>
      <c r="N7" s="793" t="s">
        <v>450</v>
      </c>
      <c r="O7" s="793" t="s">
        <v>451</v>
      </c>
      <c r="P7" s="793" t="s">
        <v>458</v>
      </c>
      <c r="Q7" s="793" t="s">
        <v>459</v>
      </c>
      <c r="R7" s="793" t="s">
        <v>452</v>
      </c>
      <c r="S7" s="793" t="s">
        <v>453</v>
      </c>
      <c r="T7" s="793" t="s">
        <v>454</v>
      </c>
      <c r="U7" s="793" t="s">
        <v>455</v>
      </c>
      <c r="V7" s="793" t="s">
        <v>456</v>
      </c>
      <c r="W7" s="793" t="s">
        <v>457</v>
      </c>
      <c r="X7" s="2827"/>
      <c r="Y7" s="173"/>
      <c r="Z7" s="173"/>
    </row>
    <row r="8" spans="1:26" s="45" customFormat="1" ht="22.5" customHeight="1" x14ac:dyDescent="0.15">
      <c r="B8" s="173"/>
      <c r="C8" s="3027" t="s">
        <v>96</v>
      </c>
      <c r="D8" s="3028"/>
      <c r="E8" s="3006" t="s">
        <v>209</v>
      </c>
      <c r="F8" s="3006"/>
      <c r="G8" s="3006"/>
      <c r="H8" s="3006"/>
      <c r="I8" s="3006"/>
      <c r="J8" s="3006"/>
      <c r="K8" s="3007"/>
      <c r="L8" s="855">
        <f>'3-1戸籍届出（月別）'!G37-L15-L16-L17</f>
        <v>1048</v>
      </c>
      <c r="M8" s="855">
        <f>'3-1戸籍届出（月別）'!H37-M15-M16-M17</f>
        <v>1050</v>
      </c>
      <c r="N8" s="855">
        <f>'3-1戸籍届出（月別）'!I37-N15-N16-N17</f>
        <v>1002</v>
      </c>
      <c r="O8" s="855">
        <f>'3-1戸籍届出（月別）'!J37-O15-O16-O17</f>
        <v>1030</v>
      </c>
      <c r="P8" s="855">
        <f>'3-1戸籍届出（月別）'!K37-P15-P16-P17</f>
        <v>979</v>
      </c>
      <c r="Q8" s="855">
        <f>'3-1戸籍届出（月別）'!L37-Q15-Q16-Q17</f>
        <v>1003</v>
      </c>
      <c r="R8" s="855">
        <f>'3-1戸籍届出（月別）'!M37-R15-R16-R17</f>
        <v>1037</v>
      </c>
      <c r="S8" s="855">
        <f>'3-1戸籍届出（月別）'!N37-S15-S16-S17</f>
        <v>1012</v>
      </c>
      <c r="T8" s="855">
        <f>'3-1戸籍届出（月別）'!O37-T15-T16-T17</f>
        <v>1159</v>
      </c>
      <c r="U8" s="855">
        <f>'3-1戸籍届出（月別）'!P37-U15-U16-U17</f>
        <v>1213</v>
      </c>
      <c r="V8" s="855">
        <f>'3-1戸籍届出（月別）'!Q37-V15-V16-V17</f>
        <v>1042</v>
      </c>
      <c r="W8" s="855">
        <f>'3-1戸籍届出（月別）'!R37-W15-W16-W17</f>
        <v>1251</v>
      </c>
      <c r="X8" s="1375">
        <f>SUM(L8:W8)</f>
        <v>12826</v>
      </c>
    </row>
    <row r="9" spans="1:26" s="45" customFormat="1" ht="22.5" customHeight="1" x14ac:dyDescent="0.15">
      <c r="B9" s="173"/>
      <c r="C9" s="3029"/>
      <c r="D9" s="3030"/>
      <c r="E9" s="3010" t="s">
        <v>293</v>
      </c>
      <c r="F9" s="3010"/>
      <c r="G9" s="3010"/>
      <c r="H9" s="3010"/>
      <c r="I9" s="3010"/>
      <c r="J9" s="3010"/>
      <c r="K9" s="3011"/>
      <c r="L9" s="855">
        <f>'3-1戸籍届出（月別）'!G62-L18-L19</f>
        <v>793</v>
      </c>
      <c r="M9" s="855">
        <f>'3-1戸籍届出（月別）'!H62-M18-M19</f>
        <v>806</v>
      </c>
      <c r="N9" s="855">
        <f>'3-1戸籍届出（月別）'!I62-N18-N19</f>
        <v>730</v>
      </c>
      <c r="O9" s="855">
        <f>'3-1戸籍届出（月別）'!J62-O18-O19</f>
        <v>772</v>
      </c>
      <c r="P9" s="855">
        <f>'3-1戸籍届出（月別）'!K62-P18-P19</f>
        <v>688</v>
      </c>
      <c r="Q9" s="855">
        <f>'3-1戸籍届出（月別）'!L62-Q18-Q19</f>
        <v>735</v>
      </c>
      <c r="R9" s="855">
        <f>'3-1戸籍届出（月別）'!M62-R18-R19</f>
        <v>802</v>
      </c>
      <c r="S9" s="855">
        <f>'3-1戸籍届出（月別）'!N62-S18-S19</f>
        <v>766</v>
      </c>
      <c r="T9" s="855">
        <f>'3-1戸籍届出（月別）'!O62-T18-T19</f>
        <v>825</v>
      </c>
      <c r="U9" s="855">
        <f>'3-1戸籍届出（月別）'!P62-U18-U19</f>
        <v>903</v>
      </c>
      <c r="V9" s="855">
        <f>'3-1戸籍届出（月別）'!Q62-V18-V19</f>
        <v>860</v>
      </c>
      <c r="W9" s="855">
        <f>'3-1戸籍届出（月別）'!R62-W18-W19</f>
        <v>1004</v>
      </c>
      <c r="X9" s="1375">
        <f t="shared" ref="X9:X15" si="0">SUM(L9:W9)</f>
        <v>9684</v>
      </c>
    </row>
    <row r="10" spans="1:26" s="45" customFormat="1" ht="22.5" customHeight="1" x14ac:dyDescent="0.15">
      <c r="B10" s="173"/>
      <c r="C10" s="3029"/>
      <c r="D10" s="3030"/>
      <c r="E10" s="3010" t="s">
        <v>211</v>
      </c>
      <c r="F10" s="3010"/>
      <c r="G10" s="3010"/>
      <c r="H10" s="3010"/>
      <c r="I10" s="3010"/>
      <c r="J10" s="3010"/>
      <c r="K10" s="3011"/>
      <c r="L10" s="855">
        <f>'3-1戸籍届出（月別）'!G87-L20</f>
        <v>911</v>
      </c>
      <c r="M10" s="855">
        <f>'3-1戸籍届出（月別）'!H87-M20</f>
        <v>882</v>
      </c>
      <c r="N10" s="855">
        <f>'3-1戸籍届出（月別）'!I87-N20</f>
        <v>846</v>
      </c>
      <c r="O10" s="855">
        <f>'3-1戸籍届出（月別）'!J87-O20</f>
        <v>891</v>
      </c>
      <c r="P10" s="855">
        <f>'3-1戸籍届出（月別）'!K87-P20</f>
        <v>871</v>
      </c>
      <c r="Q10" s="855">
        <f>'3-1戸籍届出（月別）'!L87-Q20</f>
        <v>862</v>
      </c>
      <c r="R10" s="855">
        <f>'3-1戸籍届出（月別）'!M87-R20</f>
        <v>844</v>
      </c>
      <c r="S10" s="855">
        <f>'3-1戸籍届出（月別）'!N87-S20</f>
        <v>897</v>
      </c>
      <c r="T10" s="855">
        <f>'3-1戸籍届出（月別）'!O87-T20</f>
        <v>982</v>
      </c>
      <c r="U10" s="855">
        <f>'3-1戸籍届出（月別）'!P87-U20</f>
        <v>1020</v>
      </c>
      <c r="V10" s="855">
        <f>'3-1戸籍届出（月別）'!Q87-V20</f>
        <v>902</v>
      </c>
      <c r="W10" s="855">
        <f>'3-1戸籍届出（月別）'!R87-W20</f>
        <v>1105</v>
      </c>
      <c r="X10" s="882">
        <f t="shared" si="0"/>
        <v>11013</v>
      </c>
    </row>
    <row r="11" spans="1:26" s="45" customFormat="1" ht="22.5" customHeight="1" x14ac:dyDescent="0.15">
      <c r="B11" s="173"/>
      <c r="C11" s="3029"/>
      <c r="D11" s="3030"/>
      <c r="E11" s="3010" t="s">
        <v>69</v>
      </c>
      <c r="F11" s="3010"/>
      <c r="G11" s="3010"/>
      <c r="H11" s="3010"/>
      <c r="I11" s="3010"/>
      <c r="J11" s="3010"/>
      <c r="K11" s="3011"/>
      <c r="L11" s="855">
        <f>'3-1戸籍届出（月別）'!G43</f>
        <v>1</v>
      </c>
      <c r="M11" s="855">
        <f>'3-1戸籍届出（月別）'!H43</f>
        <v>0</v>
      </c>
      <c r="N11" s="855">
        <f>'3-1戸籍届出（月別）'!I43</f>
        <v>0</v>
      </c>
      <c r="O11" s="855">
        <f>'3-1戸籍届出（月別）'!J43</f>
        <v>0</v>
      </c>
      <c r="P11" s="855">
        <f>'3-1戸籍届出（月別）'!K43</f>
        <v>0</v>
      </c>
      <c r="Q11" s="855">
        <f>'3-1戸籍届出（月別）'!L43</f>
        <v>0</v>
      </c>
      <c r="R11" s="855">
        <f>'3-1戸籍届出（月別）'!M43</f>
        <v>0</v>
      </c>
      <c r="S11" s="855">
        <f>'3-1戸籍届出（月別）'!N43</f>
        <v>1</v>
      </c>
      <c r="T11" s="855">
        <f>'3-1戸籍届出（月別）'!O43</f>
        <v>0</v>
      </c>
      <c r="U11" s="855">
        <f>'3-1戸籍届出（月別）'!P43</f>
        <v>0</v>
      </c>
      <c r="V11" s="855">
        <f>'3-1戸籍届出（月別）'!Q43</f>
        <v>1</v>
      </c>
      <c r="W11" s="855">
        <f>'3-1戸籍届出（月別）'!R43</f>
        <v>2</v>
      </c>
      <c r="X11" s="1375">
        <f>SUM(L11:W11)</f>
        <v>5</v>
      </c>
    </row>
    <row r="12" spans="1:26" s="45" customFormat="1" ht="22.5" customHeight="1" x14ac:dyDescent="0.15">
      <c r="B12" s="173"/>
      <c r="C12" s="3029"/>
      <c r="D12" s="3030"/>
      <c r="E12" s="3010" t="s">
        <v>204</v>
      </c>
      <c r="F12" s="3010"/>
      <c r="G12" s="3010"/>
      <c r="H12" s="3010"/>
      <c r="I12" s="3010"/>
      <c r="J12" s="3010"/>
      <c r="K12" s="3011"/>
      <c r="L12" s="855">
        <f>'3-1戸籍届出（月別）'!G68</f>
        <v>29</v>
      </c>
      <c r="M12" s="855">
        <f>'3-1戸籍届出（月別）'!H68</f>
        <v>22</v>
      </c>
      <c r="N12" s="855">
        <f>'3-1戸籍届出（月別）'!I68</f>
        <v>20</v>
      </c>
      <c r="O12" s="855">
        <f>'3-1戸籍届出（月別）'!J68</f>
        <v>20</v>
      </c>
      <c r="P12" s="855">
        <f>'3-1戸籍届出（月別）'!K68</f>
        <v>22</v>
      </c>
      <c r="Q12" s="855">
        <f>'3-1戸籍届出（月別）'!L68</f>
        <v>22</v>
      </c>
      <c r="R12" s="855">
        <f>'3-1戸籍届出（月別）'!M68</f>
        <v>23</v>
      </c>
      <c r="S12" s="855">
        <f>'3-1戸籍届出（月別）'!N68</f>
        <v>32</v>
      </c>
      <c r="T12" s="855">
        <f>'3-1戸籍届出（月別）'!O68</f>
        <v>21</v>
      </c>
      <c r="U12" s="855">
        <f>'3-1戸籍届出（月別）'!P68</f>
        <v>14</v>
      </c>
      <c r="V12" s="855">
        <f>'3-1戸籍届出（月別）'!Q68</f>
        <v>13</v>
      </c>
      <c r="W12" s="855">
        <f>'3-1戸籍届出（月別）'!R68</f>
        <v>21</v>
      </c>
      <c r="X12" s="1375">
        <f>SUM(L12:W12)</f>
        <v>259</v>
      </c>
    </row>
    <row r="13" spans="1:26" s="45" customFormat="1" ht="22.5" customHeight="1" x14ac:dyDescent="0.15">
      <c r="B13" s="173"/>
      <c r="C13" s="3029"/>
      <c r="D13" s="3030"/>
      <c r="E13" s="3010" t="s">
        <v>231</v>
      </c>
      <c r="F13" s="3010"/>
      <c r="G13" s="3010"/>
      <c r="H13" s="3010"/>
      <c r="I13" s="3010"/>
      <c r="J13" s="3010"/>
      <c r="K13" s="3011"/>
      <c r="L13" s="855">
        <f>'3-1戸籍届出（月別）'!G93</f>
        <v>46</v>
      </c>
      <c r="M13" s="855">
        <f>'3-1戸籍届出（月別）'!H93</f>
        <v>31</v>
      </c>
      <c r="N13" s="855">
        <f>'3-1戸籍届出（月別）'!I93</f>
        <v>41</v>
      </c>
      <c r="O13" s="855">
        <f>'3-1戸籍届出（月別）'!J93</f>
        <v>47</v>
      </c>
      <c r="P13" s="855">
        <f>'3-1戸籍届出（月別）'!K93</f>
        <v>46</v>
      </c>
      <c r="Q13" s="855">
        <f>'3-1戸籍届出（月別）'!L93</f>
        <v>35</v>
      </c>
      <c r="R13" s="855">
        <f>'3-1戸籍届出（月別）'!M93</f>
        <v>51</v>
      </c>
      <c r="S13" s="855">
        <f>'3-1戸籍届出（月別）'!N93</f>
        <v>48</v>
      </c>
      <c r="T13" s="855">
        <f>'3-1戸籍届出（月別）'!O93</f>
        <v>49</v>
      </c>
      <c r="U13" s="855">
        <f>'3-1戸籍届出（月別）'!P93</f>
        <v>55</v>
      </c>
      <c r="V13" s="855">
        <f>'3-1戸籍届出（月別）'!Q93</f>
        <v>39</v>
      </c>
      <c r="W13" s="855">
        <f>'3-1戸籍届出（月別）'!R93</f>
        <v>62</v>
      </c>
      <c r="X13" s="1375">
        <f>SUM(L13:W13)</f>
        <v>550</v>
      </c>
    </row>
    <row r="14" spans="1:26" s="45" customFormat="1" ht="22.5" customHeight="1" x14ac:dyDescent="0.15">
      <c r="B14" s="173"/>
      <c r="C14" s="3029"/>
      <c r="D14" s="3030"/>
      <c r="E14" s="3025" t="s">
        <v>97</v>
      </c>
      <c r="F14" s="3025"/>
      <c r="G14" s="3025"/>
      <c r="H14" s="3025"/>
      <c r="I14" s="3025"/>
      <c r="J14" s="3025"/>
      <c r="K14" s="3026"/>
      <c r="L14" s="855">
        <f t="shared" ref="L14:W14" si="1">SUM(L15:L20)</f>
        <v>65</v>
      </c>
      <c r="M14" s="855">
        <f t="shared" si="1"/>
        <v>57</v>
      </c>
      <c r="N14" s="855">
        <f t="shared" si="1"/>
        <v>52</v>
      </c>
      <c r="O14" s="855">
        <f t="shared" si="1"/>
        <v>45</v>
      </c>
      <c r="P14" s="855">
        <f t="shared" si="1"/>
        <v>50</v>
      </c>
      <c r="Q14" s="855">
        <f t="shared" si="1"/>
        <v>50</v>
      </c>
      <c r="R14" s="855">
        <f t="shared" si="1"/>
        <v>51</v>
      </c>
      <c r="S14" s="855">
        <f t="shared" si="1"/>
        <v>55</v>
      </c>
      <c r="T14" s="855">
        <f t="shared" si="1"/>
        <v>41</v>
      </c>
      <c r="U14" s="855">
        <f t="shared" si="1"/>
        <v>54</v>
      </c>
      <c r="V14" s="855">
        <f t="shared" si="1"/>
        <v>39</v>
      </c>
      <c r="W14" s="855">
        <f t="shared" si="1"/>
        <v>47</v>
      </c>
      <c r="X14" s="882">
        <f t="shared" si="0"/>
        <v>606</v>
      </c>
    </row>
    <row r="15" spans="1:26" s="45" customFormat="1" ht="22.5" customHeight="1" x14ac:dyDescent="0.15">
      <c r="B15" s="173"/>
      <c r="C15" s="3029"/>
      <c r="D15" s="3030"/>
      <c r="E15" s="208"/>
      <c r="F15" s="3000" t="s">
        <v>98</v>
      </c>
      <c r="G15" s="3001"/>
      <c r="H15" s="3001"/>
      <c r="I15" s="3001"/>
      <c r="J15" s="3001"/>
      <c r="K15" s="3002"/>
      <c r="L15" s="1565">
        <v>23</v>
      </c>
      <c r="M15" s="1564">
        <v>19</v>
      </c>
      <c r="N15" s="1564">
        <v>19</v>
      </c>
      <c r="O15" s="1564">
        <v>15</v>
      </c>
      <c r="P15" s="1564">
        <v>17</v>
      </c>
      <c r="Q15" s="1564">
        <v>18</v>
      </c>
      <c r="R15" s="1564">
        <v>16</v>
      </c>
      <c r="S15" s="1564">
        <v>16</v>
      </c>
      <c r="T15" s="1564">
        <v>18</v>
      </c>
      <c r="U15" s="1564">
        <v>14</v>
      </c>
      <c r="V15" s="1564">
        <v>11</v>
      </c>
      <c r="W15" s="1563">
        <v>17</v>
      </c>
      <c r="X15" s="882">
        <f t="shared" si="0"/>
        <v>203</v>
      </c>
    </row>
    <row r="16" spans="1:26" s="45" customFormat="1" ht="22.5" customHeight="1" x14ac:dyDescent="0.15">
      <c r="B16" s="173"/>
      <c r="C16" s="3029"/>
      <c r="D16" s="3030"/>
      <c r="E16" s="208"/>
      <c r="F16" s="3000" t="s">
        <v>21</v>
      </c>
      <c r="G16" s="3001"/>
      <c r="H16" s="3001"/>
      <c r="I16" s="3001"/>
      <c r="J16" s="3001"/>
      <c r="K16" s="3002"/>
      <c r="L16" s="1565">
        <v>11</v>
      </c>
      <c r="M16" s="1564">
        <v>18</v>
      </c>
      <c r="N16" s="1564">
        <v>9</v>
      </c>
      <c r="O16" s="1564">
        <v>8</v>
      </c>
      <c r="P16" s="1564">
        <v>9</v>
      </c>
      <c r="Q16" s="1564">
        <v>11</v>
      </c>
      <c r="R16" s="1564">
        <v>9</v>
      </c>
      <c r="S16" s="1564">
        <v>15</v>
      </c>
      <c r="T16" s="1564">
        <v>11</v>
      </c>
      <c r="U16" s="1564">
        <v>12</v>
      </c>
      <c r="V16" s="1564">
        <v>10</v>
      </c>
      <c r="W16" s="1563">
        <v>12</v>
      </c>
      <c r="X16" s="882">
        <f>SUM(L16:W16)</f>
        <v>135</v>
      </c>
    </row>
    <row r="17" spans="1:24" s="45" customFormat="1" ht="22.5" customHeight="1" x14ac:dyDescent="0.15">
      <c r="B17" s="173"/>
      <c r="C17" s="3029"/>
      <c r="D17" s="3030"/>
      <c r="E17" s="208"/>
      <c r="F17" s="3000" t="s">
        <v>186</v>
      </c>
      <c r="G17" s="3001"/>
      <c r="H17" s="3001"/>
      <c r="I17" s="3001"/>
      <c r="J17" s="3001"/>
      <c r="K17" s="3002"/>
      <c r="L17" s="1566">
        <v>17</v>
      </c>
      <c r="M17" s="1567">
        <v>7</v>
      </c>
      <c r="N17" s="1567">
        <v>9</v>
      </c>
      <c r="O17" s="1567">
        <v>10</v>
      </c>
      <c r="P17" s="1567">
        <v>14</v>
      </c>
      <c r="Q17" s="1567">
        <v>9</v>
      </c>
      <c r="R17" s="1567">
        <v>12</v>
      </c>
      <c r="S17" s="1567">
        <v>16</v>
      </c>
      <c r="T17" s="1567">
        <v>10</v>
      </c>
      <c r="U17" s="1567">
        <v>18</v>
      </c>
      <c r="V17" s="1567">
        <v>11</v>
      </c>
      <c r="W17" s="1568">
        <v>6</v>
      </c>
      <c r="X17" s="1376">
        <f>SUM(L17:W17)</f>
        <v>139</v>
      </c>
    </row>
    <row r="18" spans="1:24" s="45" customFormat="1" ht="22.5" customHeight="1" x14ac:dyDescent="0.15">
      <c r="B18" s="173"/>
      <c r="C18" s="3029"/>
      <c r="D18" s="3030"/>
      <c r="E18" s="208"/>
      <c r="F18" s="3000" t="s">
        <v>205</v>
      </c>
      <c r="G18" s="3001"/>
      <c r="H18" s="3001"/>
      <c r="I18" s="3001"/>
      <c r="J18" s="3001"/>
      <c r="K18" s="3002"/>
      <c r="L18" s="1629">
        <v>3</v>
      </c>
      <c r="M18" s="1630">
        <v>4</v>
      </c>
      <c r="N18" s="1630">
        <v>1</v>
      </c>
      <c r="O18" s="1630">
        <v>8</v>
      </c>
      <c r="P18" s="1630">
        <v>1</v>
      </c>
      <c r="Q18" s="1630">
        <v>3</v>
      </c>
      <c r="R18" s="1630">
        <v>7</v>
      </c>
      <c r="S18" s="1630">
        <v>1</v>
      </c>
      <c r="T18" s="1630">
        <v>1</v>
      </c>
      <c r="U18" s="1630">
        <v>4</v>
      </c>
      <c r="V18" s="1630">
        <v>1</v>
      </c>
      <c r="W18" s="1641">
        <v>2</v>
      </c>
      <c r="X18" s="882">
        <f t="shared" ref="X18" si="2">SUM(L18:W18)</f>
        <v>36</v>
      </c>
    </row>
    <row r="19" spans="1:24" s="45" customFormat="1" ht="22.5" customHeight="1" x14ac:dyDescent="0.15">
      <c r="B19" s="173"/>
      <c r="C19" s="3029"/>
      <c r="D19" s="3030"/>
      <c r="E19" s="208"/>
      <c r="F19" s="3000" t="s">
        <v>206</v>
      </c>
      <c r="G19" s="3001"/>
      <c r="H19" s="3001"/>
      <c r="I19" s="3001"/>
      <c r="J19" s="3001"/>
      <c r="K19" s="3002"/>
      <c r="L19" s="1629">
        <v>7</v>
      </c>
      <c r="M19" s="1630">
        <v>5</v>
      </c>
      <c r="N19" s="1630">
        <v>6</v>
      </c>
      <c r="O19" s="1630">
        <v>1</v>
      </c>
      <c r="P19" s="1630">
        <v>7</v>
      </c>
      <c r="Q19" s="1630">
        <v>5</v>
      </c>
      <c r="R19" s="1630">
        <v>3</v>
      </c>
      <c r="S19" s="1630">
        <v>4</v>
      </c>
      <c r="T19" s="1630">
        <v>1</v>
      </c>
      <c r="U19" s="1630">
        <v>3</v>
      </c>
      <c r="V19" s="1630">
        <v>5</v>
      </c>
      <c r="W19" s="1641">
        <v>7</v>
      </c>
      <c r="X19" s="882">
        <f>SUM(L19:W19)</f>
        <v>54</v>
      </c>
    </row>
    <row r="20" spans="1:24" s="45" customFormat="1" ht="22.5" customHeight="1" thickBot="1" x14ac:dyDescent="0.2">
      <c r="B20" s="173"/>
      <c r="C20" s="3029"/>
      <c r="D20" s="3030"/>
      <c r="E20" s="209"/>
      <c r="F20" s="3003" t="s">
        <v>232</v>
      </c>
      <c r="G20" s="3004"/>
      <c r="H20" s="3004"/>
      <c r="I20" s="3004"/>
      <c r="J20" s="3004"/>
      <c r="K20" s="3005"/>
      <c r="L20" s="1814">
        <v>4</v>
      </c>
      <c r="M20" s="1815">
        <v>4</v>
      </c>
      <c r="N20" s="1815">
        <v>8</v>
      </c>
      <c r="O20" s="1815">
        <v>3</v>
      </c>
      <c r="P20" s="1815">
        <v>2</v>
      </c>
      <c r="Q20" s="1815">
        <v>4</v>
      </c>
      <c r="R20" s="1815">
        <v>4</v>
      </c>
      <c r="S20" s="1815">
        <v>3</v>
      </c>
      <c r="T20" s="1815">
        <v>0</v>
      </c>
      <c r="U20" s="1815">
        <v>3</v>
      </c>
      <c r="V20" s="1815">
        <v>1</v>
      </c>
      <c r="W20" s="1816">
        <v>3</v>
      </c>
      <c r="X20" s="882">
        <f t="shared" ref="X20" si="3">SUM(L20:W20)</f>
        <v>39</v>
      </c>
    </row>
    <row r="21" spans="1:24" s="45" customFormat="1" ht="22.5" customHeight="1" thickTop="1" thickBot="1" x14ac:dyDescent="0.2">
      <c r="B21" s="173"/>
      <c r="C21" s="3031"/>
      <c r="D21" s="3032"/>
      <c r="E21" s="2998" t="s">
        <v>12</v>
      </c>
      <c r="F21" s="2998"/>
      <c r="G21" s="2998"/>
      <c r="H21" s="2998"/>
      <c r="I21" s="2998"/>
      <c r="J21" s="2998"/>
      <c r="K21" s="2999"/>
      <c r="L21" s="1370">
        <f t="shared" ref="L21:W21" si="4">SUM(L8:L14)</f>
        <v>2893</v>
      </c>
      <c r="M21" s="1368">
        <f t="shared" si="4"/>
        <v>2848</v>
      </c>
      <c r="N21" s="1368">
        <f t="shared" si="4"/>
        <v>2691</v>
      </c>
      <c r="O21" s="1368">
        <f t="shared" si="4"/>
        <v>2805</v>
      </c>
      <c r="P21" s="1368">
        <f t="shared" si="4"/>
        <v>2656</v>
      </c>
      <c r="Q21" s="1368">
        <f t="shared" si="4"/>
        <v>2707</v>
      </c>
      <c r="R21" s="1368">
        <f t="shared" si="4"/>
        <v>2808</v>
      </c>
      <c r="S21" s="1368">
        <f t="shared" si="4"/>
        <v>2811</v>
      </c>
      <c r="T21" s="1368">
        <f t="shared" si="4"/>
        <v>3077</v>
      </c>
      <c r="U21" s="1368">
        <f t="shared" si="4"/>
        <v>3259</v>
      </c>
      <c r="V21" s="1368">
        <f t="shared" si="4"/>
        <v>2896</v>
      </c>
      <c r="W21" s="1377">
        <f t="shared" si="4"/>
        <v>3492</v>
      </c>
      <c r="X21" s="1378">
        <f>SUM(L21:W21)</f>
        <v>34943</v>
      </c>
    </row>
    <row r="22" spans="1:24" s="71" customFormat="1" ht="11.25" customHeight="1" x14ac:dyDescent="0.15">
      <c r="B22" s="205"/>
      <c r="C22" s="211"/>
      <c r="D22" s="211"/>
      <c r="E22" s="107"/>
      <c r="F22" s="107"/>
      <c r="G22" s="107"/>
      <c r="H22" s="107"/>
      <c r="I22" s="107"/>
      <c r="J22" s="107"/>
      <c r="K22" s="107"/>
      <c r="L22" s="1379"/>
      <c r="M22" s="1379"/>
      <c r="N22" s="1379"/>
      <c r="O22" s="1379"/>
      <c r="P22" s="1379"/>
      <c r="Q22" s="1379"/>
      <c r="R22" s="1379"/>
      <c r="S22" s="1379"/>
      <c r="T22" s="1379"/>
      <c r="U22" s="1379"/>
      <c r="V22" s="1379"/>
      <c r="W22" s="1379"/>
      <c r="X22" s="1276"/>
    </row>
    <row r="23" spans="1:24" s="71" customFormat="1" ht="11.25" customHeight="1" x14ac:dyDescent="0.15">
      <c r="B23" s="205"/>
      <c r="C23" s="211"/>
      <c r="D23" s="211"/>
      <c r="E23" s="107"/>
      <c r="F23" s="107"/>
      <c r="G23" s="107"/>
      <c r="H23" s="107"/>
      <c r="I23" s="107"/>
      <c r="J23" s="107"/>
      <c r="K23" s="107"/>
      <c r="L23" s="1379"/>
      <c r="M23" s="1379"/>
      <c r="N23" s="1379"/>
      <c r="O23" s="1379"/>
      <c r="P23" s="1379"/>
      <c r="Q23" s="1379"/>
      <c r="R23" s="1379"/>
      <c r="S23" s="1379"/>
      <c r="T23" s="1379"/>
      <c r="U23" s="1379"/>
      <c r="V23" s="1379"/>
      <c r="W23" s="1379"/>
      <c r="X23" s="1276"/>
    </row>
    <row r="24" spans="1:24" s="71" customFormat="1" ht="22.5" customHeight="1" x14ac:dyDescent="0.15">
      <c r="B24" s="205"/>
      <c r="C24" s="211"/>
      <c r="D24" s="211"/>
      <c r="E24" s="107"/>
      <c r="F24" s="107"/>
      <c r="G24" s="107"/>
      <c r="H24" s="107"/>
      <c r="I24" s="107"/>
      <c r="J24" s="107"/>
      <c r="K24" s="107"/>
      <c r="L24" s="1379"/>
      <c r="M24" s="1379"/>
      <c r="N24" s="1379"/>
      <c r="O24" s="1379"/>
      <c r="P24" s="1379"/>
      <c r="Q24" s="1379"/>
      <c r="R24" s="1379"/>
      <c r="S24" s="1379"/>
      <c r="T24" s="1379"/>
      <c r="U24" s="1379"/>
      <c r="V24" s="1379"/>
      <c r="W24" s="1379"/>
      <c r="X24" s="1276"/>
    </row>
    <row r="25" spans="1:24" s="71" customFormat="1" ht="7.5" customHeight="1" x14ac:dyDescent="0.15">
      <c r="B25" s="205"/>
      <c r="C25" s="211"/>
      <c r="D25" s="211"/>
      <c r="E25" s="107"/>
      <c r="F25" s="107"/>
      <c r="G25" s="107"/>
      <c r="H25" s="107"/>
      <c r="I25" s="107"/>
      <c r="J25" s="107"/>
      <c r="K25" s="107"/>
      <c r="L25" s="1379"/>
      <c r="M25" s="1379"/>
      <c r="N25" s="1379"/>
      <c r="O25" s="1379"/>
      <c r="P25" s="1379"/>
      <c r="Q25" s="1379"/>
      <c r="R25" s="1379"/>
      <c r="S25" s="1379"/>
      <c r="T25" s="1379"/>
      <c r="U25" s="1379"/>
      <c r="V25" s="1379"/>
      <c r="W25" s="1379"/>
      <c r="X25" s="1276"/>
    </row>
    <row r="26" spans="1:24" ht="22.5" customHeight="1" x14ac:dyDescent="0.15">
      <c r="A26" s="201"/>
      <c r="C26" s="53" t="s">
        <v>99</v>
      </c>
      <c r="D26" s="204"/>
      <c r="E26" s="204"/>
      <c r="F26" s="204"/>
      <c r="G26" s="204"/>
      <c r="H26" s="204"/>
      <c r="I26" s="204"/>
      <c r="J26" s="204"/>
      <c r="K26" s="204"/>
      <c r="L26" s="1255"/>
      <c r="M26" s="1255"/>
      <c r="N26" s="1255"/>
      <c r="O26" s="1255"/>
      <c r="P26" s="1255"/>
      <c r="Q26" s="1255"/>
      <c r="R26" s="1255"/>
      <c r="S26" s="1255"/>
      <c r="T26" s="1255"/>
      <c r="U26" s="1255"/>
      <c r="V26" s="2462">
        <f>'当該年度入力、注意事項'!$E$10</f>
        <v>26</v>
      </c>
      <c r="W26" s="2462"/>
      <c r="X26" s="2462"/>
    </row>
    <row r="27" spans="1:24" ht="3.75" customHeight="1" thickBot="1" x14ac:dyDescent="0.2">
      <c r="B27" s="70"/>
      <c r="C27" s="70"/>
      <c r="D27" s="70"/>
      <c r="E27" s="70"/>
      <c r="F27" s="70"/>
      <c r="G27" s="70"/>
      <c r="H27" s="70"/>
      <c r="I27" s="70"/>
      <c r="J27" s="70"/>
      <c r="K27" s="70"/>
      <c r="L27" s="1255"/>
      <c r="M27" s="1255"/>
      <c r="N27" s="1255"/>
      <c r="O27" s="1255"/>
      <c r="P27" s="1255"/>
      <c r="Q27" s="1255"/>
      <c r="R27" s="1255"/>
      <c r="S27" s="1255"/>
      <c r="T27" s="1255"/>
      <c r="U27" s="1255"/>
      <c r="V27" s="1255"/>
      <c r="W27" s="1255"/>
      <c r="X27" s="1255"/>
    </row>
    <row r="28" spans="1:24" s="45" customFormat="1" ht="18" customHeight="1" x14ac:dyDescent="0.15">
      <c r="B28" s="173"/>
      <c r="C28" s="3015"/>
      <c r="D28" s="3016"/>
      <c r="E28" s="3016"/>
      <c r="F28" s="3016"/>
      <c r="G28" s="3016"/>
      <c r="H28" s="2877" t="s">
        <v>294</v>
      </c>
      <c r="I28" s="2877"/>
      <c r="J28" s="2877"/>
      <c r="K28" s="2878"/>
      <c r="L28" s="1140"/>
      <c r="M28" s="1141"/>
      <c r="N28" s="1141"/>
      <c r="O28" s="2431">
        <f>'当該年度入力、注意事項'!$E$10</f>
        <v>26</v>
      </c>
      <c r="P28" s="2431"/>
      <c r="Q28" s="2431"/>
      <c r="R28" s="1141"/>
      <c r="S28" s="1141"/>
      <c r="T28" s="1142"/>
      <c r="U28" s="2432">
        <f>'当該年度入力、注意事項'!$E$10+1</f>
        <v>27</v>
      </c>
      <c r="V28" s="2431"/>
      <c r="W28" s="2433"/>
      <c r="X28" s="2566" t="s">
        <v>15</v>
      </c>
    </row>
    <row r="29" spans="1:24" s="45" customFormat="1" ht="18" customHeight="1" thickBot="1" x14ac:dyDescent="0.2">
      <c r="B29" s="173"/>
      <c r="C29" s="2879" t="s">
        <v>295</v>
      </c>
      <c r="D29" s="2880"/>
      <c r="E29" s="2880"/>
      <c r="F29" s="2880"/>
      <c r="G29" s="2880"/>
      <c r="H29" s="3008"/>
      <c r="I29" s="3008"/>
      <c r="J29" s="3008"/>
      <c r="K29" s="3009"/>
      <c r="L29" s="1143" t="s">
        <v>448</v>
      </c>
      <c r="M29" s="1144" t="s">
        <v>449</v>
      </c>
      <c r="N29" s="1144" t="s">
        <v>450</v>
      </c>
      <c r="O29" s="1144" t="s">
        <v>451</v>
      </c>
      <c r="P29" s="1144" t="s">
        <v>458</v>
      </c>
      <c r="Q29" s="1144" t="s">
        <v>459</v>
      </c>
      <c r="R29" s="1144" t="s">
        <v>452</v>
      </c>
      <c r="S29" s="1144" t="s">
        <v>453</v>
      </c>
      <c r="T29" s="1144" t="s">
        <v>454</v>
      </c>
      <c r="U29" s="1144" t="s">
        <v>455</v>
      </c>
      <c r="V29" s="1144" t="s">
        <v>456</v>
      </c>
      <c r="W29" s="1144" t="s">
        <v>457</v>
      </c>
      <c r="X29" s="2574"/>
    </row>
    <row r="30" spans="1:24" s="45" customFormat="1" ht="22.5" customHeight="1" x14ac:dyDescent="0.15">
      <c r="B30" s="173"/>
      <c r="C30" s="2648" t="s">
        <v>99</v>
      </c>
      <c r="D30" s="2649"/>
      <c r="E30" s="3006" t="s">
        <v>209</v>
      </c>
      <c r="F30" s="3006"/>
      <c r="G30" s="3006"/>
      <c r="H30" s="3006"/>
      <c r="I30" s="3006"/>
      <c r="J30" s="3006"/>
      <c r="K30" s="3007"/>
      <c r="L30" s="1339">
        <f>'3-2住民異動'!G40+'3-2住民異動'!G65-L37-L38-L39</f>
        <v>3056</v>
      </c>
      <c r="M30" s="1339">
        <f>'3-2住民異動'!H40+'3-2住民異動'!H65-M37-M38-M39</f>
        <v>2132</v>
      </c>
      <c r="N30" s="1339">
        <f>'3-2住民異動'!I40+'3-2住民異動'!I65-N37-N38-N39</f>
        <v>2088</v>
      </c>
      <c r="O30" s="1339">
        <f>'3-2住民異動'!J40+'3-2住民異動'!J65-O37-O38-O39</f>
        <v>2250</v>
      </c>
      <c r="P30" s="1339">
        <f>'3-2住民異動'!K40+'3-2住民異動'!K65-P37-P38-P39</f>
        <v>1971</v>
      </c>
      <c r="Q30" s="1339">
        <f>'3-2住民異動'!L40+'3-2住民異動'!L65-Q37-Q38-Q39</f>
        <v>2136</v>
      </c>
      <c r="R30" s="1339">
        <f>'3-2住民異動'!M40+'3-2住民異動'!M65-R37-R38-R39</f>
        <v>2108</v>
      </c>
      <c r="S30" s="1339">
        <f>'3-2住民異動'!N40+'3-2住民異動'!N65-S37-S38-S39</f>
        <v>1816</v>
      </c>
      <c r="T30" s="1339">
        <f>'3-2住民異動'!O40+'3-2住民異動'!O65-T37-T38-T39</f>
        <v>1942</v>
      </c>
      <c r="U30" s="1339">
        <f>'3-2住民異動'!P40+'3-2住民異動'!P65-U37-U38-U39</f>
        <v>2131</v>
      </c>
      <c r="V30" s="1339">
        <f>'3-2住民異動'!Q40+'3-2住民異動'!Q65-V37-V38-V39</f>
        <v>2051</v>
      </c>
      <c r="W30" s="1339">
        <f>'3-2住民異動'!R40+'3-2住民異動'!R65-W37-W38-W39</f>
        <v>4596</v>
      </c>
      <c r="X30" s="1380">
        <f>SUM(L30:W30)</f>
        <v>28277</v>
      </c>
    </row>
    <row r="31" spans="1:24" s="45" customFormat="1" ht="22.5" customHeight="1" x14ac:dyDescent="0.15">
      <c r="B31" s="173"/>
      <c r="C31" s="2650"/>
      <c r="D31" s="2651"/>
      <c r="E31" s="3010" t="s">
        <v>293</v>
      </c>
      <c r="F31" s="3010"/>
      <c r="G31" s="3010"/>
      <c r="H31" s="3010"/>
      <c r="I31" s="3010"/>
      <c r="J31" s="3010"/>
      <c r="K31" s="3011"/>
      <c r="L31" s="855">
        <f>'3-2住民異動'!G92+'3-2住民異動'!G117-L40-L41</f>
        <v>2640</v>
      </c>
      <c r="M31" s="855">
        <f>'3-2住民異動'!H92+'3-2住民異動'!H117-M40-M41</f>
        <v>1754</v>
      </c>
      <c r="N31" s="855">
        <f>'3-2住民異動'!I92+'3-2住民異動'!I117-N40-N41</f>
        <v>1626</v>
      </c>
      <c r="O31" s="855">
        <f>'3-2住民異動'!J92+'3-2住民異動'!J117-O40-O41</f>
        <v>1843</v>
      </c>
      <c r="P31" s="855">
        <f>'3-2住民異動'!K92+'3-2住民異動'!K117-P40-P41</f>
        <v>1601</v>
      </c>
      <c r="Q31" s="855">
        <f>'3-2住民異動'!L92+'3-2住民異動'!L117-Q40-Q41</f>
        <v>1659</v>
      </c>
      <c r="R31" s="855">
        <f>'3-2住民異動'!M92+'3-2住民異動'!M117-R40-R41</f>
        <v>1727</v>
      </c>
      <c r="S31" s="855">
        <f>'3-2住民異動'!N92+'3-2住民異動'!N117-S40-S41</f>
        <v>1502</v>
      </c>
      <c r="T31" s="855">
        <f>'3-2住民異動'!O92+'3-2住民異動'!O117-T40-T41</f>
        <v>1473</v>
      </c>
      <c r="U31" s="855">
        <f>'3-2住民異動'!P92+'3-2住民異動'!P117-U40-U41</f>
        <v>1592</v>
      </c>
      <c r="V31" s="855">
        <f>'3-2住民異動'!Q92+'3-2住民異動'!Q117-V40-V41</f>
        <v>1665</v>
      </c>
      <c r="W31" s="855">
        <f>'3-2住民異動'!R92+'3-2住民異動'!R117-W40-W41</f>
        <v>3678</v>
      </c>
      <c r="X31" s="1375">
        <f t="shared" ref="X31:X39" si="5">SUM(L31:W31)</f>
        <v>22760</v>
      </c>
    </row>
    <row r="32" spans="1:24" s="45" customFormat="1" ht="22.5" customHeight="1" x14ac:dyDescent="0.15">
      <c r="B32" s="173"/>
      <c r="C32" s="2650"/>
      <c r="D32" s="2651"/>
      <c r="E32" s="3010" t="s">
        <v>211</v>
      </c>
      <c r="F32" s="3010"/>
      <c r="G32" s="3010"/>
      <c r="H32" s="3010"/>
      <c r="I32" s="3010"/>
      <c r="J32" s="3010"/>
      <c r="K32" s="3011"/>
      <c r="L32" s="855">
        <f>'3-2住民異動'!G144+'3-2住民異動'!G169-L42</f>
        <v>2383</v>
      </c>
      <c r="M32" s="855">
        <f>'3-2住民異動'!H144+'3-2住民異動'!H169-M42</f>
        <v>1713</v>
      </c>
      <c r="N32" s="855">
        <f>'3-2住民異動'!I144+'3-2住民異動'!I169-N42</f>
        <v>1670</v>
      </c>
      <c r="O32" s="855">
        <f>'3-2住民異動'!J144+'3-2住民異動'!J169-O42</f>
        <v>1711</v>
      </c>
      <c r="P32" s="855">
        <f>'3-2住民異動'!K144+'3-2住民異動'!K169-P42</f>
        <v>1782</v>
      </c>
      <c r="Q32" s="855">
        <f>'3-2住民異動'!L144+'3-2住民異動'!L169-Q42</f>
        <v>1693</v>
      </c>
      <c r="R32" s="855">
        <f>'3-2住民異動'!M144+'3-2住民異動'!M169-R42</f>
        <v>1757</v>
      </c>
      <c r="S32" s="855">
        <f>'3-2住民異動'!N144+'3-2住民異動'!N169-S42</f>
        <v>1661</v>
      </c>
      <c r="T32" s="855">
        <f>'3-2住民異動'!O144+'3-2住民異動'!O169-T42</f>
        <v>1638</v>
      </c>
      <c r="U32" s="855">
        <f>'3-2住民異動'!P144+'3-2住民異動'!P169-U42</f>
        <v>1916</v>
      </c>
      <c r="V32" s="855">
        <f>'3-2住民異動'!Q144+'3-2住民異動'!Q169-V42</f>
        <v>1863</v>
      </c>
      <c r="W32" s="855">
        <f>'3-2住民異動'!R144+'3-2住民異動'!R169-W42</f>
        <v>3478</v>
      </c>
      <c r="X32" s="882">
        <f t="shared" si="5"/>
        <v>23265</v>
      </c>
    </row>
    <row r="33" spans="1:24" s="45" customFormat="1" ht="22.5" customHeight="1" x14ac:dyDescent="0.15">
      <c r="B33" s="173"/>
      <c r="C33" s="2650"/>
      <c r="D33" s="2651"/>
      <c r="E33" s="3010" t="s">
        <v>69</v>
      </c>
      <c r="F33" s="3010"/>
      <c r="G33" s="3010"/>
      <c r="H33" s="3010"/>
      <c r="I33" s="3010"/>
      <c r="J33" s="3010"/>
      <c r="K33" s="3011"/>
      <c r="L33" s="855">
        <f>'3-2住民異動'!G46+'3-2住民異動'!G72</f>
        <v>14</v>
      </c>
      <c r="M33" s="855">
        <f>'3-2住民異動'!H46+'3-2住民異動'!H72</f>
        <v>0</v>
      </c>
      <c r="N33" s="855">
        <f>'3-2住民異動'!I46+'3-2住民異動'!I72</f>
        <v>1</v>
      </c>
      <c r="O33" s="855">
        <f>'3-2住民異動'!J46+'3-2住民異動'!J72</f>
        <v>1</v>
      </c>
      <c r="P33" s="855">
        <f>'3-2住民異動'!K46+'3-2住民異動'!K72</f>
        <v>2</v>
      </c>
      <c r="Q33" s="855">
        <f>'3-2住民異動'!L46+'3-2住民異動'!L72</f>
        <v>0</v>
      </c>
      <c r="R33" s="855">
        <f>'3-2住民異動'!M46+'3-2住民異動'!M72</f>
        <v>1</v>
      </c>
      <c r="S33" s="855">
        <f>'3-2住民異動'!N46+'3-2住民異動'!N72</f>
        <v>1</v>
      </c>
      <c r="T33" s="855">
        <f>'3-2住民異動'!O46+'3-2住民異動'!O72</f>
        <v>1</v>
      </c>
      <c r="U33" s="855">
        <f>'3-2住民異動'!P46+'3-2住民異動'!P72</f>
        <v>1</v>
      </c>
      <c r="V33" s="855">
        <f>'3-2住民異動'!Q46+'3-2住民異動'!Q72</f>
        <v>3</v>
      </c>
      <c r="W33" s="855">
        <f>'3-2住民異動'!R46+'3-2住民異動'!R72</f>
        <v>3</v>
      </c>
      <c r="X33" s="1375">
        <f t="shared" si="5"/>
        <v>28</v>
      </c>
    </row>
    <row r="34" spans="1:24" s="45" customFormat="1" ht="22.5" customHeight="1" x14ac:dyDescent="0.15">
      <c r="B34" s="173"/>
      <c r="C34" s="2650"/>
      <c r="D34" s="2651"/>
      <c r="E34" s="3010" t="s">
        <v>204</v>
      </c>
      <c r="F34" s="3010"/>
      <c r="G34" s="3010"/>
      <c r="H34" s="3010"/>
      <c r="I34" s="3010"/>
      <c r="J34" s="3010"/>
      <c r="K34" s="3011"/>
      <c r="L34" s="855">
        <f>'3-2住民異動'!G98+'3-2住民異動'!G124</f>
        <v>155</v>
      </c>
      <c r="M34" s="855">
        <f>'3-2住民異動'!H98+'3-2住民異動'!H124</f>
        <v>99</v>
      </c>
      <c r="N34" s="855">
        <f>'3-2住民異動'!I98+'3-2住民異動'!I124</f>
        <v>107</v>
      </c>
      <c r="O34" s="855">
        <f>'3-2住民異動'!J98+'3-2住民異動'!J124</f>
        <v>95</v>
      </c>
      <c r="P34" s="855">
        <f>'3-2住民異動'!K98+'3-2住民異動'!K124</f>
        <v>109</v>
      </c>
      <c r="Q34" s="855">
        <f>'3-2住民異動'!L98+'3-2住民異動'!L124</f>
        <v>102</v>
      </c>
      <c r="R34" s="855">
        <f>'3-2住民異動'!M98+'3-2住民異動'!M124</f>
        <v>98</v>
      </c>
      <c r="S34" s="855">
        <f>'3-2住民異動'!N98+'3-2住民異動'!N124</f>
        <v>108</v>
      </c>
      <c r="T34" s="855">
        <f>'3-2住民異動'!O98+'3-2住民異動'!O124</f>
        <v>87</v>
      </c>
      <c r="U34" s="855">
        <f>'3-2住民異動'!P98+'3-2住民異動'!P124</f>
        <v>80</v>
      </c>
      <c r="V34" s="855">
        <f>'3-2住民異動'!Q98+'3-2住民異動'!Q124</f>
        <v>89</v>
      </c>
      <c r="W34" s="855">
        <f>'3-2住民異動'!R98+'3-2住民異動'!R124</f>
        <v>233</v>
      </c>
      <c r="X34" s="1375">
        <f t="shared" si="5"/>
        <v>1362</v>
      </c>
    </row>
    <row r="35" spans="1:24" s="45" customFormat="1" ht="22.5" customHeight="1" x14ac:dyDescent="0.15">
      <c r="B35" s="173"/>
      <c r="C35" s="2650"/>
      <c r="D35" s="2651"/>
      <c r="E35" s="3010" t="s">
        <v>231</v>
      </c>
      <c r="F35" s="3010"/>
      <c r="G35" s="3010"/>
      <c r="H35" s="3010"/>
      <c r="I35" s="3010"/>
      <c r="J35" s="3010"/>
      <c r="K35" s="3011"/>
      <c r="L35" s="855">
        <f>'3-2住民異動'!G150+'3-2住民異動'!G176</f>
        <v>98</v>
      </c>
      <c r="M35" s="855">
        <f>'3-2住民異動'!H150+'3-2住民異動'!H176</f>
        <v>69</v>
      </c>
      <c r="N35" s="855">
        <f>'3-2住民異動'!I150+'3-2住民異動'!I176</f>
        <v>74</v>
      </c>
      <c r="O35" s="855">
        <f>'3-2住民異動'!J150+'3-2住民異動'!J176</f>
        <v>73</v>
      </c>
      <c r="P35" s="855">
        <f>'3-2住民異動'!K150+'3-2住民異動'!K176</f>
        <v>73</v>
      </c>
      <c r="Q35" s="855">
        <f>'3-2住民異動'!L150+'3-2住民異動'!L176</f>
        <v>75</v>
      </c>
      <c r="R35" s="855">
        <f>'3-2住民異動'!M150+'3-2住民異動'!M176</f>
        <v>61</v>
      </c>
      <c r="S35" s="855">
        <f>'3-2住民異動'!N150+'3-2住民異動'!N176</f>
        <v>49</v>
      </c>
      <c r="T35" s="855">
        <f>'3-2住民異動'!O150+'3-2住民異動'!O176</f>
        <v>62</v>
      </c>
      <c r="U35" s="855">
        <f>'3-2住民異動'!P150+'3-2住民異動'!P176</f>
        <v>52</v>
      </c>
      <c r="V35" s="855">
        <f>'3-2住民異動'!Q150+'3-2住民異動'!Q176</f>
        <v>72</v>
      </c>
      <c r="W35" s="855">
        <f>'3-2住民異動'!R150+'3-2住民異動'!R176</f>
        <v>149</v>
      </c>
      <c r="X35" s="882">
        <f t="shared" si="5"/>
        <v>907</v>
      </c>
    </row>
    <row r="36" spans="1:24" s="45" customFormat="1" ht="22.5" customHeight="1" x14ac:dyDescent="0.15">
      <c r="B36" s="173"/>
      <c r="C36" s="2650"/>
      <c r="D36" s="2651"/>
      <c r="E36" s="3025" t="s">
        <v>97</v>
      </c>
      <c r="F36" s="3025"/>
      <c r="G36" s="3025"/>
      <c r="H36" s="3025"/>
      <c r="I36" s="3025"/>
      <c r="J36" s="3025"/>
      <c r="K36" s="3026"/>
      <c r="L36" s="855">
        <f t="shared" ref="L36:W36" si="6">SUM(L37:L42)</f>
        <v>418</v>
      </c>
      <c r="M36" s="855">
        <f t="shared" si="6"/>
        <v>237</v>
      </c>
      <c r="N36" s="855">
        <f t="shared" si="6"/>
        <v>228</v>
      </c>
      <c r="O36" s="855">
        <f t="shared" si="6"/>
        <v>229</v>
      </c>
      <c r="P36" s="855">
        <f t="shared" si="6"/>
        <v>209</v>
      </c>
      <c r="Q36" s="855">
        <f t="shared" si="6"/>
        <v>191</v>
      </c>
      <c r="R36" s="855">
        <f t="shared" si="6"/>
        <v>228</v>
      </c>
      <c r="S36" s="855">
        <f t="shared" si="6"/>
        <v>208</v>
      </c>
      <c r="T36" s="855">
        <f t="shared" si="6"/>
        <v>162</v>
      </c>
      <c r="U36" s="855">
        <f t="shared" si="6"/>
        <v>176</v>
      </c>
      <c r="V36" s="855">
        <f t="shared" si="6"/>
        <v>216</v>
      </c>
      <c r="W36" s="855">
        <f t="shared" si="6"/>
        <v>671</v>
      </c>
      <c r="X36" s="882">
        <f t="shared" si="5"/>
        <v>3173</v>
      </c>
    </row>
    <row r="37" spans="1:24" s="45" customFormat="1" ht="22.5" customHeight="1" x14ac:dyDescent="0.15">
      <c r="B37" s="174"/>
      <c r="C37" s="2650"/>
      <c r="D37" s="2651"/>
      <c r="E37" s="208"/>
      <c r="F37" s="3000" t="s">
        <v>98</v>
      </c>
      <c r="G37" s="3001"/>
      <c r="H37" s="3001"/>
      <c r="I37" s="3001"/>
      <c r="J37" s="3001"/>
      <c r="K37" s="3002"/>
      <c r="L37" s="1565">
        <v>120</v>
      </c>
      <c r="M37" s="1564">
        <v>81</v>
      </c>
      <c r="N37" s="1564">
        <v>84</v>
      </c>
      <c r="O37" s="1564">
        <v>83</v>
      </c>
      <c r="P37" s="1564">
        <v>61</v>
      </c>
      <c r="Q37" s="1564">
        <v>66</v>
      </c>
      <c r="R37" s="1564">
        <v>66</v>
      </c>
      <c r="S37" s="1564">
        <v>56</v>
      </c>
      <c r="T37" s="1564">
        <v>53</v>
      </c>
      <c r="U37" s="1564">
        <v>62</v>
      </c>
      <c r="V37" s="1564">
        <v>85</v>
      </c>
      <c r="W37" s="1563">
        <v>187</v>
      </c>
      <c r="X37" s="882">
        <f t="shared" si="5"/>
        <v>1004</v>
      </c>
    </row>
    <row r="38" spans="1:24" s="45" customFormat="1" ht="22.5" customHeight="1" x14ac:dyDescent="0.15">
      <c r="B38" s="173"/>
      <c r="C38" s="2650"/>
      <c r="D38" s="2651"/>
      <c r="E38" s="208"/>
      <c r="F38" s="3000" t="s">
        <v>21</v>
      </c>
      <c r="G38" s="3001"/>
      <c r="H38" s="3001"/>
      <c r="I38" s="3001"/>
      <c r="J38" s="3001"/>
      <c r="K38" s="3002"/>
      <c r="L38" s="1565">
        <v>77</v>
      </c>
      <c r="M38" s="1564">
        <v>44</v>
      </c>
      <c r="N38" s="1564">
        <v>25</v>
      </c>
      <c r="O38" s="1564">
        <v>38</v>
      </c>
      <c r="P38" s="1564">
        <v>41</v>
      </c>
      <c r="Q38" s="1564">
        <v>38</v>
      </c>
      <c r="R38" s="1564">
        <v>53</v>
      </c>
      <c r="S38" s="1564">
        <v>42</v>
      </c>
      <c r="T38" s="1564">
        <v>30</v>
      </c>
      <c r="U38" s="1564">
        <v>21</v>
      </c>
      <c r="V38" s="1564">
        <v>26</v>
      </c>
      <c r="W38" s="1563">
        <v>107</v>
      </c>
      <c r="X38" s="882">
        <f t="shared" si="5"/>
        <v>542</v>
      </c>
    </row>
    <row r="39" spans="1:24" s="45" customFormat="1" ht="22.5" customHeight="1" x14ac:dyDescent="0.15">
      <c r="B39" s="173"/>
      <c r="C39" s="2650"/>
      <c r="D39" s="2651"/>
      <c r="E39" s="208"/>
      <c r="F39" s="3000" t="s">
        <v>186</v>
      </c>
      <c r="G39" s="3001"/>
      <c r="H39" s="3001"/>
      <c r="I39" s="3001"/>
      <c r="J39" s="3001"/>
      <c r="K39" s="3002"/>
      <c r="L39" s="1566">
        <v>111</v>
      </c>
      <c r="M39" s="1567">
        <v>52</v>
      </c>
      <c r="N39" s="1567">
        <v>59</v>
      </c>
      <c r="O39" s="1567">
        <v>54</v>
      </c>
      <c r="P39" s="1567">
        <v>56</v>
      </c>
      <c r="Q39" s="1567">
        <v>45</v>
      </c>
      <c r="R39" s="1567">
        <v>51</v>
      </c>
      <c r="S39" s="1567">
        <v>67</v>
      </c>
      <c r="T39" s="1567">
        <v>41</v>
      </c>
      <c r="U39" s="1567">
        <v>50</v>
      </c>
      <c r="V39" s="1567">
        <v>60</v>
      </c>
      <c r="W39" s="1568">
        <v>184</v>
      </c>
      <c r="X39" s="1376">
        <f t="shared" si="5"/>
        <v>830</v>
      </c>
    </row>
    <row r="40" spans="1:24" s="45" customFormat="1" ht="22.5" customHeight="1" x14ac:dyDescent="0.15">
      <c r="B40" s="173"/>
      <c r="C40" s="2650"/>
      <c r="D40" s="2651"/>
      <c r="E40" s="208"/>
      <c r="F40" s="3000" t="s">
        <v>205</v>
      </c>
      <c r="G40" s="3001"/>
      <c r="H40" s="3001"/>
      <c r="I40" s="3001"/>
      <c r="J40" s="3001"/>
      <c r="K40" s="3002"/>
      <c r="L40" s="1629">
        <v>21</v>
      </c>
      <c r="M40" s="1630">
        <v>18</v>
      </c>
      <c r="N40" s="1630">
        <v>14</v>
      </c>
      <c r="O40" s="1630">
        <v>14</v>
      </c>
      <c r="P40" s="1630">
        <v>14</v>
      </c>
      <c r="Q40" s="1630">
        <v>18</v>
      </c>
      <c r="R40" s="1630">
        <v>23</v>
      </c>
      <c r="S40" s="1630">
        <v>17</v>
      </c>
      <c r="T40" s="1630">
        <v>6</v>
      </c>
      <c r="U40" s="1630">
        <v>14</v>
      </c>
      <c r="V40" s="1630">
        <v>14</v>
      </c>
      <c r="W40" s="1641">
        <v>38</v>
      </c>
      <c r="X40" s="882">
        <f t="shared" ref="X40:X41" si="7">SUM(L40:W40)</f>
        <v>211</v>
      </c>
    </row>
    <row r="41" spans="1:24" s="45" customFormat="1" ht="22.5" customHeight="1" x14ac:dyDescent="0.15">
      <c r="B41" s="173"/>
      <c r="C41" s="2650"/>
      <c r="D41" s="2651"/>
      <c r="E41" s="208"/>
      <c r="F41" s="3000" t="s">
        <v>206</v>
      </c>
      <c r="G41" s="3001"/>
      <c r="H41" s="3001"/>
      <c r="I41" s="3001"/>
      <c r="J41" s="3001"/>
      <c r="K41" s="3002"/>
      <c r="L41" s="1629">
        <v>65</v>
      </c>
      <c r="M41" s="1630">
        <v>29</v>
      </c>
      <c r="N41" s="1630">
        <v>37</v>
      </c>
      <c r="O41" s="1630">
        <v>31</v>
      </c>
      <c r="P41" s="1630">
        <v>30</v>
      </c>
      <c r="Q41" s="1630">
        <v>17</v>
      </c>
      <c r="R41" s="1630">
        <v>22</v>
      </c>
      <c r="S41" s="1630">
        <v>19</v>
      </c>
      <c r="T41" s="1630">
        <v>24</v>
      </c>
      <c r="U41" s="1630">
        <v>19</v>
      </c>
      <c r="V41" s="1630">
        <v>24</v>
      </c>
      <c r="W41" s="1641">
        <v>112</v>
      </c>
      <c r="X41" s="882">
        <f t="shared" si="7"/>
        <v>429</v>
      </c>
    </row>
    <row r="42" spans="1:24" s="45" customFormat="1" ht="22.5" customHeight="1" thickBot="1" x14ac:dyDescent="0.2">
      <c r="B42" s="173"/>
      <c r="C42" s="2650"/>
      <c r="D42" s="2651"/>
      <c r="E42" s="209"/>
      <c r="F42" s="3003" t="s">
        <v>232</v>
      </c>
      <c r="G42" s="3004"/>
      <c r="H42" s="3004"/>
      <c r="I42" s="3004"/>
      <c r="J42" s="3004"/>
      <c r="K42" s="3005"/>
      <c r="L42" s="1817">
        <v>24</v>
      </c>
      <c r="M42" s="1818">
        <v>13</v>
      </c>
      <c r="N42" s="1818">
        <v>9</v>
      </c>
      <c r="O42" s="1818">
        <v>9</v>
      </c>
      <c r="P42" s="1818">
        <v>7</v>
      </c>
      <c r="Q42" s="1818">
        <v>7</v>
      </c>
      <c r="R42" s="1818">
        <v>13</v>
      </c>
      <c r="S42" s="1818">
        <v>7</v>
      </c>
      <c r="T42" s="1818">
        <v>8</v>
      </c>
      <c r="U42" s="1818">
        <v>10</v>
      </c>
      <c r="V42" s="1818">
        <v>7</v>
      </c>
      <c r="W42" s="1819">
        <v>43</v>
      </c>
      <c r="X42" s="880">
        <f t="shared" ref="X42" si="8">SUM(L42:W42)</f>
        <v>157</v>
      </c>
    </row>
    <row r="43" spans="1:24" s="45" customFormat="1" ht="22.5" customHeight="1" thickTop="1" thickBot="1" x14ac:dyDescent="0.2">
      <c r="B43" s="173"/>
      <c r="C43" s="2652"/>
      <c r="D43" s="2653"/>
      <c r="E43" s="2998" t="s">
        <v>12</v>
      </c>
      <c r="F43" s="2998"/>
      <c r="G43" s="2998"/>
      <c r="H43" s="2998"/>
      <c r="I43" s="2998"/>
      <c r="J43" s="2998"/>
      <c r="K43" s="2999"/>
      <c r="L43" s="1370">
        <f t="shared" ref="L43:W43" si="9">SUM(L30:L36)</f>
        <v>8764</v>
      </c>
      <c r="M43" s="1368">
        <f t="shared" si="9"/>
        <v>6004</v>
      </c>
      <c r="N43" s="1368">
        <f t="shared" si="9"/>
        <v>5794</v>
      </c>
      <c r="O43" s="1368">
        <f t="shared" si="9"/>
        <v>6202</v>
      </c>
      <c r="P43" s="1368">
        <f t="shared" si="9"/>
        <v>5747</v>
      </c>
      <c r="Q43" s="1368">
        <f t="shared" si="9"/>
        <v>5856</v>
      </c>
      <c r="R43" s="1368">
        <f t="shared" si="9"/>
        <v>5980</v>
      </c>
      <c r="S43" s="1368">
        <f t="shared" si="9"/>
        <v>5345</v>
      </c>
      <c r="T43" s="1368">
        <f t="shared" si="9"/>
        <v>5365</v>
      </c>
      <c r="U43" s="1368">
        <f t="shared" si="9"/>
        <v>5948</v>
      </c>
      <c r="V43" s="1368">
        <f t="shared" si="9"/>
        <v>5959</v>
      </c>
      <c r="W43" s="1377">
        <f t="shared" si="9"/>
        <v>12808</v>
      </c>
      <c r="X43" s="1378">
        <f>SUM(L43:W43)</f>
        <v>79772</v>
      </c>
    </row>
    <row r="44" spans="1:24" s="71" customFormat="1" ht="11.25" customHeight="1" x14ac:dyDescent="0.15">
      <c r="B44" s="205"/>
      <c r="C44" s="212"/>
      <c r="D44" s="205"/>
      <c r="E44" s="205"/>
      <c r="F44" s="205"/>
      <c r="G44" s="205"/>
      <c r="H44" s="205"/>
      <c r="I44" s="205"/>
      <c r="J44" s="205"/>
      <c r="K44" s="205"/>
      <c r="L44" s="1381"/>
      <c r="M44" s="1381"/>
      <c r="N44" s="1381"/>
      <c r="O44" s="1381"/>
      <c r="P44" s="1381"/>
      <c r="Q44" s="1381"/>
      <c r="R44" s="1381"/>
      <c r="S44" s="1381"/>
      <c r="T44" s="1381"/>
      <c r="U44" s="1381"/>
      <c r="V44" s="1381"/>
      <c r="W44" s="1381"/>
      <c r="X44" s="1381"/>
    </row>
    <row r="45" spans="1:24" s="71" customFormat="1" ht="11.25" customHeight="1" x14ac:dyDescent="0.15">
      <c r="B45" s="205"/>
      <c r="C45" s="212"/>
      <c r="D45" s="205"/>
      <c r="E45" s="205"/>
      <c r="F45" s="205"/>
      <c r="G45" s="205"/>
      <c r="H45" s="205"/>
      <c r="I45" s="205"/>
      <c r="J45" s="205"/>
      <c r="K45" s="205"/>
      <c r="L45" s="1381"/>
      <c r="M45" s="1381"/>
      <c r="N45" s="1381"/>
      <c r="O45" s="1381"/>
      <c r="P45" s="1381"/>
      <c r="Q45" s="1381"/>
      <c r="R45" s="1381"/>
      <c r="S45" s="1381"/>
      <c r="T45" s="1381"/>
      <c r="U45" s="1381"/>
      <c r="V45" s="1381"/>
      <c r="W45" s="1381"/>
      <c r="X45" s="1381"/>
    </row>
    <row r="46" spans="1:24" s="71" customFormat="1" ht="22.5" customHeight="1" x14ac:dyDescent="0.15">
      <c r="B46" s="205"/>
      <c r="C46" s="212"/>
      <c r="D46" s="205"/>
      <c r="E46" s="205"/>
      <c r="F46" s="205"/>
      <c r="G46" s="205"/>
      <c r="H46" s="205"/>
      <c r="I46" s="205"/>
      <c r="J46" s="205"/>
      <c r="K46" s="205"/>
      <c r="L46" s="1381"/>
      <c r="M46" s="1381"/>
      <c r="N46" s="1381"/>
      <c r="O46" s="1381"/>
      <c r="P46" s="1381"/>
      <c r="Q46" s="1381"/>
      <c r="R46" s="1381"/>
      <c r="S46" s="1381"/>
      <c r="T46" s="1381"/>
      <c r="U46" s="1381"/>
      <c r="V46" s="1381"/>
      <c r="W46" s="1381"/>
      <c r="X46" s="1381"/>
    </row>
    <row r="47" spans="1:24" s="71" customFormat="1" ht="7.5" customHeight="1" x14ac:dyDescent="0.15">
      <c r="B47" s="205"/>
      <c r="C47" s="212"/>
      <c r="D47" s="205"/>
      <c r="E47" s="205"/>
      <c r="F47" s="205"/>
      <c r="G47" s="205"/>
      <c r="H47" s="205"/>
      <c r="I47" s="205"/>
      <c r="J47" s="205"/>
      <c r="K47" s="205"/>
      <c r="L47" s="1381"/>
      <c r="M47" s="1381"/>
      <c r="N47" s="1381"/>
      <c r="O47" s="1381"/>
      <c r="P47" s="1381"/>
      <c r="Q47" s="1381"/>
      <c r="R47" s="1381"/>
      <c r="S47" s="1381"/>
      <c r="T47" s="1381"/>
      <c r="U47" s="1381"/>
      <c r="V47" s="1381"/>
      <c r="W47" s="1381"/>
      <c r="X47" s="1381"/>
    </row>
    <row r="48" spans="1:24" ht="22.5" customHeight="1" x14ac:dyDescent="0.15">
      <c r="A48" s="201"/>
      <c r="C48" s="53" t="s">
        <v>296</v>
      </c>
      <c r="D48" s="204"/>
      <c r="E48" s="204"/>
      <c r="F48" s="204"/>
      <c r="G48" s="204"/>
      <c r="H48" s="204"/>
      <c r="I48" s="204"/>
      <c r="J48" s="204"/>
      <c r="K48" s="204"/>
      <c r="L48" s="1255"/>
      <c r="M48" s="1255"/>
      <c r="N48" s="1255"/>
      <c r="O48" s="1255"/>
      <c r="P48" s="1255"/>
      <c r="Q48" s="1255"/>
      <c r="R48" s="1255"/>
      <c r="S48" s="1255"/>
      <c r="T48" s="1255"/>
      <c r="U48" s="1255"/>
      <c r="V48" s="2462">
        <f>'当該年度入力、注意事項'!$E$10</f>
        <v>26</v>
      </c>
      <c r="W48" s="2462"/>
      <c r="X48" s="2462"/>
    </row>
    <row r="49" spans="1:24" ht="3.75" customHeight="1" thickBot="1" x14ac:dyDescent="0.2">
      <c r="B49" s="70"/>
      <c r="C49" s="70"/>
      <c r="D49" s="70"/>
      <c r="E49" s="70"/>
      <c r="F49" s="70"/>
      <c r="G49" s="70"/>
      <c r="H49" s="70"/>
      <c r="I49" s="70"/>
      <c r="J49" s="70"/>
      <c r="K49" s="70"/>
      <c r="L49" s="1255"/>
      <c r="M49" s="1255"/>
      <c r="N49" s="1255"/>
      <c r="O49" s="1255"/>
      <c r="P49" s="1255"/>
      <c r="Q49" s="1255"/>
      <c r="R49" s="1255"/>
      <c r="S49" s="1255"/>
      <c r="T49" s="1255"/>
      <c r="U49" s="1255"/>
      <c r="V49" s="1255"/>
      <c r="W49" s="1255"/>
      <c r="X49" s="1255"/>
    </row>
    <row r="50" spans="1:24" s="45" customFormat="1" ht="18" customHeight="1" x14ac:dyDescent="0.15">
      <c r="B50" s="173"/>
      <c r="C50" s="3015"/>
      <c r="D50" s="3016"/>
      <c r="E50" s="3016"/>
      <c r="F50" s="3016"/>
      <c r="G50" s="3016"/>
      <c r="H50" s="2877" t="s">
        <v>294</v>
      </c>
      <c r="I50" s="2877"/>
      <c r="J50" s="2877"/>
      <c r="K50" s="2878"/>
      <c r="L50" s="1140"/>
      <c r="M50" s="1141"/>
      <c r="N50" s="1141"/>
      <c r="O50" s="2431">
        <f>'当該年度入力、注意事項'!$E$10</f>
        <v>26</v>
      </c>
      <c r="P50" s="2431"/>
      <c r="Q50" s="2431"/>
      <c r="R50" s="1141"/>
      <c r="S50" s="1141"/>
      <c r="T50" s="1142"/>
      <c r="U50" s="2432">
        <f>'当該年度入力、注意事項'!$E$10+1</f>
        <v>27</v>
      </c>
      <c r="V50" s="2431"/>
      <c r="W50" s="2433"/>
      <c r="X50" s="2566" t="s">
        <v>15</v>
      </c>
    </row>
    <row r="51" spans="1:24" s="45" customFormat="1" ht="18" customHeight="1" thickBot="1" x14ac:dyDescent="0.2">
      <c r="B51" s="173"/>
      <c r="C51" s="2879" t="s">
        <v>295</v>
      </c>
      <c r="D51" s="2880"/>
      <c r="E51" s="2880"/>
      <c r="F51" s="2880"/>
      <c r="G51" s="2880"/>
      <c r="H51" s="3008"/>
      <c r="I51" s="3008"/>
      <c r="J51" s="3008"/>
      <c r="K51" s="3009"/>
      <c r="L51" s="1143" t="s">
        <v>448</v>
      </c>
      <c r="M51" s="1144" t="s">
        <v>449</v>
      </c>
      <c r="N51" s="1144" t="s">
        <v>450</v>
      </c>
      <c r="O51" s="1144" t="s">
        <v>451</v>
      </c>
      <c r="P51" s="1144" t="s">
        <v>458</v>
      </c>
      <c r="Q51" s="1144" t="s">
        <v>459</v>
      </c>
      <c r="R51" s="1144" t="s">
        <v>452</v>
      </c>
      <c r="S51" s="1144" t="s">
        <v>453</v>
      </c>
      <c r="T51" s="1144" t="s">
        <v>454</v>
      </c>
      <c r="U51" s="1144" t="s">
        <v>455</v>
      </c>
      <c r="V51" s="1144" t="s">
        <v>456</v>
      </c>
      <c r="W51" s="1144" t="s">
        <v>457</v>
      </c>
      <c r="X51" s="2574"/>
    </row>
    <row r="52" spans="1:24" ht="22.5" customHeight="1" x14ac:dyDescent="0.15">
      <c r="B52" s="70"/>
      <c r="C52" s="3019" t="s">
        <v>292</v>
      </c>
      <c r="D52" s="3020"/>
      <c r="E52" s="3006" t="s">
        <v>209</v>
      </c>
      <c r="F52" s="3006"/>
      <c r="G52" s="3006"/>
      <c r="H52" s="3006"/>
      <c r="I52" s="3006"/>
      <c r="J52" s="3006"/>
      <c r="K52" s="3007"/>
      <c r="L52" s="1341">
        <f>'3-3住基ネット'!G31</f>
        <v>76</v>
      </c>
      <c r="M52" s="1342">
        <f>'3-3住基ネット'!H31</f>
        <v>65</v>
      </c>
      <c r="N52" s="1342">
        <f>'3-3住基ネット'!I31</f>
        <v>79</v>
      </c>
      <c r="O52" s="1342">
        <f>'3-3住基ネット'!J31</f>
        <v>84</v>
      </c>
      <c r="P52" s="1342">
        <f>'3-3住基ネット'!K31</f>
        <v>73</v>
      </c>
      <c r="Q52" s="1342">
        <f>'3-3住基ネット'!L31</f>
        <v>71</v>
      </c>
      <c r="R52" s="1342">
        <f>'3-3住基ネット'!M31</f>
        <v>84</v>
      </c>
      <c r="S52" s="1342">
        <f>'3-3住基ネット'!N31</f>
        <v>76</v>
      </c>
      <c r="T52" s="1342">
        <f>'3-3住基ネット'!O31</f>
        <v>85</v>
      </c>
      <c r="U52" s="1342">
        <f>'3-3住基ネット'!P31</f>
        <v>106</v>
      </c>
      <c r="V52" s="1342">
        <f>'3-3住基ネット'!Q31</f>
        <v>109</v>
      </c>
      <c r="W52" s="1340">
        <f>'3-3住基ネット'!R31</f>
        <v>76</v>
      </c>
      <c r="X52" s="1380">
        <f t="shared" ref="X52:X56" si="10">SUM(L52:W52)</f>
        <v>984</v>
      </c>
    </row>
    <row r="53" spans="1:24" ht="22.5" customHeight="1" x14ac:dyDescent="0.15">
      <c r="B53" s="70"/>
      <c r="C53" s="3021"/>
      <c r="D53" s="3022"/>
      <c r="E53" s="3010" t="s">
        <v>293</v>
      </c>
      <c r="F53" s="3010"/>
      <c r="G53" s="3010"/>
      <c r="H53" s="3010"/>
      <c r="I53" s="3010"/>
      <c r="J53" s="3010"/>
      <c r="K53" s="3011"/>
      <c r="L53" s="1353">
        <f>'3-3住基ネット'!G51</f>
        <v>49</v>
      </c>
      <c r="M53" s="856">
        <f>'3-3住基ネット'!H51</f>
        <v>42</v>
      </c>
      <c r="N53" s="856">
        <f>'3-3住基ネット'!I51</f>
        <v>39</v>
      </c>
      <c r="O53" s="856">
        <f>'3-3住基ネット'!J51</f>
        <v>56</v>
      </c>
      <c r="P53" s="856">
        <f>'3-3住基ネット'!K51</f>
        <v>49</v>
      </c>
      <c r="Q53" s="856">
        <f>'3-3住基ネット'!L51</f>
        <v>29</v>
      </c>
      <c r="R53" s="856">
        <f>'3-3住基ネット'!M51</f>
        <v>32</v>
      </c>
      <c r="S53" s="856">
        <f>'3-3住基ネット'!N51</f>
        <v>39</v>
      </c>
      <c r="T53" s="856">
        <f>'3-3住基ネット'!O51</f>
        <v>37</v>
      </c>
      <c r="U53" s="856">
        <f>'3-3住基ネット'!P51</f>
        <v>72</v>
      </c>
      <c r="V53" s="856">
        <f>'3-3住基ネット'!Q51</f>
        <v>74</v>
      </c>
      <c r="W53" s="857">
        <f>'3-3住基ネット'!R51</f>
        <v>62</v>
      </c>
      <c r="X53" s="882">
        <f t="shared" si="10"/>
        <v>580</v>
      </c>
    </row>
    <row r="54" spans="1:24" ht="22.5" customHeight="1" x14ac:dyDescent="0.15">
      <c r="B54" s="70"/>
      <c r="C54" s="3021"/>
      <c r="D54" s="3022"/>
      <c r="E54" s="3010" t="s">
        <v>211</v>
      </c>
      <c r="F54" s="3010"/>
      <c r="G54" s="3010"/>
      <c r="H54" s="3010"/>
      <c r="I54" s="3010"/>
      <c r="J54" s="3010"/>
      <c r="K54" s="3011"/>
      <c r="L54" s="1353">
        <f>'3-3住基ネット'!G71</f>
        <v>64</v>
      </c>
      <c r="M54" s="859">
        <f>'3-3住基ネット'!H71</f>
        <v>47</v>
      </c>
      <c r="N54" s="859">
        <f>'3-3住基ネット'!I71</f>
        <v>52</v>
      </c>
      <c r="O54" s="859">
        <f>'3-3住基ネット'!J71</f>
        <v>79</v>
      </c>
      <c r="P54" s="859">
        <f>'3-3住基ネット'!K71</f>
        <v>50</v>
      </c>
      <c r="Q54" s="859">
        <f>'3-3住基ネット'!L71</f>
        <v>46</v>
      </c>
      <c r="R54" s="859">
        <f>'3-3住基ネット'!M71</f>
        <v>71</v>
      </c>
      <c r="S54" s="859">
        <f>'3-3住基ネット'!N71</f>
        <v>72</v>
      </c>
      <c r="T54" s="859">
        <f>'3-3住基ネット'!O71</f>
        <v>84</v>
      </c>
      <c r="U54" s="859">
        <f>'3-3住基ネット'!P71</f>
        <v>151</v>
      </c>
      <c r="V54" s="859">
        <f>'3-3住基ネット'!Q71</f>
        <v>170</v>
      </c>
      <c r="W54" s="860">
        <f>'3-3住基ネット'!R71</f>
        <v>80</v>
      </c>
      <c r="X54" s="882">
        <f t="shared" si="10"/>
        <v>966</v>
      </c>
    </row>
    <row r="55" spans="1:24" ht="22.5" customHeight="1" thickBot="1" x14ac:dyDescent="0.2">
      <c r="B55" s="70"/>
      <c r="C55" s="3021"/>
      <c r="D55" s="3022"/>
      <c r="E55" s="3012" t="s">
        <v>231</v>
      </c>
      <c r="F55" s="3013"/>
      <c r="G55" s="3013"/>
      <c r="H55" s="3013"/>
      <c r="I55" s="3013"/>
      <c r="J55" s="3013"/>
      <c r="K55" s="3014"/>
      <c r="L55" s="1382">
        <f>'3-3住基ネット'!G91</f>
        <v>5</v>
      </c>
      <c r="M55" s="1362">
        <f>'3-3住基ネット'!H91</f>
        <v>2</v>
      </c>
      <c r="N55" s="1362">
        <f>'3-3住基ネット'!I91</f>
        <v>4</v>
      </c>
      <c r="O55" s="1362">
        <f>'3-3住基ネット'!J91</f>
        <v>6</v>
      </c>
      <c r="P55" s="1362">
        <f>'3-3住基ネット'!K91</f>
        <v>0</v>
      </c>
      <c r="Q55" s="1362">
        <f>'3-3住基ネット'!L91</f>
        <v>4</v>
      </c>
      <c r="R55" s="1362">
        <f>'3-3住基ネット'!M91</f>
        <v>7</v>
      </c>
      <c r="S55" s="1362">
        <f>'3-3住基ネット'!N91</f>
        <v>2</v>
      </c>
      <c r="T55" s="1362">
        <f>'3-3住基ネット'!O91</f>
        <v>2</v>
      </c>
      <c r="U55" s="1362">
        <f>'3-3住基ネット'!P91</f>
        <v>5</v>
      </c>
      <c r="V55" s="1362">
        <f>'3-3住基ネット'!Q91</f>
        <v>12</v>
      </c>
      <c r="W55" s="1361">
        <f>'3-3住基ネット'!R91</f>
        <v>1</v>
      </c>
      <c r="X55" s="881">
        <f t="shared" si="10"/>
        <v>50</v>
      </c>
    </row>
    <row r="56" spans="1:24" ht="22.5" customHeight="1" thickTop="1" thickBot="1" x14ac:dyDescent="0.2">
      <c r="B56" s="70"/>
      <c r="C56" s="3023"/>
      <c r="D56" s="3024"/>
      <c r="E56" s="3017" t="s">
        <v>208</v>
      </c>
      <c r="F56" s="3017"/>
      <c r="G56" s="3017"/>
      <c r="H56" s="3017"/>
      <c r="I56" s="3017"/>
      <c r="J56" s="3017"/>
      <c r="K56" s="3018"/>
      <c r="L56" s="1383">
        <f t="shared" ref="L56:W56" si="11">SUM(L52:L55)</f>
        <v>194</v>
      </c>
      <c r="M56" s="1383">
        <f t="shared" si="11"/>
        <v>156</v>
      </c>
      <c r="N56" s="1383">
        <f t="shared" si="11"/>
        <v>174</v>
      </c>
      <c r="O56" s="1383">
        <f t="shared" si="11"/>
        <v>225</v>
      </c>
      <c r="P56" s="1383">
        <f t="shared" si="11"/>
        <v>172</v>
      </c>
      <c r="Q56" s="1383">
        <f t="shared" si="11"/>
        <v>150</v>
      </c>
      <c r="R56" s="1383">
        <f t="shared" si="11"/>
        <v>194</v>
      </c>
      <c r="S56" s="1383">
        <f t="shared" si="11"/>
        <v>189</v>
      </c>
      <c r="T56" s="1383">
        <f t="shared" si="11"/>
        <v>208</v>
      </c>
      <c r="U56" s="1383">
        <f t="shared" si="11"/>
        <v>334</v>
      </c>
      <c r="V56" s="1383">
        <f t="shared" si="11"/>
        <v>365</v>
      </c>
      <c r="W56" s="1383">
        <f t="shared" si="11"/>
        <v>219</v>
      </c>
      <c r="X56" s="1384">
        <f t="shared" si="10"/>
        <v>2580</v>
      </c>
    </row>
    <row r="57" spans="1:24" s="46" customFormat="1" ht="11.25" customHeight="1" x14ac:dyDescent="0.15">
      <c r="B57" s="106"/>
      <c r="C57" s="214"/>
      <c r="D57" s="214"/>
      <c r="E57" s="213"/>
      <c r="F57" s="213"/>
      <c r="G57" s="213"/>
      <c r="H57" s="213"/>
      <c r="I57" s="213"/>
      <c r="J57" s="213"/>
      <c r="K57" s="213"/>
      <c r="L57" s="1379"/>
      <c r="M57" s="1379"/>
      <c r="N57" s="1379"/>
      <c r="O57" s="1379"/>
      <c r="P57" s="1379"/>
      <c r="Q57" s="1379"/>
      <c r="R57" s="1379"/>
      <c r="S57" s="1379"/>
      <c r="T57" s="1379"/>
      <c r="U57" s="1379"/>
      <c r="V57" s="1379"/>
      <c r="W57" s="1379"/>
      <c r="X57" s="1379"/>
    </row>
    <row r="58" spans="1:24" s="46" customFormat="1" ht="11.25" customHeight="1" x14ac:dyDescent="0.15">
      <c r="B58" s="106"/>
      <c r="C58" s="214"/>
      <c r="D58" s="214"/>
      <c r="E58" s="213"/>
      <c r="F58" s="213"/>
      <c r="G58" s="213"/>
      <c r="H58" s="213"/>
      <c r="I58" s="213"/>
      <c r="J58" s="213"/>
      <c r="K58" s="213"/>
      <c r="L58" s="1379"/>
      <c r="M58" s="1379"/>
      <c r="N58" s="1379"/>
      <c r="O58" s="1379"/>
      <c r="P58" s="1379"/>
      <c r="Q58" s="1379"/>
      <c r="R58" s="1379"/>
      <c r="S58" s="1379"/>
      <c r="T58" s="1379"/>
      <c r="U58" s="1379"/>
      <c r="V58" s="1379"/>
      <c r="W58" s="1379"/>
      <c r="X58" s="1379"/>
    </row>
    <row r="59" spans="1:24" s="46" customFormat="1" ht="22.5" customHeight="1" x14ac:dyDescent="0.15">
      <c r="B59" s="106"/>
      <c r="C59" s="214"/>
      <c r="D59" s="214"/>
      <c r="E59" s="213"/>
      <c r="F59" s="213"/>
      <c r="G59" s="213"/>
      <c r="H59" s="213"/>
      <c r="I59" s="213"/>
      <c r="J59" s="213"/>
      <c r="K59" s="213"/>
      <c r="L59" s="1379"/>
      <c r="M59" s="1379"/>
      <c r="N59" s="1379"/>
      <c r="O59" s="1379"/>
      <c r="P59" s="1379"/>
      <c r="Q59" s="1379"/>
      <c r="R59" s="1379"/>
      <c r="S59" s="1379"/>
      <c r="T59" s="1379"/>
      <c r="U59" s="1379"/>
      <c r="V59" s="1379"/>
      <c r="W59" s="1379"/>
      <c r="X59" s="1379"/>
    </row>
    <row r="60" spans="1:24" s="46" customFormat="1" ht="7.5" customHeight="1" x14ac:dyDescent="0.15">
      <c r="B60" s="106"/>
      <c r="C60" s="214"/>
      <c r="D60" s="214"/>
      <c r="E60" s="213"/>
      <c r="F60" s="213"/>
      <c r="G60" s="213"/>
      <c r="H60" s="213"/>
      <c r="I60" s="213"/>
      <c r="J60" s="213"/>
      <c r="K60" s="213"/>
      <c r="L60" s="1379"/>
      <c r="M60" s="1379"/>
      <c r="N60" s="1379"/>
      <c r="O60" s="1379"/>
      <c r="P60" s="1379"/>
      <c r="Q60" s="1379"/>
      <c r="R60" s="1379"/>
      <c r="S60" s="1379"/>
      <c r="T60" s="1379"/>
      <c r="U60" s="1379"/>
      <c r="V60" s="1379"/>
      <c r="W60" s="1379"/>
      <c r="X60" s="1379"/>
    </row>
    <row r="61" spans="1:24" ht="22.5" customHeight="1" x14ac:dyDescent="0.15">
      <c r="A61" s="201"/>
      <c r="C61" s="53" t="s">
        <v>173</v>
      </c>
      <c r="D61" s="204"/>
      <c r="E61" s="204"/>
      <c r="F61" s="204"/>
      <c r="G61" s="204"/>
      <c r="H61" s="204"/>
      <c r="I61" s="204"/>
      <c r="J61" s="204"/>
      <c r="K61" s="204"/>
      <c r="L61" s="1255"/>
      <c r="M61" s="1255"/>
      <c r="N61" s="1255"/>
      <c r="O61" s="1255"/>
      <c r="P61" s="1255"/>
      <c r="Q61" s="1255"/>
      <c r="R61" s="1255"/>
      <c r="S61" s="1255"/>
      <c r="T61" s="1255"/>
      <c r="U61" s="1255"/>
      <c r="V61" s="2462">
        <f>'当該年度入力、注意事項'!$E$10</f>
        <v>26</v>
      </c>
      <c r="W61" s="2462"/>
      <c r="X61" s="2462"/>
    </row>
    <row r="62" spans="1:24" ht="3.75" customHeight="1" thickBot="1" x14ac:dyDescent="0.2">
      <c r="B62" s="70"/>
      <c r="C62" s="70"/>
      <c r="D62" s="70"/>
      <c r="E62" s="70"/>
      <c r="F62" s="70"/>
      <c r="G62" s="70"/>
      <c r="H62" s="70"/>
      <c r="I62" s="70"/>
      <c r="J62" s="70"/>
      <c r="K62" s="70"/>
      <c r="L62" s="1255"/>
      <c r="M62" s="1255"/>
      <c r="N62" s="1255"/>
      <c r="O62" s="1255"/>
      <c r="P62" s="1255"/>
      <c r="Q62" s="1255"/>
      <c r="R62" s="1255"/>
      <c r="S62" s="1255"/>
      <c r="T62" s="1255"/>
      <c r="U62" s="1255"/>
      <c r="V62" s="1255"/>
      <c r="W62" s="1255"/>
      <c r="X62" s="1255"/>
    </row>
    <row r="63" spans="1:24" s="45" customFormat="1" ht="18" customHeight="1" x14ac:dyDescent="0.15">
      <c r="B63" s="173"/>
      <c r="C63" s="3015"/>
      <c r="D63" s="3016"/>
      <c r="E63" s="3016"/>
      <c r="F63" s="3016"/>
      <c r="G63" s="3016"/>
      <c r="H63" s="2877" t="s">
        <v>294</v>
      </c>
      <c r="I63" s="2877"/>
      <c r="J63" s="2877"/>
      <c r="K63" s="2878"/>
      <c r="L63" s="1140"/>
      <c r="M63" s="1141"/>
      <c r="N63" s="1141"/>
      <c r="O63" s="2431">
        <f>'当該年度入力、注意事項'!$E$10</f>
        <v>26</v>
      </c>
      <c r="P63" s="2431"/>
      <c r="Q63" s="2431"/>
      <c r="R63" s="1141"/>
      <c r="S63" s="1141"/>
      <c r="T63" s="1142"/>
      <c r="U63" s="2432">
        <f>'当該年度入力、注意事項'!$E$10+1</f>
        <v>27</v>
      </c>
      <c r="V63" s="2431"/>
      <c r="W63" s="2433"/>
      <c r="X63" s="2566" t="s">
        <v>15</v>
      </c>
    </row>
    <row r="64" spans="1:24" s="45" customFormat="1" ht="18" customHeight="1" thickBot="1" x14ac:dyDescent="0.2">
      <c r="B64" s="173"/>
      <c r="C64" s="2879" t="s">
        <v>295</v>
      </c>
      <c r="D64" s="2880"/>
      <c r="E64" s="2880"/>
      <c r="F64" s="2880"/>
      <c r="G64" s="2880"/>
      <c r="H64" s="3008"/>
      <c r="I64" s="3008"/>
      <c r="J64" s="3008"/>
      <c r="K64" s="3009"/>
      <c r="L64" s="1143" t="s">
        <v>448</v>
      </c>
      <c r="M64" s="1144" t="s">
        <v>449</v>
      </c>
      <c r="N64" s="1144" t="s">
        <v>450</v>
      </c>
      <c r="O64" s="1144" t="s">
        <v>451</v>
      </c>
      <c r="P64" s="1144" t="s">
        <v>458</v>
      </c>
      <c r="Q64" s="1144" t="s">
        <v>459</v>
      </c>
      <c r="R64" s="1144" t="s">
        <v>452</v>
      </c>
      <c r="S64" s="1144" t="s">
        <v>453</v>
      </c>
      <c r="T64" s="1144" t="s">
        <v>454</v>
      </c>
      <c r="U64" s="1144" t="s">
        <v>455</v>
      </c>
      <c r="V64" s="1144" t="s">
        <v>456</v>
      </c>
      <c r="W64" s="1144" t="s">
        <v>457</v>
      </c>
      <c r="X64" s="2574"/>
    </row>
    <row r="65" spans="2:24" ht="22.5" customHeight="1" x14ac:dyDescent="0.15">
      <c r="B65" s="70"/>
      <c r="C65" s="2648" t="s">
        <v>173</v>
      </c>
      <c r="D65" s="2649"/>
      <c r="E65" s="3006" t="s">
        <v>209</v>
      </c>
      <c r="F65" s="3006"/>
      <c r="G65" s="3006"/>
      <c r="H65" s="3006"/>
      <c r="I65" s="3006"/>
      <c r="J65" s="3006"/>
      <c r="K65" s="3007"/>
      <c r="L65" s="1339">
        <f>'3-4印鑑登録'!G41-L72-L73-L74</f>
        <v>1294</v>
      </c>
      <c r="M65" s="1342">
        <f>'3-4印鑑登録'!H41-M72-M73-M74</f>
        <v>1142</v>
      </c>
      <c r="N65" s="1342">
        <f>'3-4印鑑登録'!I41-N72-N73-N74</f>
        <v>1114</v>
      </c>
      <c r="O65" s="1342">
        <f>'3-4印鑑登録'!J41-O72-O73-O74</f>
        <v>1125</v>
      </c>
      <c r="P65" s="1342">
        <f>'3-4印鑑登録'!K41-P72-P73-P74</f>
        <v>1062</v>
      </c>
      <c r="Q65" s="1342">
        <f>'3-4印鑑登録'!L41-Q72-Q73-Q74</f>
        <v>1165</v>
      </c>
      <c r="R65" s="1342">
        <f>'3-4印鑑登録'!M41-R72-R73-R74</f>
        <v>1059</v>
      </c>
      <c r="S65" s="1342">
        <f>'3-4印鑑登録'!N41-S72-S73-S74</f>
        <v>984</v>
      </c>
      <c r="T65" s="1342">
        <f>'3-4印鑑登録'!O41-T72-T73-T74</f>
        <v>1113</v>
      </c>
      <c r="U65" s="1342">
        <f>'3-4印鑑登録'!P41-U72-U73-U74</f>
        <v>1270</v>
      </c>
      <c r="V65" s="1342">
        <f>'3-4印鑑登録'!Q41-V72-V73-V74</f>
        <v>1238</v>
      </c>
      <c r="W65" s="1340">
        <f>'3-4印鑑登録'!R41-W72-W73-W74</f>
        <v>2043</v>
      </c>
      <c r="X65" s="1380">
        <f>SUM(L65:W65)</f>
        <v>14609</v>
      </c>
    </row>
    <row r="66" spans="2:24" ht="22.5" customHeight="1" x14ac:dyDescent="0.15">
      <c r="B66" s="70"/>
      <c r="C66" s="2650"/>
      <c r="D66" s="2651"/>
      <c r="E66" s="3010" t="s">
        <v>293</v>
      </c>
      <c r="F66" s="3010"/>
      <c r="G66" s="3010"/>
      <c r="H66" s="3010"/>
      <c r="I66" s="3010"/>
      <c r="J66" s="3010"/>
      <c r="K66" s="3011"/>
      <c r="L66" s="855">
        <f>'3-4印鑑登録'!G66-L75-L76</f>
        <v>1050</v>
      </c>
      <c r="M66" s="855">
        <f>'3-4印鑑登録'!H66-M75-M76</f>
        <v>991</v>
      </c>
      <c r="N66" s="855">
        <f>'3-4印鑑登録'!I66-N75-N76</f>
        <v>884</v>
      </c>
      <c r="O66" s="855">
        <f>'3-4印鑑登録'!J66-O75-O76</f>
        <v>991</v>
      </c>
      <c r="P66" s="855">
        <f>'3-4印鑑登録'!K66-P75-P76</f>
        <v>890</v>
      </c>
      <c r="Q66" s="855">
        <f>'3-4印鑑登録'!L66-Q75-Q76</f>
        <v>1044</v>
      </c>
      <c r="R66" s="855">
        <f>'3-4印鑑登録'!M66-R75-R76</f>
        <v>880</v>
      </c>
      <c r="S66" s="855">
        <f>'3-4印鑑登録'!N66-S75-S76</f>
        <v>782</v>
      </c>
      <c r="T66" s="855">
        <f>'3-4印鑑登録'!O66-T75-T76</f>
        <v>887</v>
      </c>
      <c r="U66" s="855">
        <f>'3-4印鑑登録'!P66-U75-U76</f>
        <v>978</v>
      </c>
      <c r="V66" s="855">
        <f>'3-4印鑑登録'!Q66-V75-V76</f>
        <v>1012</v>
      </c>
      <c r="W66" s="1385">
        <f>'3-4印鑑登録'!R66-W75-W76</f>
        <v>1565</v>
      </c>
      <c r="X66" s="882">
        <f t="shared" ref="X66:X74" si="12">SUM(L66:W66)</f>
        <v>11954</v>
      </c>
    </row>
    <row r="67" spans="2:24" ht="22.5" customHeight="1" x14ac:dyDescent="0.15">
      <c r="B67" s="70"/>
      <c r="C67" s="2650"/>
      <c r="D67" s="2651"/>
      <c r="E67" s="3010" t="s">
        <v>211</v>
      </c>
      <c r="F67" s="3010"/>
      <c r="G67" s="3010"/>
      <c r="H67" s="3010"/>
      <c r="I67" s="3010"/>
      <c r="J67" s="3010"/>
      <c r="K67" s="3011"/>
      <c r="L67" s="855">
        <f>'3-4印鑑登録'!G91-L77</f>
        <v>949</v>
      </c>
      <c r="M67" s="855">
        <f>'3-4印鑑登録'!H91-M77</f>
        <v>847</v>
      </c>
      <c r="N67" s="855">
        <f>'3-4印鑑登録'!I91-N77</f>
        <v>882</v>
      </c>
      <c r="O67" s="855">
        <f>'3-4印鑑登録'!J91-O77</f>
        <v>877</v>
      </c>
      <c r="P67" s="855">
        <f>'3-4印鑑登録'!K91-P77</f>
        <v>887</v>
      </c>
      <c r="Q67" s="855">
        <f>'3-4印鑑登録'!L91-Q77</f>
        <v>939</v>
      </c>
      <c r="R67" s="855">
        <f>'3-4印鑑登録'!M91-R77</f>
        <v>953</v>
      </c>
      <c r="S67" s="855">
        <f>'3-4印鑑登録'!N91-S77</f>
        <v>872</v>
      </c>
      <c r="T67" s="855">
        <f>'3-4印鑑登録'!O91-T77</f>
        <v>828</v>
      </c>
      <c r="U67" s="855">
        <f>'3-4印鑑登録'!P91-U77</f>
        <v>983</v>
      </c>
      <c r="V67" s="855">
        <f>'3-4印鑑登録'!Q91-V77</f>
        <v>986</v>
      </c>
      <c r="W67" s="1385">
        <f>'3-4印鑑登録'!R91-W77</f>
        <v>1470</v>
      </c>
      <c r="X67" s="882">
        <f t="shared" si="12"/>
        <v>11473</v>
      </c>
    </row>
    <row r="68" spans="2:24" ht="22.5" customHeight="1" x14ac:dyDescent="0.15">
      <c r="B68" s="70"/>
      <c r="C68" s="2650"/>
      <c r="D68" s="2651"/>
      <c r="E68" s="3010" t="s">
        <v>69</v>
      </c>
      <c r="F68" s="3010"/>
      <c r="G68" s="3010"/>
      <c r="H68" s="3010"/>
      <c r="I68" s="3010"/>
      <c r="J68" s="3010"/>
      <c r="K68" s="3011"/>
      <c r="L68" s="855">
        <f>'3-4印鑑登録'!G47</f>
        <v>5</v>
      </c>
      <c r="M68" s="855">
        <f>'3-4印鑑登録'!H47</f>
        <v>2</v>
      </c>
      <c r="N68" s="855">
        <f>'3-4印鑑登録'!I47</f>
        <v>3</v>
      </c>
      <c r="O68" s="855">
        <f>'3-4印鑑登録'!J47</f>
        <v>1</v>
      </c>
      <c r="P68" s="855">
        <f>'3-4印鑑登録'!K47</f>
        <v>1</v>
      </c>
      <c r="Q68" s="855">
        <f>'3-4印鑑登録'!L47</f>
        <v>0</v>
      </c>
      <c r="R68" s="855">
        <f>'3-4印鑑登録'!M47</f>
        <v>0</v>
      </c>
      <c r="S68" s="855">
        <f>'3-4印鑑登録'!N47</f>
        <v>0</v>
      </c>
      <c r="T68" s="855">
        <f>'3-4印鑑登録'!O47</f>
        <v>0</v>
      </c>
      <c r="U68" s="855">
        <f>'3-4印鑑登録'!P47</f>
        <v>5</v>
      </c>
      <c r="V68" s="855">
        <f>'3-4印鑑登録'!Q47</f>
        <v>0</v>
      </c>
      <c r="W68" s="855">
        <f>'3-4印鑑登録'!R47</f>
        <v>0</v>
      </c>
      <c r="X68" s="882">
        <f t="shared" si="12"/>
        <v>17</v>
      </c>
    </row>
    <row r="69" spans="2:24" s="45" customFormat="1" ht="22.5" customHeight="1" x14ac:dyDescent="0.15">
      <c r="B69" s="173"/>
      <c r="C69" s="2650"/>
      <c r="D69" s="2651"/>
      <c r="E69" s="3010" t="s">
        <v>204</v>
      </c>
      <c r="F69" s="3010"/>
      <c r="G69" s="3010"/>
      <c r="H69" s="3010"/>
      <c r="I69" s="3010"/>
      <c r="J69" s="3010"/>
      <c r="K69" s="3011"/>
      <c r="L69" s="855">
        <f>'3-4印鑑登録'!G72</f>
        <v>74</v>
      </c>
      <c r="M69" s="855">
        <f>'3-4印鑑登録'!H72</f>
        <v>92</v>
      </c>
      <c r="N69" s="855">
        <f>'3-4印鑑登録'!I72</f>
        <v>96</v>
      </c>
      <c r="O69" s="855">
        <f>'3-4印鑑登録'!J72</f>
        <v>90</v>
      </c>
      <c r="P69" s="855">
        <f>'3-4印鑑登録'!K72</f>
        <v>91</v>
      </c>
      <c r="Q69" s="855">
        <f>'3-4印鑑登録'!L72</f>
        <v>124</v>
      </c>
      <c r="R69" s="855">
        <f>'3-4印鑑登録'!M72</f>
        <v>100</v>
      </c>
      <c r="S69" s="855">
        <f>'3-4印鑑登録'!N72</f>
        <v>74</v>
      </c>
      <c r="T69" s="855">
        <f>'3-4印鑑登録'!O72</f>
        <v>75</v>
      </c>
      <c r="U69" s="855">
        <f>'3-4印鑑登録'!P72</f>
        <v>121</v>
      </c>
      <c r="V69" s="855">
        <f>'3-4印鑑登録'!Q72</f>
        <v>147</v>
      </c>
      <c r="W69" s="855">
        <f>'3-4印鑑登録'!R72</f>
        <v>172</v>
      </c>
      <c r="X69" s="882">
        <f t="shared" si="12"/>
        <v>1256</v>
      </c>
    </row>
    <row r="70" spans="2:24" s="45" customFormat="1" ht="22.5" customHeight="1" x14ac:dyDescent="0.15">
      <c r="B70" s="173"/>
      <c r="C70" s="2650"/>
      <c r="D70" s="2651"/>
      <c r="E70" s="3010" t="s">
        <v>231</v>
      </c>
      <c r="F70" s="3010"/>
      <c r="G70" s="3010"/>
      <c r="H70" s="3010"/>
      <c r="I70" s="3010"/>
      <c r="J70" s="3010"/>
      <c r="K70" s="3011"/>
      <c r="L70" s="855">
        <f>'3-4印鑑登録'!G97</f>
        <v>68</v>
      </c>
      <c r="M70" s="855">
        <f>'3-4印鑑登録'!H97</f>
        <v>89</v>
      </c>
      <c r="N70" s="855">
        <f>'3-4印鑑登録'!I97</f>
        <v>92</v>
      </c>
      <c r="O70" s="855">
        <f>'3-4印鑑登録'!J97</f>
        <v>77</v>
      </c>
      <c r="P70" s="855">
        <f>'3-4印鑑登録'!K97</f>
        <v>66</v>
      </c>
      <c r="Q70" s="855">
        <f>'3-4印鑑登録'!L97</f>
        <v>69</v>
      </c>
      <c r="R70" s="855">
        <f>'3-4印鑑登録'!M97</f>
        <v>67</v>
      </c>
      <c r="S70" s="855">
        <f>'3-4印鑑登録'!N97</f>
        <v>39</v>
      </c>
      <c r="T70" s="855">
        <f>'3-4印鑑登録'!O97</f>
        <v>33</v>
      </c>
      <c r="U70" s="855">
        <f>'3-4印鑑登録'!P97</f>
        <v>70</v>
      </c>
      <c r="V70" s="855">
        <f>'3-4印鑑登録'!Q97</f>
        <v>71</v>
      </c>
      <c r="W70" s="855">
        <f>'3-4印鑑登録'!R97</f>
        <v>89</v>
      </c>
      <c r="X70" s="882">
        <f t="shared" si="12"/>
        <v>830</v>
      </c>
    </row>
    <row r="71" spans="2:24" ht="22.5" customHeight="1" x14ac:dyDescent="0.15">
      <c r="B71" s="70"/>
      <c r="C71" s="2650"/>
      <c r="D71" s="2651"/>
      <c r="E71" s="3025" t="s">
        <v>97</v>
      </c>
      <c r="F71" s="3025"/>
      <c r="G71" s="3025"/>
      <c r="H71" s="3025"/>
      <c r="I71" s="3025"/>
      <c r="J71" s="3025"/>
      <c r="K71" s="3026"/>
      <c r="L71" s="858">
        <f t="shared" ref="L71:W71" si="13">SUM(L72:L77)</f>
        <v>5</v>
      </c>
      <c r="M71" s="858">
        <f t="shared" si="13"/>
        <v>3</v>
      </c>
      <c r="N71" s="858">
        <f t="shared" si="13"/>
        <v>5</v>
      </c>
      <c r="O71" s="858">
        <f t="shared" si="13"/>
        <v>7</v>
      </c>
      <c r="P71" s="858">
        <f t="shared" si="13"/>
        <v>11</v>
      </c>
      <c r="Q71" s="858">
        <f t="shared" si="13"/>
        <v>10</v>
      </c>
      <c r="R71" s="858">
        <f t="shared" si="13"/>
        <v>6</v>
      </c>
      <c r="S71" s="858">
        <f t="shared" si="13"/>
        <v>10</v>
      </c>
      <c r="T71" s="858">
        <f t="shared" si="13"/>
        <v>4</v>
      </c>
      <c r="U71" s="858">
        <f t="shared" si="13"/>
        <v>5</v>
      </c>
      <c r="V71" s="858">
        <f t="shared" si="13"/>
        <v>12</v>
      </c>
      <c r="W71" s="858">
        <f t="shared" si="13"/>
        <v>7</v>
      </c>
      <c r="X71" s="882">
        <f t="shared" si="12"/>
        <v>85</v>
      </c>
    </row>
    <row r="72" spans="2:24" ht="22.5" customHeight="1" x14ac:dyDescent="0.15">
      <c r="B72" s="70"/>
      <c r="C72" s="2650"/>
      <c r="D72" s="2651"/>
      <c r="E72" s="208"/>
      <c r="F72" s="3000" t="s">
        <v>98</v>
      </c>
      <c r="G72" s="3001"/>
      <c r="H72" s="3001"/>
      <c r="I72" s="3001"/>
      <c r="J72" s="3001"/>
      <c r="K72" s="3002"/>
      <c r="L72" s="1565">
        <v>2</v>
      </c>
      <c r="M72" s="1564">
        <v>0</v>
      </c>
      <c r="N72" s="1564">
        <v>1</v>
      </c>
      <c r="O72" s="1564">
        <v>0</v>
      </c>
      <c r="P72" s="1564">
        <v>0</v>
      </c>
      <c r="Q72" s="1564">
        <v>0</v>
      </c>
      <c r="R72" s="1564">
        <v>2</v>
      </c>
      <c r="S72" s="1564">
        <v>3</v>
      </c>
      <c r="T72" s="1564">
        <v>2</v>
      </c>
      <c r="U72" s="1564">
        <v>1</v>
      </c>
      <c r="V72" s="1564">
        <v>1</v>
      </c>
      <c r="W72" s="1563">
        <v>0</v>
      </c>
      <c r="X72" s="882">
        <f t="shared" si="12"/>
        <v>12</v>
      </c>
    </row>
    <row r="73" spans="2:24" ht="22.5" customHeight="1" x14ac:dyDescent="0.15">
      <c r="B73" s="70"/>
      <c r="C73" s="2650"/>
      <c r="D73" s="2651"/>
      <c r="E73" s="208"/>
      <c r="F73" s="3000" t="s">
        <v>21</v>
      </c>
      <c r="G73" s="3001"/>
      <c r="H73" s="3001"/>
      <c r="I73" s="3001"/>
      <c r="J73" s="3001"/>
      <c r="K73" s="3002"/>
      <c r="L73" s="1569">
        <v>0</v>
      </c>
      <c r="M73" s="1570">
        <v>1</v>
      </c>
      <c r="N73" s="1570">
        <v>2</v>
      </c>
      <c r="O73" s="1570">
        <v>4</v>
      </c>
      <c r="P73" s="1570">
        <v>7</v>
      </c>
      <c r="Q73" s="1570">
        <v>1</v>
      </c>
      <c r="R73" s="1570">
        <v>1</v>
      </c>
      <c r="S73" s="1570">
        <v>2</v>
      </c>
      <c r="T73" s="1570">
        <v>1</v>
      </c>
      <c r="U73" s="1570">
        <v>1</v>
      </c>
      <c r="V73" s="1570">
        <v>0</v>
      </c>
      <c r="W73" s="1571">
        <v>0</v>
      </c>
      <c r="X73" s="882">
        <f t="shared" si="12"/>
        <v>20</v>
      </c>
    </row>
    <row r="74" spans="2:24" ht="22.5" customHeight="1" x14ac:dyDescent="0.15">
      <c r="B74" s="70"/>
      <c r="C74" s="2650"/>
      <c r="D74" s="2651"/>
      <c r="E74" s="208"/>
      <c r="F74" s="3000" t="s">
        <v>186</v>
      </c>
      <c r="G74" s="3001"/>
      <c r="H74" s="3001"/>
      <c r="I74" s="3001"/>
      <c r="J74" s="3001"/>
      <c r="K74" s="3002"/>
      <c r="L74" s="1562">
        <v>0</v>
      </c>
      <c r="M74" s="1564">
        <v>0</v>
      </c>
      <c r="N74" s="1564">
        <v>0</v>
      </c>
      <c r="O74" s="1564">
        <v>0</v>
      </c>
      <c r="P74" s="1564">
        <v>0</v>
      </c>
      <c r="Q74" s="1564">
        <v>1</v>
      </c>
      <c r="R74" s="1564">
        <v>1</v>
      </c>
      <c r="S74" s="1564">
        <v>2</v>
      </c>
      <c r="T74" s="1564">
        <v>0</v>
      </c>
      <c r="U74" s="1564">
        <v>1</v>
      </c>
      <c r="V74" s="1564">
        <v>3</v>
      </c>
      <c r="W74" s="1572">
        <v>1</v>
      </c>
      <c r="X74" s="882">
        <f t="shared" si="12"/>
        <v>9</v>
      </c>
    </row>
    <row r="75" spans="2:24" s="45" customFormat="1" ht="22.5" customHeight="1" x14ac:dyDescent="0.15">
      <c r="B75" s="173"/>
      <c r="C75" s="2650"/>
      <c r="D75" s="2651"/>
      <c r="E75" s="208"/>
      <c r="F75" s="3000" t="s">
        <v>205</v>
      </c>
      <c r="G75" s="3001"/>
      <c r="H75" s="3001"/>
      <c r="I75" s="3001"/>
      <c r="J75" s="3001"/>
      <c r="K75" s="3002"/>
      <c r="L75" s="1626">
        <v>0</v>
      </c>
      <c r="M75" s="1627">
        <v>1</v>
      </c>
      <c r="N75" s="1627">
        <v>1</v>
      </c>
      <c r="O75" s="1627">
        <v>0</v>
      </c>
      <c r="P75" s="1627">
        <v>2</v>
      </c>
      <c r="Q75" s="1627">
        <v>2</v>
      </c>
      <c r="R75" s="1627">
        <v>0</v>
      </c>
      <c r="S75" s="1627">
        <v>0</v>
      </c>
      <c r="T75" s="1627">
        <v>0</v>
      </c>
      <c r="U75" s="1627">
        <v>0</v>
      </c>
      <c r="V75" s="1627">
        <v>2</v>
      </c>
      <c r="W75" s="1642">
        <v>1</v>
      </c>
      <c r="X75" s="882">
        <f t="shared" ref="X75:X76" si="14">SUM(L75:W75)</f>
        <v>9</v>
      </c>
    </row>
    <row r="76" spans="2:24" s="45" customFormat="1" ht="22.5" customHeight="1" x14ac:dyDescent="0.15">
      <c r="B76" s="173"/>
      <c r="C76" s="2650"/>
      <c r="D76" s="2651"/>
      <c r="E76" s="208"/>
      <c r="F76" s="3000" t="s">
        <v>206</v>
      </c>
      <c r="G76" s="3001"/>
      <c r="H76" s="3001"/>
      <c r="I76" s="3001"/>
      <c r="J76" s="3001"/>
      <c r="K76" s="3002"/>
      <c r="L76" s="1626">
        <v>2</v>
      </c>
      <c r="M76" s="1627">
        <v>1</v>
      </c>
      <c r="N76" s="1627">
        <v>1</v>
      </c>
      <c r="O76" s="1627">
        <v>0</v>
      </c>
      <c r="P76" s="1627">
        <v>2</v>
      </c>
      <c r="Q76" s="1627">
        <v>2</v>
      </c>
      <c r="R76" s="1627">
        <v>2</v>
      </c>
      <c r="S76" s="1627">
        <v>0</v>
      </c>
      <c r="T76" s="1627">
        <v>0</v>
      </c>
      <c r="U76" s="1627">
        <v>1</v>
      </c>
      <c r="V76" s="1627">
        <v>3</v>
      </c>
      <c r="W76" s="1642">
        <v>2</v>
      </c>
      <c r="X76" s="882">
        <f t="shared" si="14"/>
        <v>16</v>
      </c>
    </row>
    <row r="77" spans="2:24" s="45" customFormat="1" ht="22.5" customHeight="1" thickBot="1" x14ac:dyDescent="0.2">
      <c r="B77" s="173"/>
      <c r="C77" s="2650"/>
      <c r="D77" s="2651"/>
      <c r="E77" s="209"/>
      <c r="F77" s="3003" t="s">
        <v>232</v>
      </c>
      <c r="G77" s="3004"/>
      <c r="H77" s="3004"/>
      <c r="I77" s="3004"/>
      <c r="J77" s="3004"/>
      <c r="K77" s="3005"/>
      <c r="L77" s="1814">
        <v>1</v>
      </c>
      <c r="M77" s="1815">
        <v>0</v>
      </c>
      <c r="N77" s="1815">
        <v>0</v>
      </c>
      <c r="O77" s="1815">
        <v>3</v>
      </c>
      <c r="P77" s="1815">
        <v>0</v>
      </c>
      <c r="Q77" s="1815">
        <v>4</v>
      </c>
      <c r="R77" s="1815">
        <v>0</v>
      </c>
      <c r="S77" s="1815">
        <v>3</v>
      </c>
      <c r="T77" s="1815">
        <v>1</v>
      </c>
      <c r="U77" s="1815">
        <v>1</v>
      </c>
      <c r="V77" s="1815">
        <v>3</v>
      </c>
      <c r="W77" s="1819">
        <v>3</v>
      </c>
      <c r="X77" s="1402">
        <f t="shared" ref="X77" si="15">SUM(L77:W77)</f>
        <v>19</v>
      </c>
    </row>
    <row r="78" spans="2:24" ht="22.5" customHeight="1" thickTop="1" thickBot="1" x14ac:dyDescent="0.2">
      <c r="B78" s="70"/>
      <c r="C78" s="2652"/>
      <c r="D78" s="2653"/>
      <c r="E78" s="2998" t="s">
        <v>12</v>
      </c>
      <c r="F78" s="2998"/>
      <c r="G78" s="2998"/>
      <c r="H78" s="2998"/>
      <c r="I78" s="2998"/>
      <c r="J78" s="2998"/>
      <c r="K78" s="2999"/>
      <c r="L78" s="1368">
        <f t="shared" ref="L78:W78" si="16">SUM(L65:L71)</f>
        <v>3445</v>
      </c>
      <c r="M78" s="1368">
        <f t="shared" si="16"/>
        <v>3166</v>
      </c>
      <c r="N78" s="1368">
        <f t="shared" si="16"/>
        <v>3076</v>
      </c>
      <c r="O78" s="1368">
        <f t="shared" si="16"/>
        <v>3168</v>
      </c>
      <c r="P78" s="1368">
        <f t="shared" si="16"/>
        <v>3008</v>
      </c>
      <c r="Q78" s="1368">
        <f t="shared" si="16"/>
        <v>3351</v>
      </c>
      <c r="R78" s="1368">
        <f t="shared" si="16"/>
        <v>3065</v>
      </c>
      <c r="S78" s="1368">
        <f t="shared" si="16"/>
        <v>2761</v>
      </c>
      <c r="T78" s="1368">
        <f t="shared" si="16"/>
        <v>2940</v>
      </c>
      <c r="U78" s="1368">
        <f t="shared" si="16"/>
        <v>3432</v>
      </c>
      <c r="V78" s="1368">
        <f t="shared" si="16"/>
        <v>3466</v>
      </c>
      <c r="W78" s="1368">
        <f t="shared" si="16"/>
        <v>5346</v>
      </c>
      <c r="X78" s="1378">
        <f t="shared" ref="X78" si="17">SUM(L78:W78)</f>
        <v>40224</v>
      </c>
    </row>
    <row r="79" spans="2:24" s="71" customFormat="1" ht="11.25" customHeight="1" x14ac:dyDescent="0.15">
      <c r="B79" s="205"/>
      <c r="C79" s="212"/>
      <c r="D79" s="205"/>
      <c r="E79" s="206"/>
      <c r="F79" s="206"/>
      <c r="G79" s="206"/>
      <c r="H79" s="206"/>
      <c r="I79" s="206"/>
      <c r="J79" s="206"/>
      <c r="K79" s="206"/>
      <c r="L79" s="1386"/>
      <c r="M79" s="1386"/>
      <c r="N79" s="1386"/>
      <c r="O79" s="1386"/>
      <c r="P79" s="1386"/>
      <c r="Q79" s="1386"/>
      <c r="R79" s="1386"/>
      <c r="S79" s="1386"/>
      <c r="T79" s="1386"/>
      <c r="U79" s="1386"/>
      <c r="V79" s="1386"/>
      <c r="W79" s="1386"/>
      <c r="X79" s="1386"/>
    </row>
    <row r="80" spans="2:24" ht="21" customHeight="1" x14ac:dyDescent="0.15">
      <c r="B80" s="70"/>
      <c r="C80" s="70"/>
      <c r="D80" s="70"/>
      <c r="E80" s="70"/>
      <c r="F80" s="70"/>
      <c r="G80" s="70"/>
      <c r="H80" s="70"/>
      <c r="I80" s="70"/>
      <c r="J80" s="70"/>
      <c r="K80" s="70"/>
      <c r="L80" s="70"/>
      <c r="M80" s="70"/>
      <c r="N80" s="70"/>
      <c r="O80" s="70"/>
      <c r="P80" s="70"/>
      <c r="Q80" s="70"/>
      <c r="R80" s="70"/>
      <c r="S80" s="70"/>
      <c r="T80" s="70"/>
      <c r="U80" s="70"/>
      <c r="V80" s="70"/>
      <c r="W80" s="70"/>
      <c r="X80" s="70"/>
    </row>
    <row r="81" spans="2:24" ht="21" customHeight="1" x14ac:dyDescent="0.15">
      <c r="B81" s="70"/>
      <c r="C81" s="70"/>
      <c r="D81" s="70"/>
      <c r="E81" s="70"/>
      <c r="F81" s="70"/>
      <c r="G81" s="70"/>
      <c r="H81" s="70"/>
      <c r="I81" s="70"/>
      <c r="J81" s="70"/>
      <c r="K81" s="70"/>
      <c r="L81" s="70"/>
      <c r="M81" s="70"/>
      <c r="N81" s="70"/>
      <c r="O81" s="70"/>
      <c r="P81" s="70"/>
      <c r="Q81" s="70"/>
      <c r="R81" s="70"/>
      <c r="S81" s="70"/>
      <c r="T81" s="70"/>
      <c r="U81" s="70"/>
      <c r="V81" s="70"/>
      <c r="W81" s="70"/>
      <c r="X81" s="70"/>
    </row>
    <row r="82" spans="2:24" ht="21" customHeight="1" x14ac:dyDescent="0.15">
      <c r="B82" s="70"/>
      <c r="C82" s="70"/>
      <c r="D82" s="70"/>
      <c r="E82" s="70"/>
      <c r="F82" s="70"/>
      <c r="G82" s="70"/>
      <c r="H82" s="70"/>
      <c r="I82" s="70"/>
      <c r="J82" s="70"/>
      <c r="K82" s="70"/>
      <c r="L82" s="70"/>
      <c r="M82" s="70"/>
      <c r="N82" s="70"/>
      <c r="O82" s="70"/>
      <c r="P82" s="70"/>
      <c r="Q82" s="70"/>
      <c r="R82" s="70"/>
      <c r="S82" s="70"/>
      <c r="T82" s="70"/>
      <c r="U82" s="70"/>
      <c r="V82" s="70"/>
      <c r="W82" s="70"/>
      <c r="X82" s="70"/>
    </row>
    <row r="83" spans="2:24" ht="21" customHeight="1" x14ac:dyDescent="0.15">
      <c r="B83" s="70"/>
      <c r="C83" s="70"/>
      <c r="D83" s="70"/>
      <c r="E83" s="70"/>
      <c r="F83" s="70"/>
      <c r="G83" s="70"/>
      <c r="H83" s="70"/>
      <c r="I83" s="70"/>
      <c r="J83" s="70"/>
      <c r="K83" s="70"/>
      <c r="L83" s="106"/>
      <c r="M83" s="70"/>
      <c r="N83" s="70"/>
      <c r="O83" s="70"/>
      <c r="P83" s="70"/>
      <c r="Q83" s="70"/>
      <c r="R83" s="70"/>
      <c r="S83" s="70"/>
      <c r="T83" s="70"/>
      <c r="U83" s="70"/>
      <c r="V83" s="70"/>
      <c r="W83" s="70"/>
      <c r="X83" s="70"/>
    </row>
    <row r="84" spans="2:24" ht="21" customHeight="1" x14ac:dyDescent="0.15">
      <c r="B84" s="70"/>
      <c r="C84" s="70"/>
      <c r="D84" s="70"/>
      <c r="E84" s="70"/>
      <c r="F84" s="70"/>
      <c r="G84" s="70"/>
      <c r="H84" s="70"/>
      <c r="I84" s="70"/>
      <c r="J84" s="70"/>
      <c r="K84" s="70"/>
      <c r="L84" s="47"/>
      <c r="M84" s="70"/>
      <c r="N84" s="70"/>
      <c r="O84" s="70"/>
      <c r="P84" s="70"/>
      <c r="Q84" s="70"/>
      <c r="R84" s="70"/>
      <c r="S84" s="70"/>
      <c r="T84" s="70"/>
      <c r="U84" s="70"/>
      <c r="V84" s="70"/>
      <c r="W84" s="70"/>
      <c r="X84" s="70"/>
    </row>
    <row r="85" spans="2:24" ht="21" customHeight="1" x14ac:dyDescent="0.15">
      <c r="B85" s="70"/>
      <c r="C85" s="70"/>
      <c r="D85" s="70"/>
      <c r="E85" s="70"/>
      <c r="F85" s="70"/>
      <c r="G85" s="70"/>
      <c r="H85" s="70"/>
      <c r="I85" s="70"/>
      <c r="J85" s="70"/>
      <c r="K85" s="70"/>
      <c r="L85" s="47"/>
      <c r="M85" s="70"/>
      <c r="N85" s="70"/>
      <c r="O85" s="70"/>
      <c r="P85" s="70"/>
      <c r="Q85" s="70"/>
      <c r="R85" s="70"/>
      <c r="S85" s="70"/>
      <c r="T85" s="70"/>
      <c r="U85" s="70"/>
      <c r="V85" s="70"/>
      <c r="W85" s="70"/>
      <c r="X85" s="70"/>
    </row>
    <row r="86" spans="2:24" ht="21" customHeight="1" x14ac:dyDescent="0.15">
      <c r="B86" s="70"/>
      <c r="C86" s="70"/>
      <c r="D86" s="70"/>
      <c r="E86" s="70"/>
      <c r="F86" s="70"/>
      <c r="G86" s="70"/>
      <c r="H86" s="70"/>
      <c r="I86" s="70"/>
      <c r="J86" s="70"/>
      <c r="K86" s="70"/>
      <c r="L86" s="47"/>
      <c r="M86" s="70"/>
      <c r="N86" s="70"/>
      <c r="O86" s="70"/>
      <c r="P86" s="70"/>
      <c r="Q86" s="70"/>
      <c r="R86" s="70"/>
      <c r="S86" s="70"/>
      <c r="T86" s="70"/>
      <c r="U86" s="70"/>
      <c r="V86" s="70"/>
      <c r="W86" s="70"/>
      <c r="X86" s="70"/>
    </row>
    <row r="87" spans="2:24" ht="21" customHeight="1" x14ac:dyDescent="0.15">
      <c r="B87" s="70"/>
      <c r="C87" s="70"/>
      <c r="D87" s="70"/>
      <c r="E87" s="70"/>
      <c r="F87" s="70"/>
      <c r="G87" s="70"/>
      <c r="H87" s="70"/>
      <c r="I87" s="70"/>
      <c r="J87" s="70"/>
      <c r="K87" s="70"/>
      <c r="L87" s="47"/>
      <c r="M87" s="70"/>
      <c r="N87" s="70"/>
      <c r="O87" s="70"/>
      <c r="P87" s="70"/>
      <c r="Q87" s="70"/>
      <c r="R87" s="70"/>
      <c r="S87" s="70"/>
      <c r="T87" s="70"/>
      <c r="U87" s="70"/>
      <c r="V87" s="70"/>
      <c r="W87" s="70"/>
      <c r="X87" s="70"/>
    </row>
    <row r="88" spans="2:24" ht="21" customHeight="1" x14ac:dyDescent="0.15">
      <c r="B88" s="70"/>
      <c r="C88" s="70"/>
      <c r="D88" s="70"/>
      <c r="E88" s="70"/>
      <c r="F88" s="70"/>
      <c r="G88" s="70"/>
      <c r="H88" s="70"/>
      <c r="I88" s="70"/>
      <c r="J88" s="70"/>
      <c r="K88" s="70"/>
      <c r="L88" s="47"/>
      <c r="M88" s="70"/>
      <c r="N88" s="70"/>
      <c r="O88" s="70"/>
      <c r="P88" s="70"/>
      <c r="Q88" s="70"/>
      <c r="R88" s="70"/>
      <c r="S88" s="70"/>
      <c r="T88" s="70"/>
      <c r="U88" s="70"/>
      <c r="V88" s="70"/>
      <c r="W88" s="70"/>
      <c r="X88" s="70"/>
    </row>
  </sheetData>
  <mergeCells count="83">
    <mergeCell ref="C63:G63"/>
    <mergeCell ref="H63:K63"/>
    <mergeCell ref="F73:K73"/>
    <mergeCell ref="F74:K74"/>
    <mergeCell ref="F75:K75"/>
    <mergeCell ref="E71:K71"/>
    <mergeCell ref="H7:K7"/>
    <mergeCell ref="C6:G6"/>
    <mergeCell ref="C7:G7"/>
    <mergeCell ref="H6:K6"/>
    <mergeCell ref="E13:K13"/>
    <mergeCell ref="C8:D21"/>
    <mergeCell ref="F20:K20"/>
    <mergeCell ref="F19:K19"/>
    <mergeCell ref="E8:K8"/>
    <mergeCell ref="E21:K21"/>
    <mergeCell ref="E12:K12"/>
    <mergeCell ref="E11:K11"/>
    <mergeCell ref="C29:G29"/>
    <mergeCell ref="H29:K29"/>
    <mergeCell ref="E10:K10"/>
    <mergeCell ref="E9:K9"/>
    <mergeCell ref="F18:K18"/>
    <mergeCell ref="E14:K14"/>
    <mergeCell ref="C28:G28"/>
    <mergeCell ref="H28:K28"/>
    <mergeCell ref="F17:K17"/>
    <mergeCell ref="F16:K16"/>
    <mergeCell ref="F15:K15"/>
    <mergeCell ref="E36:K36"/>
    <mergeCell ref="F37:K37"/>
    <mergeCell ref="C30:D43"/>
    <mergeCell ref="F39:K39"/>
    <mergeCell ref="F40:K40"/>
    <mergeCell ref="F41:K41"/>
    <mergeCell ref="E34:K34"/>
    <mergeCell ref="E35:K35"/>
    <mergeCell ref="E31:K31"/>
    <mergeCell ref="E32:K32"/>
    <mergeCell ref="E33:K33"/>
    <mergeCell ref="F38:K38"/>
    <mergeCell ref="E30:K30"/>
    <mergeCell ref="E53:K53"/>
    <mergeCell ref="E54:K54"/>
    <mergeCell ref="E55:K55"/>
    <mergeCell ref="V61:X61"/>
    <mergeCell ref="F42:K42"/>
    <mergeCell ref="E43:K43"/>
    <mergeCell ref="E52:K52"/>
    <mergeCell ref="C50:G50"/>
    <mergeCell ref="E56:K56"/>
    <mergeCell ref="C51:G51"/>
    <mergeCell ref="H51:K51"/>
    <mergeCell ref="H50:K50"/>
    <mergeCell ref="C52:D56"/>
    <mergeCell ref="E78:K78"/>
    <mergeCell ref="F76:K76"/>
    <mergeCell ref="F77:K77"/>
    <mergeCell ref="E65:K65"/>
    <mergeCell ref="C64:G64"/>
    <mergeCell ref="H64:K64"/>
    <mergeCell ref="C65:D78"/>
    <mergeCell ref="F72:K72"/>
    <mergeCell ref="E66:K66"/>
    <mergeCell ref="E67:K67"/>
    <mergeCell ref="E68:K68"/>
    <mergeCell ref="E69:K69"/>
    <mergeCell ref="E70:K70"/>
    <mergeCell ref="X63:X64"/>
    <mergeCell ref="O63:Q63"/>
    <mergeCell ref="U63:W63"/>
    <mergeCell ref="V4:X4"/>
    <mergeCell ref="O6:Q6"/>
    <mergeCell ref="U6:W6"/>
    <mergeCell ref="V26:X26"/>
    <mergeCell ref="O28:Q28"/>
    <mergeCell ref="U28:W28"/>
    <mergeCell ref="V48:X48"/>
    <mergeCell ref="O50:Q50"/>
    <mergeCell ref="U50:W50"/>
    <mergeCell ref="X6:X7"/>
    <mergeCell ref="X28:X29"/>
    <mergeCell ref="X50:X51"/>
  </mergeCells>
  <phoneticPr fontId="2"/>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ゴシック,標準"【５　窓口別事務取扱件数】－【(２)月別届出処理件数】</oddHeader>
    <oddFooter>&amp;R&amp;"ＭＳ ゴシック,標準"【５　窓口別事務取扱件数】－【(２)月別届出処理件数】</oddFooter>
  </headerFooter>
  <rowBreaks count="3" manualBreakCount="3">
    <brk id="22" max="24" man="1"/>
    <brk id="44" max="24" man="1"/>
    <brk id="57" max="2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X131"/>
  <sheetViews>
    <sheetView view="pageBreakPreview" zoomScale="90" zoomScaleNormal="70" zoomScaleSheetLayoutView="90" workbookViewId="0">
      <selection activeCell="P6" sqref="P6:Q17"/>
    </sheetView>
  </sheetViews>
  <sheetFormatPr defaultRowHeight="13.5" x14ac:dyDescent="0.15"/>
  <cols>
    <col min="1" max="1" width="3.625" style="11" customWidth="1"/>
    <col min="2" max="2" width="8.125" style="11" customWidth="1"/>
    <col min="3" max="23" width="7.25" style="11" customWidth="1"/>
    <col min="24" max="24" width="1.625" style="11" customWidth="1"/>
    <col min="25" max="16384" width="9" style="11"/>
  </cols>
  <sheetData>
    <row r="1" spans="1:24" ht="15" customHeight="1" thickBot="1" x14ac:dyDescent="0.2">
      <c r="A1" s="131"/>
      <c r="B1" s="100" t="s">
        <v>238</v>
      </c>
      <c r="C1" s="101"/>
      <c r="D1" s="132"/>
      <c r="E1" s="132"/>
      <c r="F1" s="132"/>
      <c r="G1" s="132"/>
      <c r="H1" s="132"/>
      <c r="I1" s="132"/>
      <c r="J1" s="132"/>
      <c r="K1" s="132"/>
      <c r="L1" s="132"/>
      <c r="M1" s="132"/>
      <c r="N1" s="132"/>
      <c r="O1" s="132"/>
      <c r="P1" s="132"/>
      <c r="Q1" s="132"/>
      <c r="R1" s="132"/>
      <c r="S1" s="132"/>
      <c r="T1" s="132"/>
      <c r="U1" s="132"/>
      <c r="V1" s="132"/>
      <c r="W1" s="132"/>
      <c r="X1" s="131"/>
    </row>
    <row r="2" spans="1:24" ht="15.75" customHeight="1" thickTop="1" thickBot="1" x14ac:dyDescent="0.2">
      <c r="A2" s="686"/>
      <c r="B2" s="2118" t="s">
        <v>432</v>
      </c>
      <c r="C2" s="2121" t="s">
        <v>433</v>
      </c>
      <c r="D2" s="2122"/>
      <c r="E2" s="2122"/>
      <c r="F2" s="2122"/>
      <c r="G2" s="2122"/>
      <c r="H2" s="2122"/>
      <c r="I2" s="2122"/>
      <c r="J2" s="2122"/>
      <c r="K2" s="2123"/>
      <c r="L2" s="2121" t="s">
        <v>434</v>
      </c>
      <c r="M2" s="2122"/>
      <c r="N2" s="2122"/>
      <c r="O2" s="2122"/>
      <c r="P2" s="2122"/>
      <c r="Q2" s="2122"/>
      <c r="R2" s="2122"/>
      <c r="S2" s="2122"/>
      <c r="T2" s="2123"/>
      <c r="U2" s="2124" t="s">
        <v>25</v>
      </c>
      <c r="V2" s="2125"/>
      <c r="W2" s="2126"/>
      <c r="X2" s="131"/>
    </row>
    <row r="3" spans="1:24" ht="15.75" customHeight="1" x14ac:dyDescent="0.15">
      <c r="A3" s="687"/>
      <c r="B3" s="2119"/>
      <c r="C3" s="2116" t="s">
        <v>435</v>
      </c>
      <c r="D3" s="2085"/>
      <c r="E3" s="2117"/>
      <c r="F3" s="2084" t="s">
        <v>26</v>
      </c>
      <c r="G3" s="2085"/>
      <c r="H3" s="2086"/>
      <c r="I3" s="2087" t="s">
        <v>436</v>
      </c>
      <c r="J3" s="2085"/>
      <c r="K3" s="2088"/>
      <c r="L3" s="2116" t="s">
        <v>437</v>
      </c>
      <c r="M3" s="2085"/>
      <c r="N3" s="2117"/>
      <c r="O3" s="2084" t="s">
        <v>438</v>
      </c>
      <c r="P3" s="2085"/>
      <c r="Q3" s="2086"/>
      <c r="R3" s="2087" t="s">
        <v>439</v>
      </c>
      <c r="S3" s="2085"/>
      <c r="T3" s="2088"/>
      <c r="U3" s="2127"/>
      <c r="V3" s="2128"/>
      <c r="W3" s="2129"/>
      <c r="X3" s="131"/>
    </row>
    <row r="4" spans="1:24" ht="15.75" customHeight="1" thickBot="1" x14ac:dyDescent="0.2">
      <c r="A4" s="688"/>
      <c r="B4" s="2120"/>
      <c r="C4" s="703" t="s">
        <v>15</v>
      </c>
      <c r="D4" s="689" t="s">
        <v>440</v>
      </c>
      <c r="E4" s="701" t="s">
        <v>441</v>
      </c>
      <c r="F4" s="708" t="s">
        <v>15</v>
      </c>
      <c r="G4" s="689" t="s">
        <v>440</v>
      </c>
      <c r="H4" s="709" t="s">
        <v>441</v>
      </c>
      <c r="I4" s="702" t="s">
        <v>15</v>
      </c>
      <c r="J4" s="689" t="s">
        <v>440</v>
      </c>
      <c r="K4" s="690" t="s">
        <v>441</v>
      </c>
      <c r="L4" s="703" t="s">
        <v>15</v>
      </c>
      <c r="M4" s="689" t="s">
        <v>440</v>
      </c>
      <c r="N4" s="701" t="s">
        <v>441</v>
      </c>
      <c r="O4" s="708" t="s">
        <v>15</v>
      </c>
      <c r="P4" s="689" t="s">
        <v>440</v>
      </c>
      <c r="Q4" s="709" t="s">
        <v>441</v>
      </c>
      <c r="R4" s="702" t="s">
        <v>15</v>
      </c>
      <c r="S4" s="689" t="s">
        <v>440</v>
      </c>
      <c r="T4" s="690" t="s">
        <v>441</v>
      </c>
      <c r="U4" s="703" t="s">
        <v>15</v>
      </c>
      <c r="V4" s="689" t="s">
        <v>440</v>
      </c>
      <c r="W4" s="690" t="s">
        <v>441</v>
      </c>
      <c r="X4" s="131"/>
    </row>
    <row r="5" spans="1:24" ht="18.75" customHeight="1" thickTop="1" thickBot="1" x14ac:dyDescent="0.2">
      <c r="A5" s="2113" t="s">
        <v>182</v>
      </c>
      <c r="B5" s="718" t="s">
        <v>684</v>
      </c>
      <c r="C5" s="1454">
        <f>SUM(D5:E5)</f>
        <v>1915</v>
      </c>
      <c r="D5" s="724">
        <f>SUM(D6:D17)</f>
        <v>950</v>
      </c>
      <c r="E5" s="738">
        <f>SUM(E6:E17)</f>
        <v>965</v>
      </c>
      <c r="F5" s="722">
        <f>SUM(G5:H5)</f>
        <v>2723</v>
      </c>
      <c r="G5" s="724">
        <f>SUM(G6:G17)</f>
        <v>1428</v>
      </c>
      <c r="H5" s="739">
        <f>SUM(H6:H17)</f>
        <v>1295</v>
      </c>
      <c r="I5" s="723">
        <f>SUM(J5:K5)</f>
        <v>-808</v>
      </c>
      <c r="J5" s="724">
        <f>D5-G5</f>
        <v>-478</v>
      </c>
      <c r="K5" s="725">
        <f>E5-H5</f>
        <v>-330</v>
      </c>
      <c r="L5" s="740">
        <f>SUM(M5:N5)</f>
        <v>9513</v>
      </c>
      <c r="M5" s="724">
        <f>SUM(M6:M17)</f>
        <v>4996</v>
      </c>
      <c r="N5" s="738">
        <f>SUM(N6:N17)</f>
        <v>4517</v>
      </c>
      <c r="O5" s="722">
        <f>SUM(P5:Q5)</f>
        <v>9457</v>
      </c>
      <c r="P5" s="724">
        <f>SUM(P6:P17)</f>
        <v>4976</v>
      </c>
      <c r="Q5" s="739">
        <f>SUM(Q6:Q17)</f>
        <v>4481</v>
      </c>
      <c r="R5" s="723">
        <f>SUM(S5:T5)</f>
        <v>56</v>
      </c>
      <c r="S5" s="724">
        <f>M5-P5</f>
        <v>20</v>
      </c>
      <c r="T5" s="725">
        <f>N5-Q5</f>
        <v>36</v>
      </c>
      <c r="U5" s="740">
        <f>SUM(V5:W5)</f>
        <v>-752</v>
      </c>
      <c r="V5" s="724">
        <f>SUM(J5,S5)</f>
        <v>-458</v>
      </c>
      <c r="W5" s="725">
        <f>SUM(K5,T5)</f>
        <v>-294</v>
      </c>
      <c r="X5" s="131"/>
    </row>
    <row r="6" spans="1:24" ht="16.5" customHeight="1" x14ac:dyDescent="0.15">
      <c r="A6" s="2114"/>
      <c r="B6" s="717" t="s">
        <v>685</v>
      </c>
      <c r="C6" s="1455">
        <f>SUM(D6:E6)</f>
        <v>138</v>
      </c>
      <c r="D6" s="719">
        <v>70</v>
      </c>
      <c r="E6" s="720">
        <v>68</v>
      </c>
      <c r="F6" s="726">
        <f>SUM(G6:H6)</f>
        <v>206</v>
      </c>
      <c r="G6" s="719">
        <v>108</v>
      </c>
      <c r="H6" s="721">
        <v>98</v>
      </c>
      <c r="I6" s="729">
        <f>SUM(J6:K6)</f>
        <v>-68</v>
      </c>
      <c r="J6" s="730">
        <f>D6-G6</f>
        <v>-38</v>
      </c>
      <c r="K6" s="731">
        <f>E6-H6</f>
        <v>-30</v>
      </c>
      <c r="L6" s="741">
        <f>SUM(M6:N6)</f>
        <v>1448</v>
      </c>
      <c r="M6" s="1423">
        <v>786</v>
      </c>
      <c r="N6" s="1424">
        <v>662</v>
      </c>
      <c r="O6" s="726">
        <f>SUM(P6:Q6)</f>
        <v>1266</v>
      </c>
      <c r="P6" s="886">
        <v>700</v>
      </c>
      <c r="Q6" s="887">
        <v>566</v>
      </c>
      <c r="R6" s="729">
        <f>SUM(S6:T6)</f>
        <v>182</v>
      </c>
      <c r="S6" s="730">
        <f>M6-P6</f>
        <v>86</v>
      </c>
      <c r="T6" s="731">
        <f>N6-Q6</f>
        <v>96</v>
      </c>
      <c r="U6" s="741">
        <f>SUM(V6:W6)</f>
        <v>114</v>
      </c>
      <c r="V6" s="730">
        <f>SUM(J6,S6)</f>
        <v>48</v>
      </c>
      <c r="W6" s="731">
        <f>SUM(K6,T6)</f>
        <v>66</v>
      </c>
      <c r="X6" s="131"/>
    </row>
    <row r="7" spans="1:24" ht="16.5" customHeight="1" x14ac:dyDescent="0.15">
      <c r="A7" s="2114"/>
      <c r="B7" s="715" t="s">
        <v>423</v>
      </c>
      <c r="C7" s="1456">
        <f t="shared" ref="C7:C17" si="0">SUM(D7:E7)</f>
        <v>162</v>
      </c>
      <c r="D7" s="684">
        <v>72</v>
      </c>
      <c r="E7" s="704">
        <v>90</v>
      </c>
      <c r="F7" s="727">
        <f t="shared" ref="F7:F17" si="1">SUM(G7:H7)</f>
        <v>201</v>
      </c>
      <c r="G7" s="684">
        <v>106</v>
      </c>
      <c r="H7" s="710">
        <v>95</v>
      </c>
      <c r="I7" s="732">
        <f t="shared" ref="I7:I17" si="2">SUM(J7:K7)</f>
        <v>-39</v>
      </c>
      <c r="J7" s="733">
        <f t="shared" ref="J7:K17" si="3">D7-G7</f>
        <v>-34</v>
      </c>
      <c r="K7" s="734">
        <f t="shared" si="3"/>
        <v>-5</v>
      </c>
      <c r="L7" s="742">
        <f t="shared" ref="L7:L17" si="4">SUM(M7:N7)</f>
        <v>672</v>
      </c>
      <c r="M7" s="1425">
        <v>369</v>
      </c>
      <c r="N7" s="1426">
        <v>303</v>
      </c>
      <c r="O7" s="727">
        <f t="shared" ref="O7:O17" si="5">SUM(P7:Q7)</f>
        <v>619</v>
      </c>
      <c r="P7" s="888">
        <v>312</v>
      </c>
      <c r="Q7" s="1429">
        <v>307</v>
      </c>
      <c r="R7" s="732">
        <f t="shared" ref="R7:R17" si="6">SUM(S7:T7)</f>
        <v>53</v>
      </c>
      <c r="S7" s="733">
        <f t="shared" ref="S7:T17" si="7">M7-P7</f>
        <v>57</v>
      </c>
      <c r="T7" s="734">
        <f t="shared" si="7"/>
        <v>-4</v>
      </c>
      <c r="U7" s="742">
        <f t="shared" ref="U7:U17" si="8">SUM(V7:W7)</f>
        <v>14</v>
      </c>
      <c r="V7" s="733">
        <f t="shared" ref="V7:W17" si="9">SUM(J7,S7)</f>
        <v>23</v>
      </c>
      <c r="W7" s="734">
        <f t="shared" si="9"/>
        <v>-9</v>
      </c>
      <c r="X7" s="131"/>
    </row>
    <row r="8" spans="1:24" ht="16.5" customHeight="1" x14ac:dyDescent="0.15">
      <c r="A8" s="2114"/>
      <c r="B8" s="715" t="s">
        <v>424</v>
      </c>
      <c r="C8" s="1456">
        <f t="shared" si="0"/>
        <v>174</v>
      </c>
      <c r="D8" s="684">
        <v>81</v>
      </c>
      <c r="E8" s="704">
        <v>93</v>
      </c>
      <c r="F8" s="727">
        <f t="shared" si="1"/>
        <v>206</v>
      </c>
      <c r="G8" s="684">
        <v>111</v>
      </c>
      <c r="H8" s="710">
        <v>95</v>
      </c>
      <c r="I8" s="732">
        <f t="shared" si="2"/>
        <v>-32</v>
      </c>
      <c r="J8" s="733">
        <f t="shared" si="3"/>
        <v>-30</v>
      </c>
      <c r="K8" s="734">
        <f t="shared" si="3"/>
        <v>-2</v>
      </c>
      <c r="L8" s="742">
        <f t="shared" si="4"/>
        <v>651</v>
      </c>
      <c r="M8" s="1425">
        <v>342</v>
      </c>
      <c r="N8" s="1426">
        <v>309</v>
      </c>
      <c r="O8" s="727">
        <f t="shared" si="5"/>
        <v>587</v>
      </c>
      <c r="P8" s="888">
        <v>309</v>
      </c>
      <c r="Q8" s="889">
        <v>278</v>
      </c>
      <c r="R8" s="732">
        <f t="shared" si="6"/>
        <v>64</v>
      </c>
      <c r="S8" s="733">
        <f t="shared" si="7"/>
        <v>33</v>
      </c>
      <c r="T8" s="734">
        <f t="shared" si="7"/>
        <v>31</v>
      </c>
      <c r="U8" s="742">
        <f t="shared" si="8"/>
        <v>32</v>
      </c>
      <c r="V8" s="733">
        <f t="shared" si="9"/>
        <v>3</v>
      </c>
      <c r="W8" s="734">
        <f t="shared" si="9"/>
        <v>29</v>
      </c>
      <c r="X8" s="131"/>
    </row>
    <row r="9" spans="1:24" ht="16.5" customHeight="1" x14ac:dyDescent="0.15">
      <c r="A9" s="2114"/>
      <c r="B9" s="715" t="s">
        <v>425</v>
      </c>
      <c r="C9" s="1456">
        <f t="shared" si="0"/>
        <v>163</v>
      </c>
      <c r="D9" s="684">
        <v>91</v>
      </c>
      <c r="E9" s="704">
        <v>72</v>
      </c>
      <c r="F9" s="727">
        <f t="shared" si="1"/>
        <v>195</v>
      </c>
      <c r="G9" s="684">
        <v>101</v>
      </c>
      <c r="H9" s="710">
        <v>94</v>
      </c>
      <c r="I9" s="732">
        <f t="shared" si="2"/>
        <v>-32</v>
      </c>
      <c r="J9" s="733">
        <f t="shared" si="3"/>
        <v>-10</v>
      </c>
      <c r="K9" s="734">
        <f t="shared" si="3"/>
        <v>-22</v>
      </c>
      <c r="L9" s="742">
        <f t="shared" si="4"/>
        <v>748</v>
      </c>
      <c r="M9" s="1425">
        <v>393</v>
      </c>
      <c r="N9" s="1426">
        <v>355</v>
      </c>
      <c r="O9" s="727">
        <f t="shared" si="5"/>
        <v>648</v>
      </c>
      <c r="P9" s="888">
        <v>345</v>
      </c>
      <c r="Q9" s="1429">
        <v>303</v>
      </c>
      <c r="R9" s="732">
        <f t="shared" si="6"/>
        <v>100</v>
      </c>
      <c r="S9" s="733">
        <f t="shared" si="7"/>
        <v>48</v>
      </c>
      <c r="T9" s="734">
        <f t="shared" si="7"/>
        <v>52</v>
      </c>
      <c r="U9" s="742">
        <f t="shared" si="8"/>
        <v>68</v>
      </c>
      <c r="V9" s="733">
        <f t="shared" si="9"/>
        <v>38</v>
      </c>
      <c r="W9" s="734">
        <f t="shared" si="9"/>
        <v>30</v>
      </c>
      <c r="X9" s="131"/>
    </row>
    <row r="10" spans="1:24" ht="16.5" customHeight="1" x14ac:dyDescent="0.15">
      <c r="A10" s="2114"/>
      <c r="B10" s="715" t="s">
        <v>426</v>
      </c>
      <c r="C10" s="1456">
        <f t="shared" si="0"/>
        <v>168</v>
      </c>
      <c r="D10" s="684">
        <v>89</v>
      </c>
      <c r="E10" s="704">
        <v>79</v>
      </c>
      <c r="F10" s="727">
        <f t="shared" si="1"/>
        <v>195</v>
      </c>
      <c r="G10" s="684">
        <v>108</v>
      </c>
      <c r="H10" s="710">
        <v>87</v>
      </c>
      <c r="I10" s="732">
        <f t="shared" si="2"/>
        <v>-27</v>
      </c>
      <c r="J10" s="733">
        <f t="shared" si="3"/>
        <v>-19</v>
      </c>
      <c r="K10" s="734">
        <f t="shared" si="3"/>
        <v>-8</v>
      </c>
      <c r="L10" s="742">
        <f t="shared" si="4"/>
        <v>597</v>
      </c>
      <c r="M10" s="1425">
        <v>297</v>
      </c>
      <c r="N10" s="1426">
        <v>300</v>
      </c>
      <c r="O10" s="727">
        <f t="shared" si="5"/>
        <v>716</v>
      </c>
      <c r="P10" s="888">
        <v>378</v>
      </c>
      <c r="Q10" s="889">
        <v>338</v>
      </c>
      <c r="R10" s="732">
        <f t="shared" si="6"/>
        <v>-119</v>
      </c>
      <c r="S10" s="733">
        <f t="shared" si="7"/>
        <v>-81</v>
      </c>
      <c r="T10" s="734">
        <f t="shared" si="7"/>
        <v>-38</v>
      </c>
      <c r="U10" s="742">
        <f t="shared" si="8"/>
        <v>-146</v>
      </c>
      <c r="V10" s="733">
        <f t="shared" si="9"/>
        <v>-100</v>
      </c>
      <c r="W10" s="734">
        <f t="shared" si="9"/>
        <v>-46</v>
      </c>
      <c r="X10" s="131"/>
    </row>
    <row r="11" spans="1:24" ht="16.5" customHeight="1" x14ac:dyDescent="0.15">
      <c r="A11" s="2114"/>
      <c r="B11" s="715" t="s">
        <v>427</v>
      </c>
      <c r="C11" s="1456">
        <f t="shared" si="0"/>
        <v>152</v>
      </c>
      <c r="D11" s="684">
        <v>72</v>
      </c>
      <c r="E11" s="704">
        <v>80</v>
      </c>
      <c r="F11" s="727">
        <f t="shared" si="1"/>
        <v>224</v>
      </c>
      <c r="G11" s="684">
        <v>124</v>
      </c>
      <c r="H11" s="710">
        <v>100</v>
      </c>
      <c r="I11" s="732">
        <f t="shared" si="2"/>
        <v>-72</v>
      </c>
      <c r="J11" s="733">
        <f t="shared" si="3"/>
        <v>-52</v>
      </c>
      <c r="K11" s="734">
        <f t="shared" si="3"/>
        <v>-20</v>
      </c>
      <c r="L11" s="742">
        <f t="shared" si="4"/>
        <v>643</v>
      </c>
      <c r="M11" s="1425">
        <v>345</v>
      </c>
      <c r="N11" s="1426">
        <v>298</v>
      </c>
      <c r="O11" s="727">
        <f t="shared" si="5"/>
        <v>653</v>
      </c>
      <c r="P11" s="888">
        <v>336</v>
      </c>
      <c r="Q11" s="889">
        <v>317</v>
      </c>
      <c r="R11" s="732">
        <f t="shared" si="6"/>
        <v>-10</v>
      </c>
      <c r="S11" s="733">
        <f t="shared" si="7"/>
        <v>9</v>
      </c>
      <c r="T11" s="734">
        <f t="shared" si="7"/>
        <v>-19</v>
      </c>
      <c r="U11" s="742">
        <f t="shared" si="8"/>
        <v>-82</v>
      </c>
      <c r="V11" s="733">
        <f t="shared" si="9"/>
        <v>-43</v>
      </c>
      <c r="W11" s="734">
        <f t="shared" si="9"/>
        <v>-39</v>
      </c>
      <c r="X11" s="131"/>
    </row>
    <row r="12" spans="1:24" ht="16.5" customHeight="1" x14ac:dyDescent="0.15">
      <c r="A12" s="2114"/>
      <c r="B12" s="715" t="s">
        <v>428</v>
      </c>
      <c r="C12" s="1456">
        <f t="shared" si="0"/>
        <v>190</v>
      </c>
      <c r="D12" s="684">
        <v>100</v>
      </c>
      <c r="E12" s="704">
        <v>90</v>
      </c>
      <c r="F12" s="727">
        <f t="shared" si="1"/>
        <v>182</v>
      </c>
      <c r="G12" s="684">
        <v>92</v>
      </c>
      <c r="H12" s="710">
        <v>90</v>
      </c>
      <c r="I12" s="732">
        <f t="shared" si="2"/>
        <v>8</v>
      </c>
      <c r="J12" s="733">
        <f t="shared" si="3"/>
        <v>8</v>
      </c>
      <c r="K12" s="734">
        <f t="shared" si="3"/>
        <v>0</v>
      </c>
      <c r="L12" s="742">
        <f t="shared" si="4"/>
        <v>701</v>
      </c>
      <c r="M12" s="1425">
        <v>370</v>
      </c>
      <c r="N12" s="1426">
        <v>331</v>
      </c>
      <c r="O12" s="727">
        <f t="shared" si="5"/>
        <v>626</v>
      </c>
      <c r="P12" s="888">
        <v>320</v>
      </c>
      <c r="Q12" s="889">
        <v>306</v>
      </c>
      <c r="R12" s="732">
        <f t="shared" si="6"/>
        <v>75</v>
      </c>
      <c r="S12" s="733">
        <f t="shared" si="7"/>
        <v>50</v>
      </c>
      <c r="T12" s="734">
        <f t="shared" si="7"/>
        <v>25</v>
      </c>
      <c r="U12" s="742">
        <f t="shared" si="8"/>
        <v>83</v>
      </c>
      <c r="V12" s="733">
        <f t="shared" si="9"/>
        <v>58</v>
      </c>
      <c r="W12" s="734">
        <f t="shared" si="9"/>
        <v>25</v>
      </c>
      <c r="X12" s="131"/>
    </row>
    <row r="13" spans="1:24" ht="16.5" customHeight="1" x14ac:dyDescent="0.15">
      <c r="A13" s="2114"/>
      <c r="B13" s="715" t="s">
        <v>429</v>
      </c>
      <c r="C13" s="1456">
        <f t="shared" si="0"/>
        <v>175</v>
      </c>
      <c r="D13" s="684">
        <v>80</v>
      </c>
      <c r="E13" s="704">
        <v>95</v>
      </c>
      <c r="F13" s="727">
        <f t="shared" si="1"/>
        <v>226</v>
      </c>
      <c r="G13" s="684">
        <v>119</v>
      </c>
      <c r="H13" s="710">
        <v>107</v>
      </c>
      <c r="I13" s="732">
        <f t="shared" si="2"/>
        <v>-51</v>
      </c>
      <c r="J13" s="733">
        <f t="shared" si="3"/>
        <v>-39</v>
      </c>
      <c r="K13" s="734">
        <f t="shared" si="3"/>
        <v>-12</v>
      </c>
      <c r="L13" s="742">
        <f t="shared" si="4"/>
        <v>441</v>
      </c>
      <c r="M13" s="1425">
        <v>216</v>
      </c>
      <c r="N13" s="1426">
        <v>225</v>
      </c>
      <c r="O13" s="727">
        <f t="shared" si="5"/>
        <v>528</v>
      </c>
      <c r="P13" s="888">
        <v>259</v>
      </c>
      <c r="Q13" s="889">
        <v>269</v>
      </c>
      <c r="R13" s="732">
        <f t="shared" si="6"/>
        <v>-87</v>
      </c>
      <c r="S13" s="733">
        <f t="shared" si="7"/>
        <v>-43</v>
      </c>
      <c r="T13" s="734">
        <f t="shared" si="7"/>
        <v>-44</v>
      </c>
      <c r="U13" s="742">
        <f t="shared" si="8"/>
        <v>-138</v>
      </c>
      <c r="V13" s="733">
        <f t="shared" si="9"/>
        <v>-82</v>
      </c>
      <c r="W13" s="734">
        <f t="shared" si="9"/>
        <v>-56</v>
      </c>
      <c r="X13" s="131"/>
    </row>
    <row r="14" spans="1:24" ht="16.5" customHeight="1" x14ac:dyDescent="0.15">
      <c r="A14" s="2114"/>
      <c r="B14" s="715" t="s">
        <v>430</v>
      </c>
      <c r="C14" s="1456">
        <f t="shared" si="0"/>
        <v>143</v>
      </c>
      <c r="D14" s="684">
        <v>69</v>
      </c>
      <c r="E14" s="704">
        <v>74</v>
      </c>
      <c r="F14" s="727">
        <f t="shared" si="1"/>
        <v>261</v>
      </c>
      <c r="G14" s="684">
        <v>123</v>
      </c>
      <c r="H14" s="710">
        <v>138</v>
      </c>
      <c r="I14" s="732">
        <f t="shared" si="2"/>
        <v>-118</v>
      </c>
      <c r="J14" s="733">
        <f t="shared" si="3"/>
        <v>-54</v>
      </c>
      <c r="K14" s="734">
        <f t="shared" si="3"/>
        <v>-64</v>
      </c>
      <c r="L14" s="742">
        <f t="shared" si="4"/>
        <v>508</v>
      </c>
      <c r="M14" s="1425">
        <v>265</v>
      </c>
      <c r="N14" s="1426">
        <v>243</v>
      </c>
      <c r="O14" s="727">
        <f t="shared" si="5"/>
        <v>543</v>
      </c>
      <c r="P14" s="888">
        <v>270</v>
      </c>
      <c r="Q14" s="889">
        <v>273</v>
      </c>
      <c r="R14" s="732">
        <f t="shared" si="6"/>
        <v>-35</v>
      </c>
      <c r="S14" s="733">
        <f t="shared" si="7"/>
        <v>-5</v>
      </c>
      <c r="T14" s="734">
        <f t="shared" si="7"/>
        <v>-30</v>
      </c>
      <c r="U14" s="742">
        <f t="shared" si="8"/>
        <v>-153</v>
      </c>
      <c r="V14" s="733">
        <f t="shared" si="9"/>
        <v>-59</v>
      </c>
      <c r="W14" s="734">
        <f t="shared" si="9"/>
        <v>-94</v>
      </c>
      <c r="X14" s="131"/>
    </row>
    <row r="15" spans="1:24" ht="16.5" customHeight="1" x14ac:dyDescent="0.15">
      <c r="A15" s="2114"/>
      <c r="B15" s="714" t="s">
        <v>686</v>
      </c>
      <c r="C15" s="1456">
        <f t="shared" si="0"/>
        <v>185</v>
      </c>
      <c r="D15" s="684">
        <v>86</v>
      </c>
      <c r="E15" s="704">
        <v>99</v>
      </c>
      <c r="F15" s="727">
        <f t="shared" si="1"/>
        <v>311</v>
      </c>
      <c r="G15" s="684">
        <v>160</v>
      </c>
      <c r="H15" s="710">
        <v>151</v>
      </c>
      <c r="I15" s="732">
        <f t="shared" si="2"/>
        <v>-126</v>
      </c>
      <c r="J15" s="733">
        <f t="shared" si="3"/>
        <v>-74</v>
      </c>
      <c r="K15" s="734">
        <f t="shared" si="3"/>
        <v>-52</v>
      </c>
      <c r="L15" s="742">
        <f t="shared" si="4"/>
        <v>603</v>
      </c>
      <c r="M15" s="1425">
        <v>340</v>
      </c>
      <c r="N15" s="1426">
        <v>263</v>
      </c>
      <c r="O15" s="727">
        <f t="shared" si="5"/>
        <v>623</v>
      </c>
      <c r="P15" s="888">
        <v>329</v>
      </c>
      <c r="Q15" s="889">
        <v>294</v>
      </c>
      <c r="R15" s="732">
        <f t="shared" si="6"/>
        <v>-20</v>
      </c>
      <c r="S15" s="733">
        <f t="shared" si="7"/>
        <v>11</v>
      </c>
      <c r="T15" s="734">
        <f t="shared" si="7"/>
        <v>-31</v>
      </c>
      <c r="U15" s="742">
        <f t="shared" si="8"/>
        <v>-146</v>
      </c>
      <c r="V15" s="733">
        <f t="shared" si="9"/>
        <v>-63</v>
      </c>
      <c r="W15" s="734">
        <f t="shared" si="9"/>
        <v>-83</v>
      </c>
      <c r="X15" s="131"/>
    </row>
    <row r="16" spans="1:24" ht="16.5" customHeight="1" x14ac:dyDescent="0.15">
      <c r="A16" s="2114"/>
      <c r="B16" s="715" t="s">
        <v>431</v>
      </c>
      <c r="C16" s="1456">
        <f t="shared" si="0"/>
        <v>124</v>
      </c>
      <c r="D16" s="684">
        <v>67</v>
      </c>
      <c r="E16" s="704">
        <v>57</v>
      </c>
      <c r="F16" s="727">
        <f t="shared" si="1"/>
        <v>270</v>
      </c>
      <c r="G16" s="684">
        <v>147</v>
      </c>
      <c r="H16" s="710">
        <v>123</v>
      </c>
      <c r="I16" s="732">
        <f t="shared" si="2"/>
        <v>-146</v>
      </c>
      <c r="J16" s="733">
        <f t="shared" si="3"/>
        <v>-80</v>
      </c>
      <c r="K16" s="734">
        <f t="shared" si="3"/>
        <v>-66</v>
      </c>
      <c r="L16" s="742">
        <f t="shared" si="4"/>
        <v>607</v>
      </c>
      <c r="M16" s="1425">
        <v>307</v>
      </c>
      <c r="N16" s="1426">
        <v>300</v>
      </c>
      <c r="O16" s="727">
        <f t="shared" si="5"/>
        <v>663</v>
      </c>
      <c r="P16" s="888">
        <v>331</v>
      </c>
      <c r="Q16" s="889">
        <v>332</v>
      </c>
      <c r="R16" s="732">
        <f t="shared" si="6"/>
        <v>-56</v>
      </c>
      <c r="S16" s="733">
        <f t="shared" si="7"/>
        <v>-24</v>
      </c>
      <c r="T16" s="734">
        <f t="shared" si="7"/>
        <v>-32</v>
      </c>
      <c r="U16" s="742">
        <f t="shared" si="8"/>
        <v>-202</v>
      </c>
      <c r="V16" s="733">
        <f t="shared" si="9"/>
        <v>-104</v>
      </c>
      <c r="W16" s="734">
        <f t="shared" si="9"/>
        <v>-98</v>
      </c>
      <c r="X16" s="131"/>
    </row>
    <row r="17" spans="1:24" ht="16.5" customHeight="1" thickBot="1" x14ac:dyDescent="0.2">
      <c r="A17" s="2115"/>
      <c r="B17" s="716" t="s">
        <v>422</v>
      </c>
      <c r="C17" s="1457">
        <f t="shared" si="0"/>
        <v>141</v>
      </c>
      <c r="D17" s="691">
        <v>73</v>
      </c>
      <c r="E17" s="705">
        <v>68</v>
      </c>
      <c r="F17" s="728">
        <f t="shared" si="1"/>
        <v>246</v>
      </c>
      <c r="G17" s="691">
        <v>129</v>
      </c>
      <c r="H17" s="711">
        <v>117</v>
      </c>
      <c r="I17" s="735">
        <f t="shared" si="2"/>
        <v>-105</v>
      </c>
      <c r="J17" s="736">
        <f t="shared" si="3"/>
        <v>-56</v>
      </c>
      <c r="K17" s="737">
        <f t="shared" si="3"/>
        <v>-49</v>
      </c>
      <c r="L17" s="743">
        <f t="shared" si="4"/>
        <v>1894</v>
      </c>
      <c r="M17" s="1427">
        <v>966</v>
      </c>
      <c r="N17" s="1428">
        <v>928</v>
      </c>
      <c r="O17" s="728">
        <f t="shared" si="5"/>
        <v>1985</v>
      </c>
      <c r="P17" s="890">
        <v>1087</v>
      </c>
      <c r="Q17" s="891">
        <v>898</v>
      </c>
      <c r="R17" s="735">
        <f t="shared" si="6"/>
        <v>-91</v>
      </c>
      <c r="S17" s="736">
        <f t="shared" si="7"/>
        <v>-121</v>
      </c>
      <c r="T17" s="737">
        <f t="shared" si="7"/>
        <v>30</v>
      </c>
      <c r="U17" s="743">
        <f t="shared" si="8"/>
        <v>-196</v>
      </c>
      <c r="V17" s="736">
        <f t="shared" si="9"/>
        <v>-177</v>
      </c>
      <c r="W17" s="737">
        <f t="shared" si="9"/>
        <v>-19</v>
      </c>
      <c r="X17" s="131"/>
    </row>
    <row r="18" spans="1:24" ht="18.75" customHeight="1" thickTop="1" thickBot="1" x14ac:dyDescent="0.25">
      <c r="A18" s="2110" t="s">
        <v>183</v>
      </c>
      <c r="B18" s="693" t="str">
        <f>+B5</f>
        <v>H26年度</v>
      </c>
      <c r="C18" s="1458">
        <f>SUM(D18:E18)</f>
        <v>1766</v>
      </c>
      <c r="D18" s="1099">
        <f>SUM(D19:D30)</f>
        <v>904</v>
      </c>
      <c r="E18" s="1099">
        <f>SUM(E19:E30)</f>
        <v>862</v>
      </c>
      <c r="F18" s="1099">
        <f>SUM(G18:H18)</f>
        <v>2051</v>
      </c>
      <c r="G18" s="1099">
        <f>SUM(G19:G30)</f>
        <v>1078</v>
      </c>
      <c r="H18" s="1099">
        <f>SUM(H19:H30)</f>
        <v>973</v>
      </c>
      <c r="I18" s="1099">
        <f>SUM(J18:K18)</f>
        <v>-285</v>
      </c>
      <c r="J18" s="1099">
        <f>D18-G18</f>
        <v>-174</v>
      </c>
      <c r="K18" s="1099">
        <f>E18-H18</f>
        <v>-111</v>
      </c>
      <c r="L18" s="1100">
        <f>SUM(M18:N18)</f>
        <v>10402</v>
      </c>
      <c r="M18" s="1099">
        <f>SUM(M19:M30)</f>
        <v>5772</v>
      </c>
      <c r="N18" s="1099">
        <f>SUM(N19:N30)</f>
        <v>4630</v>
      </c>
      <c r="O18" s="1099">
        <f>SUM(P18:Q18)</f>
        <v>10232</v>
      </c>
      <c r="P18" s="1099">
        <f>SUM(P19:P30)</f>
        <v>5699</v>
      </c>
      <c r="Q18" s="1099">
        <f>SUM(Q19:Q30)</f>
        <v>4533</v>
      </c>
      <c r="R18" s="1099">
        <f>SUM(S18:T18)</f>
        <v>170</v>
      </c>
      <c r="S18" s="1099">
        <f>M18-P18</f>
        <v>73</v>
      </c>
      <c r="T18" s="1101">
        <f>N18-Q18</f>
        <v>97</v>
      </c>
      <c r="U18" s="1100">
        <f>SUM(V18:W18)</f>
        <v>-115</v>
      </c>
      <c r="V18" s="1099">
        <f>SUM(J18,S18)</f>
        <v>-101</v>
      </c>
      <c r="W18" s="1101">
        <f>SUM(K18,T18)</f>
        <v>-14</v>
      </c>
      <c r="X18" s="131"/>
    </row>
    <row r="19" spans="1:24" ht="16.5" customHeight="1" x14ac:dyDescent="0.2">
      <c r="A19" s="2111"/>
      <c r="B19" s="694" t="str">
        <f>+B6</f>
        <v>Ｈ26年４月</v>
      </c>
      <c r="C19" s="1459">
        <f>SUM(D19:E19)</f>
        <v>123</v>
      </c>
      <c r="D19" s="1102">
        <v>66</v>
      </c>
      <c r="E19" s="1102">
        <v>57</v>
      </c>
      <c r="F19" s="1103">
        <f>SUM(G19:H19)</f>
        <v>167</v>
      </c>
      <c r="G19" s="1102">
        <v>88</v>
      </c>
      <c r="H19" s="1102">
        <v>79</v>
      </c>
      <c r="I19" s="1103">
        <f>SUM(J19:K19)</f>
        <v>-44</v>
      </c>
      <c r="J19" s="1103">
        <f>D19-G19</f>
        <v>-22</v>
      </c>
      <c r="K19" s="1104">
        <f>E19-H19</f>
        <v>-22</v>
      </c>
      <c r="L19" s="1105">
        <f>SUM(M19:N19)</f>
        <v>1792</v>
      </c>
      <c r="M19" s="1102">
        <v>1031</v>
      </c>
      <c r="N19" s="1102">
        <v>761</v>
      </c>
      <c r="O19" s="1103">
        <f>SUM(P19:Q19)</f>
        <v>1442</v>
      </c>
      <c r="P19" s="1102">
        <v>802</v>
      </c>
      <c r="Q19" s="1102">
        <v>640</v>
      </c>
      <c r="R19" s="1103">
        <f>SUM(S19:T19)</f>
        <v>350</v>
      </c>
      <c r="S19" s="1103">
        <f>M19-P19</f>
        <v>229</v>
      </c>
      <c r="T19" s="1104">
        <f>N19-Q19</f>
        <v>121</v>
      </c>
      <c r="U19" s="1105">
        <f>SUM(V19:W19)</f>
        <v>306</v>
      </c>
      <c r="V19" s="1103">
        <f>SUM(J19,S19)</f>
        <v>207</v>
      </c>
      <c r="W19" s="1104">
        <f>SUM(K19,T19)</f>
        <v>99</v>
      </c>
      <c r="X19" s="131"/>
    </row>
    <row r="20" spans="1:24" ht="16.5" customHeight="1" x14ac:dyDescent="0.2">
      <c r="A20" s="2111"/>
      <c r="B20" s="695" t="s">
        <v>423</v>
      </c>
      <c r="C20" s="1460">
        <f t="shared" ref="C20:C30" si="10">SUM(D20:E20)</f>
        <v>146</v>
      </c>
      <c r="D20" s="1106">
        <v>79</v>
      </c>
      <c r="E20" s="1106">
        <v>67</v>
      </c>
      <c r="F20" s="1107">
        <f t="shared" ref="F20:F30" si="11">SUM(G20:H20)</f>
        <v>172</v>
      </c>
      <c r="G20" s="1106">
        <v>102</v>
      </c>
      <c r="H20" s="1106">
        <v>70</v>
      </c>
      <c r="I20" s="1107">
        <f t="shared" ref="I20:I30" si="12">SUM(J20:K20)</f>
        <v>-26</v>
      </c>
      <c r="J20" s="1107">
        <f t="shared" ref="J20:K30" si="13">D20-G20</f>
        <v>-23</v>
      </c>
      <c r="K20" s="1108">
        <f t="shared" si="13"/>
        <v>-3</v>
      </c>
      <c r="L20" s="1109">
        <f t="shared" ref="L20:L30" si="14">SUM(M20:N20)</f>
        <v>733</v>
      </c>
      <c r="M20" s="1106">
        <v>394</v>
      </c>
      <c r="N20" s="1106">
        <v>339</v>
      </c>
      <c r="O20" s="1107">
        <f t="shared" ref="O20:O30" si="15">SUM(P20:Q20)</f>
        <v>652</v>
      </c>
      <c r="P20" s="1106">
        <v>366</v>
      </c>
      <c r="Q20" s="1106">
        <v>286</v>
      </c>
      <c r="R20" s="1107">
        <f t="shared" ref="R20:R30" si="16">SUM(S20:T20)</f>
        <v>81</v>
      </c>
      <c r="S20" s="1107">
        <f t="shared" ref="S20:T30" si="17">M20-P20</f>
        <v>28</v>
      </c>
      <c r="T20" s="1108">
        <f t="shared" si="17"/>
        <v>53</v>
      </c>
      <c r="U20" s="1109">
        <f t="shared" ref="U20:U30" si="18">SUM(V20:W20)</f>
        <v>55</v>
      </c>
      <c r="V20" s="1107">
        <f t="shared" ref="V20:W30" si="19">SUM(J20,S20)</f>
        <v>5</v>
      </c>
      <c r="W20" s="1108">
        <f t="shared" si="19"/>
        <v>50</v>
      </c>
      <c r="X20" s="131"/>
    </row>
    <row r="21" spans="1:24" ht="16.5" customHeight="1" x14ac:dyDescent="0.2">
      <c r="A21" s="2111"/>
      <c r="B21" s="695" t="s">
        <v>424</v>
      </c>
      <c r="C21" s="1460">
        <f t="shared" si="10"/>
        <v>133</v>
      </c>
      <c r="D21" s="1106">
        <v>65</v>
      </c>
      <c r="E21" s="1106">
        <v>68</v>
      </c>
      <c r="F21" s="1107">
        <f t="shared" si="11"/>
        <v>139</v>
      </c>
      <c r="G21" s="1106">
        <v>76</v>
      </c>
      <c r="H21" s="1106">
        <v>63</v>
      </c>
      <c r="I21" s="1107">
        <f t="shared" si="12"/>
        <v>-6</v>
      </c>
      <c r="J21" s="1107">
        <f t="shared" si="13"/>
        <v>-11</v>
      </c>
      <c r="K21" s="1108">
        <f t="shared" si="13"/>
        <v>5</v>
      </c>
      <c r="L21" s="1109">
        <f t="shared" si="14"/>
        <v>697</v>
      </c>
      <c r="M21" s="1106">
        <v>396</v>
      </c>
      <c r="N21" s="1106">
        <v>301</v>
      </c>
      <c r="O21" s="1107">
        <f t="shared" si="15"/>
        <v>658</v>
      </c>
      <c r="P21" s="1106">
        <v>376</v>
      </c>
      <c r="Q21" s="1106">
        <v>282</v>
      </c>
      <c r="R21" s="1107">
        <f t="shared" si="16"/>
        <v>39</v>
      </c>
      <c r="S21" s="1107">
        <f t="shared" si="17"/>
        <v>20</v>
      </c>
      <c r="T21" s="1108">
        <f t="shared" si="17"/>
        <v>19</v>
      </c>
      <c r="U21" s="1109">
        <f t="shared" si="18"/>
        <v>33</v>
      </c>
      <c r="V21" s="1107">
        <f t="shared" si="19"/>
        <v>9</v>
      </c>
      <c r="W21" s="1108">
        <f t="shared" si="19"/>
        <v>24</v>
      </c>
      <c r="X21" s="131"/>
    </row>
    <row r="22" spans="1:24" ht="16.5" customHeight="1" x14ac:dyDescent="0.2">
      <c r="A22" s="2111"/>
      <c r="B22" s="695" t="s">
        <v>425</v>
      </c>
      <c r="C22" s="1460">
        <f t="shared" si="10"/>
        <v>156</v>
      </c>
      <c r="D22" s="1106">
        <v>78</v>
      </c>
      <c r="E22" s="1106">
        <v>78</v>
      </c>
      <c r="F22" s="1107">
        <f t="shared" si="11"/>
        <v>146</v>
      </c>
      <c r="G22" s="1106">
        <v>80</v>
      </c>
      <c r="H22" s="1106">
        <v>66</v>
      </c>
      <c r="I22" s="1107">
        <f t="shared" si="12"/>
        <v>10</v>
      </c>
      <c r="J22" s="1107">
        <f t="shared" si="13"/>
        <v>-2</v>
      </c>
      <c r="K22" s="1108">
        <f t="shared" si="13"/>
        <v>12</v>
      </c>
      <c r="L22" s="1109">
        <f t="shared" si="14"/>
        <v>771</v>
      </c>
      <c r="M22" s="1106">
        <v>415</v>
      </c>
      <c r="N22" s="1106">
        <v>356</v>
      </c>
      <c r="O22" s="1107">
        <f t="shared" si="15"/>
        <v>771</v>
      </c>
      <c r="P22" s="1106">
        <v>425</v>
      </c>
      <c r="Q22" s="1106">
        <v>346</v>
      </c>
      <c r="R22" s="1107">
        <f t="shared" si="16"/>
        <v>0</v>
      </c>
      <c r="S22" s="1107">
        <f t="shared" si="17"/>
        <v>-10</v>
      </c>
      <c r="T22" s="1108">
        <f t="shared" si="17"/>
        <v>10</v>
      </c>
      <c r="U22" s="1109">
        <f t="shared" si="18"/>
        <v>10</v>
      </c>
      <c r="V22" s="1107">
        <f t="shared" si="19"/>
        <v>-12</v>
      </c>
      <c r="W22" s="1108">
        <f t="shared" si="19"/>
        <v>22</v>
      </c>
      <c r="X22" s="131"/>
    </row>
    <row r="23" spans="1:24" ht="16.5" customHeight="1" x14ac:dyDescent="0.2">
      <c r="A23" s="2111"/>
      <c r="B23" s="695" t="s">
        <v>426</v>
      </c>
      <c r="C23" s="1460">
        <f t="shared" si="10"/>
        <v>133</v>
      </c>
      <c r="D23" s="1106">
        <v>74</v>
      </c>
      <c r="E23" s="1106">
        <v>59</v>
      </c>
      <c r="F23" s="1107">
        <f t="shared" si="11"/>
        <v>132</v>
      </c>
      <c r="G23" s="1106">
        <v>71</v>
      </c>
      <c r="H23" s="1106">
        <v>61</v>
      </c>
      <c r="I23" s="1107">
        <f t="shared" si="12"/>
        <v>1</v>
      </c>
      <c r="J23" s="1107">
        <f t="shared" si="13"/>
        <v>3</v>
      </c>
      <c r="K23" s="1108">
        <f t="shared" si="13"/>
        <v>-2</v>
      </c>
      <c r="L23" s="1109">
        <f t="shared" si="14"/>
        <v>630</v>
      </c>
      <c r="M23" s="1106">
        <v>357</v>
      </c>
      <c r="N23" s="1106">
        <v>273</v>
      </c>
      <c r="O23" s="1107">
        <f t="shared" si="15"/>
        <v>674</v>
      </c>
      <c r="P23" s="1106">
        <v>351</v>
      </c>
      <c r="Q23" s="1106">
        <v>323</v>
      </c>
      <c r="R23" s="1107">
        <f t="shared" si="16"/>
        <v>-44</v>
      </c>
      <c r="S23" s="1107">
        <f t="shared" si="17"/>
        <v>6</v>
      </c>
      <c r="T23" s="1108">
        <f t="shared" si="17"/>
        <v>-50</v>
      </c>
      <c r="U23" s="1109">
        <f t="shared" si="18"/>
        <v>-43</v>
      </c>
      <c r="V23" s="1107">
        <f t="shared" si="19"/>
        <v>9</v>
      </c>
      <c r="W23" s="1108">
        <f t="shared" si="19"/>
        <v>-52</v>
      </c>
      <c r="X23" s="131"/>
    </row>
    <row r="24" spans="1:24" ht="16.5" customHeight="1" x14ac:dyDescent="0.2">
      <c r="A24" s="2111"/>
      <c r="B24" s="695" t="s">
        <v>427</v>
      </c>
      <c r="C24" s="1460">
        <f t="shared" si="10"/>
        <v>162</v>
      </c>
      <c r="D24" s="1106">
        <v>88</v>
      </c>
      <c r="E24" s="1106">
        <v>74</v>
      </c>
      <c r="F24" s="1107">
        <f t="shared" si="11"/>
        <v>155</v>
      </c>
      <c r="G24" s="1106">
        <v>82</v>
      </c>
      <c r="H24" s="1106">
        <v>73</v>
      </c>
      <c r="I24" s="1107">
        <f t="shared" si="12"/>
        <v>7</v>
      </c>
      <c r="J24" s="1107">
        <f t="shared" si="13"/>
        <v>6</v>
      </c>
      <c r="K24" s="1108">
        <f t="shared" si="13"/>
        <v>1</v>
      </c>
      <c r="L24" s="1109">
        <f t="shared" si="14"/>
        <v>685</v>
      </c>
      <c r="M24" s="1106">
        <v>390</v>
      </c>
      <c r="N24" s="1106">
        <v>295</v>
      </c>
      <c r="O24" s="1107">
        <f t="shared" si="15"/>
        <v>699</v>
      </c>
      <c r="P24" s="1106">
        <v>406</v>
      </c>
      <c r="Q24" s="1106">
        <v>293</v>
      </c>
      <c r="R24" s="1107">
        <f t="shared" si="16"/>
        <v>-14</v>
      </c>
      <c r="S24" s="1107">
        <f t="shared" si="17"/>
        <v>-16</v>
      </c>
      <c r="T24" s="1108">
        <f t="shared" si="17"/>
        <v>2</v>
      </c>
      <c r="U24" s="1109">
        <f t="shared" si="18"/>
        <v>-7</v>
      </c>
      <c r="V24" s="1107">
        <f t="shared" si="19"/>
        <v>-10</v>
      </c>
      <c r="W24" s="1108">
        <f t="shared" si="19"/>
        <v>3</v>
      </c>
      <c r="X24" s="131"/>
    </row>
    <row r="25" spans="1:24" ht="16.5" customHeight="1" x14ac:dyDescent="0.2">
      <c r="A25" s="2111"/>
      <c r="B25" s="695" t="s">
        <v>428</v>
      </c>
      <c r="C25" s="1460">
        <f t="shared" si="10"/>
        <v>169</v>
      </c>
      <c r="D25" s="1106">
        <v>81</v>
      </c>
      <c r="E25" s="1106">
        <v>88</v>
      </c>
      <c r="F25" s="1107">
        <f t="shared" si="11"/>
        <v>161</v>
      </c>
      <c r="G25" s="1106">
        <v>75</v>
      </c>
      <c r="H25" s="1106">
        <v>86</v>
      </c>
      <c r="I25" s="1107">
        <f t="shared" si="12"/>
        <v>8</v>
      </c>
      <c r="J25" s="1107">
        <f t="shared" si="13"/>
        <v>6</v>
      </c>
      <c r="K25" s="1108">
        <f t="shared" si="13"/>
        <v>2</v>
      </c>
      <c r="L25" s="1109">
        <f t="shared" si="14"/>
        <v>752</v>
      </c>
      <c r="M25" s="1106">
        <v>396</v>
      </c>
      <c r="N25" s="1106">
        <v>356</v>
      </c>
      <c r="O25" s="1107">
        <f t="shared" si="15"/>
        <v>702</v>
      </c>
      <c r="P25" s="1106">
        <v>385</v>
      </c>
      <c r="Q25" s="1106">
        <v>317</v>
      </c>
      <c r="R25" s="1107">
        <f t="shared" si="16"/>
        <v>50</v>
      </c>
      <c r="S25" s="1107">
        <f t="shared" si="17"/>
        <v>11</v>
      </c>
      <c r="T25" s="1108">
        <f t="shared" si="17"/>
        <v>39</v>
      </c>
      <c r="U25" s="1109">
        <f t="shared" si="18"/>
        <v>58</v>
      </c>
      <c r="V25" s="1107">
        <f t="shared" si="19"/>
        <v>17</v>
      </c>
      <c r="W25" s="1108">
        <f t="shared" si="19"/>
        <v>41</v>
      </c>
      <c r="X25" s="131"/>
    </row>
    <row r="26" spans="1:24" ht="16.5" customHeight="1" x14ac:dyDescent="0.2">
      <c r="A26" s="2111"/>
      <c r="B26" s="695" t="s">
        <v>429</v>
      </c>
      <c r="C26" s="1460">
        <f t="shared" si="10"/>
        <v>140</v>
      </c>
      <c r="D26" s="1106">
        <v>75</v>
      </c>
      <c r="E26" s="1106">
        <v>65</v>
      </c>
      <c r="F26" s="1107">
        <f t="shared" si="11"/>
        <v>138</v>
      </c>
      <c r="G26" s="1106">
        <v>81</v>
      </c>
      <c r="H26" s="1106">
        <v>57</v>
      </c>
      <c r="I26" s="1107">
        <f t="shared" si="12"/>
        <v>2</v>
      </c>
      <c r="J26" s="1107">
        <f t="shared" si="13"/>
        <v>-6</v>
      </c>
      <c r="K26" s="1108">
        <f t="shared" si="13"/>
        <v>8</v>
      </c>
      <c r="L26" s="1109">
        <f t="shared" si="14"/>
        <v>617</v>
      </c>
      <c r="M26" s="1106">
        <v>324</v>
      </c>
      <c r="N26" s="1106">
        <v>293</v>
      </c>
      <c r="O26" s="1107">
        <f t="shared" si="15"/>
        <v>485</v>
      </c>
      <c r="P26" s="1106">
        <v>270</v>
      </c>
      <c r="Q26" s="1106">
        <v>215</v>
      </c>
      <c r="R26" s="1107">
        <f t="shared" si="16"/>
        <v>132</v>
      </c>
      <c r="S26" s="1107">
        <f t="shared" si="17"/>
        <v>54</v>
      </c>
      <c r="T26" s="1108">
        <f t="shared" si="17"/>
        <v>78</v>
      </c>
      <c r="U26" s="1109">
        <f t="shared" si="18"/>
        <v>134</v>
      </c>
      <c r="V26" s="1107">
        <f t="shared" si="19"/>
        <v>48</v>
      </c>
      <c r="W26" s="1108">
        <f t="shared" si="19"/>
        <v>86</v>
      </c>
      <c r="X26" s="131"/>
    </row>
    <row r="27" spans="1:24" ht="16.5" customHeight="1" x14ac:dyDescent="0.2">
      <c r="A27" s="2111"/>
      <c r="B27" s="695" t="s">
        <v>430</v>
      </c>
      <c r="C27" s="1460">
        <f t="shared" si="10"/>
        <v>133</v>
      </c>
      <c r="D27" s="1110">
        <v>71</v>
      </c>
      <c r="E27" s="1110">
        <v>62</v>
      </c>
      <c r="F27" s="1107">
        <f t="shared" si="11"/>
        <v>169</v>
      </c>
      <c r="G27" s="1110">
        <v>92</v>
      </c>
      <c r="H27" s="1110">
        <v>77</v>
      </c>
      <c r="I27" s="1107">
        <f t="shared" si="12"/>
        <v>-36</v>
      </c>
      <c r="J27" s="1107">
        <f t="shared" si="13"/>
        <v>-21</v>
      </c>
      <c r="K27" s="1108">
        <f t="shared" si="13"/>
        <v>-15</v>
      </c>
      <c r="L27" s="1109">
        <f t="shared" si="14"/>
        <v>593</v>
      </c>
      <c r="M27" s="1110">
        <v>336</v>
      </c>
      <c r="N27" s="1110">
        <v>257</v>
      </c>
      <c r="O27" s="1107">
        <f t="shared" si="15"/>
        <v>546</v>
      </c>
      <c r="P27" s="1110">
        <v>285</v>
      </c>
      <c r="Q27" s="1110">
        <v>261</v>
      </c>
      <c r="R27" s="1107">
        <f t="shared" si="16"/>
        <v>47</v>
      </c>
      <c r="S27" s="1107">
        <f t="shared" si="17"/>
        <v>51</v>
      </c>
      <c r="T27" s="1108">
        <f t="shared" si="17"/>
        <v>-4</v>
      </c>
      <c r="U27" s="1109">
        <f t="shared" si="18"/>
        <v>11</v>
      </c>
      <c r="V27" s="1107">
        <f t="shared" si="19"/>
        <v>30</v>
      </c>
      <c r="W27" s="1108">
        <f t="shared" si="19"/>
        <v>-19</v>
      </c>
      <c r="X27" s="131"/>
    </row>
    <row r="28" spans="1:24" ht="16.5" customHeight="1" x14ac:dyDescent="0.2">
      <c r="A28" s="2111"/>
      <c r="B28" s="694" t="str">
        <f>B15</f>
        <v>Ｈ27年１月</v>
      </c>
      <c r="C28" s="1460">
        <f t="shared" si="10"/>
        <v>163</v>
      </c>
      <c r="D28" s="1110">
        <v>80</v>
      </c>
      <c r="E28" s="1110">
        <v>83</v>
      </c>
      <c r="F28" s="1107">
        <f t="shared" si="11"/>
        <v>254</v>
      </c>
      <c r="G28" s="1110">
        <v>125</v>
      </c>
      <c r="H28" s="1110">
        <v>129</v>
      </c>
      <c r="I28" s="1107">
        <f t="shared" si="12"/>
        <v>-91</v>
      </c>
      <c r="J28" s="1107">
        <f t="shared" si="13"/>
        <v>-45</v>
      </c>
      <c r="K28" s="1108">
        <f t="shared" si="13"/>
        <v>-46</v>
      </c>
      <c r="L28" s="1109">
        <f t="shared" si="14"/>
        <v>614</v>
      </c>
      <c r="M28" s="1110">
        <v>323</v>
      </c>
      <c r="N28" s="1110">
        <v>291</v>
      </c>
      <c r="O28" s="1107">
        <f t="shared" si="15"/>
        <v>521</v>
      </c>
      <c r="P28" s="1110">
        <v>281</v>
      </c>
      <c r="Q28" s="1110">
        <v>240</v>
      </c>
      <c r="R28" s="1107">
        <f t="shared" si="16"/>
        <v>93</v>
      </c>
      <c r="S28" s="1107">
        <f t="shared" si="17"/>
        <v>42</v>
      </c>
      <c r="T28" s="1108">
        <f t="shared" si="17"/>
        <v>51</v>
      </c>
      <c r="U28" s="1109">
        <f t="shared" si="18"/>
        <v>2</v>
      </c>
      <c r="V28" s="1107">
        <f t="shared" si="19"/>
        <v>-3</v>
      </c>
      <c r="W28" s="1108">
        <f t="shared" si="19"/>
        <v>5</v>
      </c>
      <c r="X28" s="131"/>
    </row>
    <row r="29" spans="1:24" ht="16.5" customHeight="1" x14ac:dyDescent="0.2">
      <c r="A29" s="2111"/>
      <c r="B29" s="695" t="s">
        <v>431</v>
      </c>
      <c r="C29" s="1460">
        <f t="shared" si="10"/>
        <v>153</v>
      </c>
      <c r="D29" s="1110">
        <v>70</v>
      </c>
      <c r="E29" s="1110">
        <v>83</v>
      </c>
      <c r="F29" s="1107">
        <f t="shared" si="11"/>
        <v>216</v>
      </c>
      <c r="G29" s="1110">
        <v>120</v>
      </c>
      <c r="H29" s="1110">
        <v>96</v>
      </c>
      <c r="I29" s="1107">
        <f t="shared" si="12"/>
        <v>-63</v>
      </c>
      <c r="J29" s="1107">
        <f t="shared" si="13"/>
        <v>-50</v>
      </c>
      <c r="K29" s="1108">
        <f t="shared" si="13"/>
        <v>-13</v>
      </c>
      <c r="L29" s="1109">
        <f t="shared" si="14"/>
        <v>590</v>
      </c>
      <c r="M29" s="1110">
        <v>321</v>
      </c>
      <c r="N29" s="1110">
        <v>269</v>
      </c>
      <c r="O29" s="1107">
        <f t="shared" si="15"/>
        <v>708</v>
      </c>
      <c r="P29" s="1110">
        <v>407</v>
      </c>
      <c r="Q29" s="1110">
        <v>301</v>
      </c>
      <c r="R29" s="1107">
        <f t="shared" si="16"/>
        <v>-118</v>
      </c>
      <c r="S29" s="1107">
        <f t="shared" si="17"/>
        <v>-86</v>
      </c>
      <c r="T29" s="1108">
        <f t="shared" si="17"/>
        <v>-32</v>
      </c>
      <c r="U29" s="1109">
        <f t="shared" si="18"/>
        <v>-181</v>
      </c>
      <c r="V29" s="1107">
        <f t="shared" si="19"/>
        <v>-136</v>
      </c>
      <c r="W29" s="1108">
        <f t="shared" si="19"/>
        <v>-45</v>
      </c>
      <c r="X29" s="131"/>
    </row>
    <row r="30" spans="1:24" ht="16.5" customHeight="1" thickBot="1" x14ac:dyDescent="0.25">
      <c r="A30" s="2112"/>
      <c r="B30" s="696" t="s">
        <v>422</v>
      </c>
      <c r="C30" s="1461">
        <f t="shared" si="10"/>
        <v>155</v>
      </c>
      <c r="D30" s="1111">
        <v>77</v>
      </c>
      <c r="E30" s="1111">
        <v>78</v>
      </c>
      <c r="F30" s="1112">
        <f t="shared" si="11"/>
        <v>202</v>
      </c>
      <c r="G30" s="1111">
        <v>86</v>
      </c>
      <c r="H30" s="1111">
        <v>116</v>
      </c>
      <c r="I30" s="1112">
        <f t="shared" si="12"/>
        <v>-47</v>
      </c>
      <c r="J30" s="1112">
        <f t="shared" si="13"/>
        <v>-9</v>
      </c>
      <c r="K30" s="1113">
        <f t="shared" si="13"/>
        <v>-38</v>
      </c>
      <c r="L30" s="1114">
        <f t="shared" si="14"/>
        <v>1928</v>
      </c>
      <c r="M30" s="1111">
        <v>1089</v>
      </c>
      <c r="N30" s="1111">
        <v>839</v>
      </c>
      <c r="O30" s="1112">
        <f t="shared" si="15"/>
        <v>2374</v>
      </c>
      <c r="P30" s="1111">
        <v>1345</v>
      </c>
      <c r="Q30" s="1111">
        <v>1029</v>
      </c>
      <c r="R30" s="1112">
        <f t="shared" si="16"/>
        <v>-446</v>
      </c>
      <c r="S30" s="1112">
        <f t="shared" si="17"/>
        <v>-256</v>
      </c>
      <c r="T30" s="1113">
        <f t="shared" si="17"/>
        <v>-190</v>
      </c>
      <c r="U30" s="1114">
        <f t="shared" si="18"/>
        <v>-493</v>
      </c>
      <c r="V30" s="1112">
        <f t="shared" si="19"/>
        <v>-265</v>
      </c>
      <c r="W30" s="1113">
        <f t="shared" si="19"/>
        <v>-228</v>
      </c>
      <c r="X30" s="131"/>
    </row>
    <row r="31" spans="1:24" ht="18.75" customHeight="1" thickTop="1" x14ac:dyDescent="0.15">
      <c r="A31" s="2107" t="s">
        <v>184</v>
      </c>
      <c r="B31" s="697" t="str">
        <f>+B5</f>
        <v>H26年度</v>
      </c>
      <c r="C31" s="1462">
        <f>SUM(D31:E31)</f>
        <v>1677</v>
      </c>
      <c r="D31" s="745">
        <f>SUM(D32:D43)</f>
        <v>866</v>
      </c>
      <c r="E31" s="756">
        <f>SUM(E32:E43)</f>
        <v>811</v>
      </c>
      <c r="F31" s="757">
        <f>SUM(G31:H31)</f>
        <v>2798</v>
      </c>
      <c r="G31" s="745">
        <f>SUM(G32:G43)</f>
        <v>1494</v>
      </c>
      <c r="H31" s="758">
        <f>SUM(H32:H43)</f>
        <v>1304</v>
      </c>
      <c r="I31" s="753">
        <f>SUM(J31:K31)</f>
        <v>-1121</v>
      </c>
      <c r="J31" s="745">
        <f>D31-G31</f>
        <v>-628</v>
      </c>
      <c r="K31" s="746">
        <f>E31-H31</f>
        <v>-493</v>
      </c>
      <c r="L31" s="744">
        <f>SUM(M31:N31)</f>
        <v>6370</v>
      </c>
      <c r="M31" s="745">
        <f>SUM(M32:M43)</f>
        <v>3578</v>
      </c>
      <c r="N31" s="756">
        <f>SUM(N32:N43)</f>
        <v>2792</v>
      </c>
      <c r="O31" s="757">
        <f>SUM(P31:Q31)</f>
        <v>7268</v>
      </c>
      <c r="P31" s="745">
        <f>SUM(P32:P43)</f>
        <v>3913</v>
      </c>
      <c r="Q31" s="758">
        <f>SUM(Q32:Q43)</f>
        <v>3355</v>
      </c>
      <c r="R31" s="753">
        <f>SUM(S31:T31)</f>
        <v>-898</v>
      </c>
      <c r="S31" s="745">
        <f>M31-P31</f>
        <v>-335</v>
      </c>
      <c r="T31" s="746">
        <f>N31-Q31</f>
        <v>-563</v>
      </c>
      <c r="U31" s="744">
        <f>SUM(V31:W31)</f>
        <v>-2019</v>
      </c>
      <c r="V31" s="745">
        <f>SUM(J31,S31)</f>
        <v>-963</v>
      </c>
      <c r="W31" s="746">
        <f>SUM(K31,T31)</f>
        <v>-1056</v>
      </c>
      <c r="X31" s="131"/>
    </row>
    <row r="32" spans="1:24" ht="16.5" customHeight="1" x14ac:dyDescent="0.15">
      <c r="A32" s="2108"/>
      <c r="B32" s="698" t="str">
        <f>+B6</f>
        <v>Ｈ26年４月</v>
      </c>
      <c r="C32" s="1463">
        <f>SUM(D32:E32)</f>
        <v>141</v>
      </c>
      <c r="D32" s="685">
        <v>72</v>
      </c>
      <c r="E32" s="706">
        <v>69</v>
      </c>
      <c r="F32" s="759">
        <f>SUM(G32:H32)</f>
        <v>226</v>
      </c>
      <c r="G32" s="685">
        <v>136</v>
      </c>
      <c r="H32" s="712">
        <v>90</v>
      </c>
      <c r="I32" s="754">
        <f>SUM(J32:K32)</f>
        <v>-85</v>
      </c>
      <c r="J32" s="748">
        <f>D32-G32</f>
        <v>-64</v>
      </c>
      <c r="K32" s="749">
        <f>E32-H32</f>
        <v>-21</v>
      </c>
      <c r="L32" s="747">
        <f>SUM(M32:N32)</f>
        <v>952</v>
      </c>
      <c r="M32" s="685">
        <v>578</v>
      </c>
      <c r="N32" s="706">
        <v>374</v>
      </c>
      <c r="O32" s="759">
        <f>SUM(P32:Q32)</f>
        <v>903</v>
      </c>
      <c r="P32" s="685">
        <v>505</v>
      </c>
      <c r="Q32" s="712">
        <v>398</v>
      </c>
      <c r="R32" s="754">
        <f>SUM(S32:T32)</f>
        <v>49</v>
      </c>
      <c r="S32" s="748">
        <f>M32-P32</f>
        <v>73</v>
      </c>
      <c r="T32" s="749">
        <f>N32-Q32</f>
        <v>-24</v>
      </c>
      <c r="U32" s="747">
        <f>SUM(V32:W32)</f>
        <v>-36</v>
      </c>
      <c r="V32" s="748">
        <f>SUM(J32,S32)</f>
        <v>9</v>
      </c>
      <c r="W32" s="749">
        <f>SUM(K32,T32)</f>
        <v>-45</v>
      </c>
      <c r="X32" s="131"/>
    </row>
    <row r="33" spans="1:24" ht="16.5" customHeight="1" x14ac:dyDescent="0.15">
      <c r="A33" s="2108"/>
      <c r="B33" s="699" t="s">
        <v>423</v>
      </c>
      <c r="C33" s="1463">
        <f t="shared" ref="C33:C43" si="20">SUM(D33:E33)</f>
        <v>128</v>
      </c>
      <c r="D33" s="685">
        <v>79</v>
      </c>
      <c r="E33" s="706">
        <v>49</v>
      </c>
      <c r="F33" s="759">
        <f t="shared" ref="F33:F43" si="21">SUM(G33:H33)</f>
        <v>195</v>
      </c>
      <c r="G33" s="685">
        <v>114</v>
      </c>
      <c r="H33" s="712">
        <v>81</v>
      </c>
      <c r="I33" s="754">
        <f t="shared" ref="I33:I43" si="22">SUM(J33:K33)</f>
        <v>-67</v>
      </c>
      <c r="J33" s="748">
        <f t="shared" ref="J33:K43" si="23">D33-G33</f>
        <v>-35</v>
      </c>
      <c r="K33" s="749">
        <f t="shared" si="23"/>
        <v>-32</v>
      </c>
      <c r="L33" s="747">
        <f t="shared" ref="L33:L43" si="24">SUM(M33:N33)</f>
        <v>458</v>
      </c>
      <c r="M33" s="685">
        <v>261</v>
      </c>
      <c r="N33" s="706">
        <v>197</v>
      </c>
      <c r="O33" s="759">
        <f t="shared" ref="O33:O43" si="25">SUM(P33:Q33)</f>
        <v>484</v>
      </c>
      <c r="P33" s="685">
        <v>265</v>
      </c>
      <c r="Q33" s="712">
        <v>219</v>
      </c>
      <c r="R33" s="754">
        <f t="shared" ref="R33:R43" si="26">SUM(S33:T33)</f>
        <v>-26</v>
      </c>
      <c r="S33" s="748">
        <f t="shared" ref="S33:T43" si="27">M33-P33</f>
        <v>-4</v>
      </c>
      <c r="T33" s="749">
        <f t="shared" si="27"/>
        <v>-22</v>
      </c>
      <c r="U33" s="747">
        <f t="shared" ref="U33:U43" si="28">SUM(V33:W33)</f>
        <v>-93</v>
      </c>
      <c r="V33" s="748">
        <f t="shared" ref="V33:W43" si="29">SUM(J33,S33)</f>
        <v>-39</v>
      </c>
      <c r="W33" s="749">
        <f t="shared" si="29"/>
        <v>-54</v>
      </c>
      <c r="X33" s="131"/>
    </row>
    <row r="34" spans="1:24" ht="16.5" customHeight="1" x14ac:dyDescent="0.15">
      <c r="A34" s="2108"/>
      <c r="B34" s="699" t="s">
        <v>424</v>
      </c>
      <c r="C34" s="1463">
        <f t="shared" si="20"/>
        <v>148</v>
      </c>
      <c r="D34" s="685">
        <v>78</v>
      </c>
      <c r="E34" s="706">
        <v>70</v>
      </c>
      <c r="F34" s="759">
        <f t="shared" si="21"/>
        <v>230</v>
      </c>
      <c r="G34" s="685">
        <v>122</v>
      </c>
      <c r="H34" s="712">
        <v>108</v>
      </c>
      <c r="I34" s="754">
        <f t="shared" si="22"/>
        <v>-82</v>
      </c>
      <c r="J34" s="748">
        <f t="shared" si="23"/>
        <v>-44</v>
      </c>
      <c r="K34" s="749">
        <f t="shared" si="23"/>
        <v>-38</v>
      </c>
      <c r="L34" s="747">
        <f t="shared" si="24"/>
        <v>404</v>
      </c>
      <c r="M34" s="685">
        <v>215</v>
      </c>
      <c r="N34" s="706">
        <v>189</v>
      </c>
      <c r="O34" s="759">
        <f t="shared" si="25"/>
        <v>444</v>
      </c>
      <c r="P34" s="685">
        <v>223</v>
      </c>
      <c r="Q34" s="712">
        <v>221</v>
      </c>
      <c r="R34" s="754">
        <f t="shared" si="26"/>
        <v>-40</v>
      </c>
      <c r="S34" s="748">
        <f t="shared" si="27"/>
        <v>-8</v>
      </c>
      <c r="T34" s="749">
        <f t="shared" si="27"/>
        <v>-32</v>
      </c>
      <c r="U34" s="747">
        <f t="shared" si="28"/>
        <v>-122</v>
      </c>
      <c r="V34" s="748">
        <f t="shared" si="29"/>
        <v>-52</v>
      </c>
      <c r="W34" s="749">
        <f t="shared" si="29"/>
        <v>-70</v>
      </c>
      <c r="X34" s="131"/>
    </row>
    <row r="35" spans="1:24" ht="16.5" customHeight="1" x14ac:dyDescent="0.15">
      <c r="A35" s="2108"/>
      <c r="B35" s="699" t="s">
        <v>425</v>
      </c>
      <c r="C35" s="1463">
        <f t="shared" si="20"/>
        <v>142</v>
      </c>
      <c r="D35" s="685">
        <v>82</v>
      </c>
      <c r="E35" s="706">
        <v>60</v>
      </c>
      <c r="F35" s="759">
        <f t="shared" si="21"/>
        <v>186</v>
      </c>
      <c r="G35" s="685">
        <v>108</v>
      </c>
      <c r="H35" s="712">
        <v>78</v>
      </c>
      <c r="I35" s="754">
        <f t="shared" si="22"/>
        <v>-44</v>
      </c>
      <c r="J35" s="748">
        <f t="shared" si="23"/>
        <v>-26</v>
      </c>
      <c r="K35" s="749">
        <f t="shared" si="23"/>
        <v>-18</v>
      </c>
      <c r="L35" s="747">
        <f t="shared" si="24"/>
        <v>429</v>
      </c>
      <c r="M35" s="685">
        <v>235</v>
      </c>
      <c r="N35" s="706">
        <v>194</v>
      </c>
      <c r="O35" s="759">
        <f t="shared" si="25"/>
        <v>470</v>
      </c>
      <c r="P35" s="685">
        <v>266</v>
      </c>
      <c r="Q35" s="712">
        <v>204</v>
      </c>
      <c r="R35" s="754">
        <f t="shared" si="26"/>
        <v>-41</v>
      </c>
      <c r="S35" s="748">
        <f t="shared" si="27"/>
        <v>-31</v>
      </c>
      <c r="T35" s="749">
        <f t="shared" si="27"/>
        <v>-10</v>
      </c>
      <c r="U35" s="747">
        <f t="shared" si="28"/>
        <v>-85</v>
      </c>
      <c r="V35" s="748">
        <f t="shared" si="29"/>
        <v>-57</v>
      </c>
      <c r="W35" s="749">
        <f t="shared" si="29"/>
        <v>-28</v>
      </c>
      <c r="X35" s="131"/>
    </row>
    <row r="36" spans="1:24" ht="16.5" customHeight="1" x14ac:dyDescent="0.15">
      <c r="A36" s="2108"/>
      <c r="B36" s="699" t="s">
        <v>426</v>
      </c>
      <c r="C36" s="1463">
        <f t="shared" si="20"/>
        <v>133</v>
      </c>
      <c r="D36" s="685">
        <v>70</v>
      </c>
      <c r="E36" s="706">
        <v>63</v>
      </c>
      <c r="F36" s="759">
        <f t="shared" si="21"/>
        <v>208</v>
      </c>
      <c r="G36" s="685">
        <v>104</v>
      </c>
      <c r="H36" s="712">
        <v>104</v>
      </c>
      <c r="I36" s="754">
        <f t="shared" si="22"/>
        <v>-75</v>
      </c>
      <c r="J36" s="748">
        <f t="shared" si="23"/>
        <v>-34</v>
      </c>
      <c r="K36" s="749">
        <f t="shared" si="23"/>
        <v>-41</v>
      </c>
      <c r="L36" s="747">
        <f t="shared" si="24"/>
        <v>461</v>
      </c>
      <c r="M36" s="685">
        <v>229</v>
      </c>
      <c r="N36" s="706">
        <v>232</v>
      </c>
      <c r="O36" s="759">
        <f t="shared" si="25"/>
        <v>513</v>
      </c>
      <c r="P36" s="685">
        <v>239</v>
      </c>
      <c r="Q36" s="712">
        <v>274</v>
      </c>
      <c r="R36" s="754">
        <f t="shared" si="26"/>
        <v>-52</v>
      </c>
      <c r="S36" s="748">
        <f t="shared" si="27"/>
        <v>-10</v>
      </c>
      <c r="T36" s="749">
        <f t="shared" si="27"/>
        <v>-42</v>
      </c>
      <c r="U36" s="747">
        <f t="shared" si="28"/>
        <v>-127</v>
      </c>
      <c r="V36" s="748">
        <f t="shared" si="29"/>
        <v>-44</v>
      </c>
      <c r="W36" s="749">
        <f t="shared" si="29"/>
        <v>-83</v>
      </c>
      <c r="X36" s="131"/>
    </row>
    <row r="37" spans="1:24" ht="16.5" customHeight="1" x14ac:dyDescent="0.15">
      <c r="A37" s="2108"/>
      <c r="B37" s="699" t="s">
        <v>427</v>
      </c>
      <c r="C37" s="1463">
        <f t="shared" si="20"/>
        <v>149</v>
      </c>
      <c r="D37" s="685">
        <v>81</v>
      </c>
      <c r="E37" s="706">
        <v>68</v>
      </c>
      <c r="F37" s="759">
        <f t="shared" si="21"/>
        <v>231</v>
      </c>
      <c r="G37" s="685">
        <v>117</v>
      </c>
      <c r="H37" s="712">
        <v>114</v>
      </c>
      <c r="I37" s="754">
        <f t="shared" si="22"/>
        <v>-82</v>
      </c>
      <c r="J37" s="748">
        <f t="shared" si="23"/>
        <v>-36</v>
      </c>
      <c r="K37" s="749">
        <f t="shared" si="23"/>
        <v>-46</v>
      </c>
      <c r="L37" s="747">
        <f t="shared" si="24"/>
        <v>450</v>
      </c>
      <c r="M37" s="685">
        <v>264</v>
      </c>
      <c r="N37" s="706">
        <v>186</v>
      </c>
      <c r="O37" s="759">
        <f t="shared" si="25"/>
        <v>529</v>
      </c>
      <c r="P37" s="685">
        <v>297</v>
      </c>
      <c r="Q37" s="712">
        <v>232</v>
      </c>
      <c r="R37" s="754">
        <f t="shared" si="26"/>
        <v>-79</v>
      </c>
      <c r="S37" s="748">
        <f t="shared" si="27"/>
        <v>-33</v>
      </c>
      <c r="T37" s="749">
        <f t="shared" si="27"/>
        <v>-46</v>
      </c>
      <c r="U37" s="747">
        <f t="shared" si="28"/>
        <v>-161</v>
      </c>
      <c r="V37" s="748">
        <f t="shared" si="29"/>
        <v>-69</v>
      </c>
      <c r="W37" s="749">
        <f t="shared" si="29"/>
        <v>-92</v>
      </c>
      <c r="X37" s="131"/>
    </row>
    <row r="38" spans="1:24" ht="16.5" customHeight="1" x14ac:dyDescent="0.15">
      <c r="A38" s="2108"/>
      <c r="B38" s="699" t="s">
        <v>428</v>
      </c>
      <c r="C38" s="1463">
        <f t="shared" si="20"/>
        <v>157</v>
      </c>
      <c r="D38" s="685">
        <v>78</v>
      </c>
      <c r="E38" s="706">
        <v>79</v>
      </c>
      <c r="F38" s="759">
        <f t="shared" si="21"/>
        <v>217</v>
      </c>
      <c r="G38" s="685">
        <v>105</v>
      </c>
      <c r="H38" s="712">
        <v>112</v>
      </c>
      <c r="I38" s="754">
        <f t="shared" si="22"/>
        <v>-60</v>
      </c>
      <c r="J38" s="748">
        <f t="shared" si="23"/>
        <v>-27</v>
      </c>
      <c r="K38" s="749">
        <f t="shared" si="23"/>
        <v>-33</v>
      </c>
      <c r="L38" s="747">
        <f t="shared" si="24"/>
        <v>460</v>
      </c>
      <c r="M38" s="685">
        <v>253</v>
      </c>
      <c r="N38" s="706">
        <v>207</v>
      </c>
      <c r="O38" s="759">
        <f t="shared" si="25"/>
        <v>481</v>
      </c>
      <c r="P38" s="685">
        <v>249</v>
      </c>
      <c r="Q38" s="712">
        <v>232</v>
      </c>
      <c r="R38" s="754">
        <f t="shared" si="26"/>
        <v>-21</v>
      </c>
      <c r="S38" s="748">
        <f t="shared" si="27"/>
        <v>4</v>
      </c>
      <c r="T38" s="749">
        <f t="shared" si="27"/>
        <v>-25</v>
      </c>
      <c r="U38" s="747">
        <f t="shared" si="28"/>
        <v>-81</v>
      </c>
      <c r="V38" s="748">
        <f t="shared" si="29"/>
        <v>-23</v>
      </c>
      <c r="W38" s="749">
        <f t="shared" si="29"/>
        <v>-58</v>
      </c>
      <c r="X38" s="131"/>
    </row>
    <row r="39" spans="1:24" ht="16.5" customHeight="1" x14ac:dyDescent="0.15">
      <c r="A39" s="2108"/>
      <c r="B39" s="699" t="s">
        <v>429</v>
      </c>
      <c r="C39" s="1463">
        <f t="shared" si="20"/>
        <v>151</v>
      </c>
      <c r="D39" s="685">
        <v>75</v>
      </c>
      <c r="E39" s="706">
        <v>76</v>
      </c>
      <c r="F39" s="759">
        <f t="shared" si="21"/>
        <v>237</v>
      </c>
      <c r="G39" s="685">
        <v>120</v>
      </c>
      <c r="H39" s="712">
        <v>117</v>
      </c>
      <c r="I39" s="754">
        <f t="shared" si="22"/>
        <v>-86</v>
      </c>
      <c r="J39" s="748">
        <f t="shared" si="23"/>
        <v>-45</v>
      </c>
      <c r="K39" s="749">
        <f t="shared" si="23"/>
        <v>-41</v>
      </c>
      <c r="L39" s="747">
        <f t="shared" si="24"/>
        <v>347</v>
      </c>
      <c r="M39" s="685">
        <v>201</v>
      </c>
      <c r="N39" s="706">
        <v>146</v>
      </c>
      <c r="O39" s="759">
        <f t="shared" si="25"/>
        <v>478</v>
      </c>
      <c r="P39" s="685">
        <v>242</v>
      </c>
      <c r="Q39" s="712">
        <v>236</v>
      </c>
      <c r="R39" s="754">
        <f t="shared" si="26"/>
        <v>-131</v>
      </c>
      <c r="S39" s="748">
        <f t="shared" si="27"/>
        <v>-41</v>
      </c>
      <c r="T39" s="749">
        <f t="shared" si="27"/>
        <v>-90</v>
      </c>
      <c r="U39" s="747">
        <f t="shared" si="28"/>
        <v>-217</v>
      </c>
      <c r="V39" s="748">
        <f t="shared" si="29"/>
        <v>-86</v>
      </c>
      <c r="W39" s="749">
        <f t="shared" si="29"/>
        <v>-131</v>
      </c>
      <c r="X39" s="131"/>
    </row>
    <row r="40" spans="1:24" ht="16.5" customHeight="1" x14ac:dyDescent="0.15">
      <c r="A40" s="2108"/>
      <c r="B40" s="699" t="s">
        <v>430</v>
      </c>
      <c r="C40" s="1463">
        <f t="shared" si="20"/>
        <v>145</v>
      </c>
      <c r="D40" s="685">
        <v>69</v>
      </c>
      <c r="E40" s="706">
        <v>76</v>
      </c>
      <c r="F40" s="759">
        <f t="shared" si="21"/>
        <v>228</v>
      </c>
      <c r="G40" s="685">
        <v>124</v>
      </c>
      <c r="H40" s="712">
        <v>104</v>
      </c>
      <c r="I40" s="754">
        <f t="shared" si="22"/>
        <v>-83</v>
      </c>
      <c r="J40" s="748">
        <f t="shared" si="23"/>
        <v>-55</v>
      </c>
      <c r="K40" s="749">
        <f t="shared" si="23"/>
        <v>-28</v>
      </c>
      <c r="L40" s="747">
        <f t="shared" si="24"/>
        <v>378</v>
      </c>
      <c r="M40" s="685">
        <v>184</v>
      </c>
      <c r="N40" s="706">
        <v>194</v>
      </c>
      <c r="O40" s="759">
        <f t="shared" si="25"/>
        <v>420</v>
      </c>
      <c r="P40" s="685">
        <v>204</v>
      </c>
      <c r="Q40" s="712">
        <v>216</v>
      </c>
      <c r="R40" s="754">
        <f t="shared" si="26"/>
        <v>-42</v>
      </c>
      <c r="S40" s="748">
        <f t="shared" si="27"/>
        <v>-20</v>
      </c>
      <c r="T40" s="749">
        <f t="shared" si="27"/>
        <v>-22</v>
      </c>
      <c r="U40" s="747">
        <f t="shared" si="28"/>
        <v>-125</v>
      </c>
      <c r="V40" s="748">
        <f t="shared" si="29"/>
        <v>-75</v>
      </c>
      <c r="W40" s="749">
        <f t="shared" si="29"/>
        <v>-50</v>
      </c>
      <c r="X40" s="131"/>
    </row>
    <row r="41" spans="1:24" ht="16.5" customHeight="1" x14ac:dyDescent="0.15">
      <c r="A41" s="2108"/>
      <c r="B41" s="698" t="str">
        <f>+B15</f>
        <v>Ｈ27年１月</v>
      </c>
      <c r="C41" s="1463">
        <f t="shared" si="20"/>
        <v>139</v>
      </c>
      <c r="D41" s="685">
        <v>67</v>
      </c>
      <c r="E41" s="706">
        <v>72</v>
      </c>
      <c r="F41" s="759">
        <f t="shared" si="21"/>
        <v>355</v>
      </c>
      <c r="G41" s="685">
        <v>173</v>
      </c>
      <c r="H41" s="712">
        <v>182</v>
      </c>
      <c r="I41" s="754">
        <f t="shared" si="22"/>
        <v>-216</v>
      </c>
      <c r="J41" s="748">
        <f t="shared" si="23"/>
        <v>-106</v>
      </c>
      <c r="K41" s="749">
        <f t="shared" si="23"/>
        <v>-110</v>
      </c>
      <c r="L41" s="747">
        <f t="shared" si="24"/>
        <v>410</v>
      </c>
      <c r="M41" s="685">
        <v>229</v>
      </c>
      <c r="N41" s="706">
        <v>181</v>
      </c>
      <c r="O41" s="759">
        <f t="shared" si="25"/>
        <v>421</v>
      </c>
      <c r="P41" s="685">
        <v>225</v>
      </c>
      <c r="Q41" s="712">
        <v>196</v>
      </c>
      <c r="R41" s="754">
        <f t="shared" si="26"/>
        <v>-11</v>
      </c>
      <c r="S41" s="748">
        <f t="shared" si="27"/>
        <v>4</v>
      </c>
      <c r="T41" s="749">
        <f t="shared" si="27"/>
        <v>-15</v>
      </c>
      <c r="U41" s="747">
        <f t="shared" si="28"/>
        <v>-227</v>
      </c>
      <c r="V41" s="748">
        <f t="shared" si="29"/>
        <v>-102</v>
      </c>
      <c r="W41" s="749">
        <f t="shared" si="29"/>
        <v>-125</v>
      </c>
      <c r="X41" s="131"/>
    </row>
    <row r="42" spans="1:24" ht="16.5" customHeight="1" x14ac:dyDescent="0.15">
      <c r="A42" s="2108"/>
      <c r="B42" s="699" t="s">
        <v>431</v>
      </c>
      <c r="C42" s="1463">
        <f t="shared" si="20"/>
        <v>108</v>
      </c>
      <c r="D42" s="685">
        <v>51</v>
      </c>
      <c r="E42" s="706">
        <v>57</v>
      </c>
      <c r="F42" s="759">
        <f t="shared" si="21"/>
        <v>223</v>
      </c>
      <c r="G42" s="685">
        <v>126</v>
      </c>
      <c r="H42" s="712">
        <v>97</v>
      </c>
      <c r="I42" s="754">
        <f t="shared" si="22"/>
        <v>-115</v>
      </c>
      <c r="J42" s="748">
        <f t="shared" si="23"/>
        <v>-75</v>
      </c>
      <c r="K42" s="749">
        <f t="shared" si="23"/>
        <v>-40</v>
      </c>
      <c r="L42" s="747">
        <f t="shared" si="24"/>
        <v>468</v>
      </c>
      <c r="M42" s="685">
        <v>259</v>
      </c>
      <c r="N42" s="706">
        <v>209</v>
      </c>
      <c r="O42" s="759">
        <f t="shared" si="25"/>
        <v>520</v>
      </c>
      <c r="P42" s="685">
        <v>280</v>
      </c>
      <c r="Q42" s="712">
        <v>240</v>
      </c>
      <c r="R42" s="754">
        <f t="shared" si="26"/>
        <v>-52</v>
      </c>
      <c r="S42" s="748">
        <f t="shared" si="27"/>
        <v>-21</v>
      </c>
      <c r="T42" s="749">
        <f t="shared" si="27"/>
        <v>-31</v>
      </c>
      <c r="U42" s="747">
        <f t="shared" si="28"/>
        <v>-167</v>
      </c>
      <c r="V42" s="748">
        <f t="shared" si="29"/>
        <v>-96</v>
      </c>
      <c r="W42" s="749">
        <f t="shared" si="29"/>
        <v>-71</v>
      </c>
      <c r="X42" s="131"/>
    </row>
    <row r="43" spans="1:24" ht="16.5" customHeight="1" thickBot="1" x14ac:dyDescent="0.2">
      <c r="A43" s="2109"/>
      <c r="B43" s="700" t="s">
        <v>422</v>
      </c>
      <c r="C43" s="1464">
        <f t="shared" si="20"/>
        <v>136</v>
      </c>
      <c r="D43" s="692">
        <v>64</v>
      </c>
      <c r="E43" s="707">
        <v>72</v>
      </c>
      <c r="F43" s="760">
        <f t="shared" si="21"/>
        <v>262</v>
      </c>
      <c r="G43" s="692">
        <v>145</v>
      </c>
      <c r="H43" s="713">
        <v>117</v>
      </c>
      <c r="I43" s="755">
        <f t="shared" si="22"/>
        <v>-126</v>
      </c>
      <c r="J43" s="751">
        <f t="shared" si="23"/>
        <v>-81</v>
      </c>
      <c r="K43" s="752">
        <f t="shared" si="23"/>
        <v>-45</v>
      </c>
      <c r="L43" s="750">
        <f t="shared" si="24"/>
        <v>1153</v>
      </c>
      <c r="M43" s="692">
        <v>670</v>
      </c>
      <c r="N43" s="707">
        <v>483</v>
      </c>
      <c r="O43" s="760">
        <f t="shared" si="25"/>
        <v>1605</v>
      </c>
      <c r="P43" s="692">
        <v>918</v>
      </c>
      <c r="Q43" s="713">
        <v>687</v>
      </c>
      <c r="R43" s="755">
        <f t="shared" si="26"/>
        <v>-452</v>
      </c>
      <c r="S43" s="751">
        <f t="shared" si="27"/>
        <v>-248</v>
      </c>
      <c r="T43" s="752">
        <f t="shared" si="27"/>
        <v>-204</v>
      </c>
      <c r="U43" s="750">
        <f t="shared" si="28"/>
        <v>-578</v>
      </c>
      <c r="V43" s="751">
        <f t="shared" si="29"/>
        <v>-329</v>
      </c>
      <c r="W43" s="752">
        <f t="shared" si="29"/>
        <v>-249</v>
      </c>
      <c r="X43" s="131"/>
    </row>
    <row r="44" spans="1:24" ht="15" customHeight="1" thickTop="1" x14ac:dyDescent="0.15">
      <c r="A44" s="133"/>
      <c r="B44" s="134"/>
      <c r="C44" s="135"/>
      <c r="D44" s="132"/>
      <c r="E44" s="132"/>
      <c r="F44" s="132"/>
      <c r="G44" s="132"/>
      <c r="H44" s="132"/>
      <c r="I44" s="132"/>
      <c r="J44" s="132"/>
      <c r="K44" s="132"/>
      <c r="L44" s="132"/>
      <c r="M44" s="132"/>
      <c r="N44" s="132"/>
      <c r="O44" s="132"/>
      <c r="P44" s="132"/>
      <c r="Q44" s="132"/>
      <c r="R44" s="132"/>
      <c r="S44" s="132"/>
      <c r="T44" s="132"/>
      <c r="U44" s="132"/>
      <c r="V44" s="132"/>
      <c r="W44" s="132"/>
      <c r="X44" s="131"/>
    </row>
    <row r="45" spans="1:24" ht="15" customHeight="1" x14ac:dyDescent="0.15">
      <c r="A45" s="99"/>
      <c r="B45" s="100" t="s">
        <v>239</v>
      </c>
      <c r="C45" s="101"/>
      <c r="D45" s="102"/>
      <c r="E45" s="102"/>
      <c r="F45" s="79"/>
      <c r="G45" s="79"/>
      <c r="H45" s="79"/>
      <c r="I45" s="79"/>
      <c r="J45" s="79"/>
      <c r="K45" s="79"/>
      <c r="L45" s="79"/>
      <c r="M45" s="79"/>
      <c r="N45" s="79"/>
      <c r="O45" s="79"/>
      <c r="P45" s="79"/>
      <c r="Q45" s="79"/>
      <c r="R45" s="79"/>
      <c r="S45" s="79"/>
      <c r="T45" s="79"/>
      <c r="U45" s="79"/>
      <c r="V45" s="79"/>
      <c r="W45" s="79"/>
    </row>
    <row r="46" spans="1:24" ht="7.5" customHeight="1" thickBot="1" x14ac:dyDescent="0.2"/>
    <row r="47" spans="1:24" ht="22.5" customHeight="1" thickBot="1" x14ac:dyDescent="0.2">
      <c r="A47" s="2089" t="s">
        <v>260</v>
      </c>
      <c r="B47" s="2090"/>
      <c r="C47" s="2090"/>
      <c r="D47" s="2090"/>
      <c r="E47" s="2090"/>
      <c r="F47" s="2091"/>
      <c r="G47" s="12"/>
      <c r="T47" s="277"/>
      <c r="U47" s="2147">
        <f>'当該年度入力、注意事項'!$E$10</f>
        <v>26</v>
      </c>
      <c r="V47" s="2147"/>
      <c r="W47" s="2147"/>
    </row>
    <row r="48" spans="1:24" ht="7.5" customHeight="1" x14ac:dyDescent="0.15">
      <c r="B48" s="13"/>
      <c r="C48" s="14"/>
      <c r="D48" s="15"/>
      <c r="E48" s="15"/>
      <c r="F48" s="15"/>
      <c r="G48" s="15"/>
      <c r="L48" s="1"/>
    </row>
    <row r="49" spans="1:23" ht="14.25" thickBot="1" x14ac:dyDescent="0.2">
      <c r="A49" s="16"/>
      <c r="B49" s="17" t="s">
        <v>55</v>
      </c>
      <c r="S49" s="2092" t="s">
        <v>561</v>
      </c>
      <c r="T49" s="2092"/>
      <c r="U49" s="2092"/>
      <c r="V49" s="2092"/>
      <c r="W49" s="2092"/>
    </row>
    <row r="50" spans="1:23" ht="18.75" customHeight="1" x14ac:dyDescent="0.15">
      <c r="A50" s="18"/>
      <c r="B50" s="2078" t="s">
        <v>81</v>
      </c>
      <c r="C50" s="2103" t="s">
        <v>82</v>
      </c>
      <c r="D50" s="2104"/>
      <c r="E50" s="2104"/>
      <c r="F50" s="2104"/>
      <c r="G50" s="2104"/>
      <c r="H50" s="2104"/>
      <c r="I50" s="2104"/>
      <c r="J50" s="2104"/>
      <c r="K50" s="2105"/>
      <c r="L50" s="2106" t="s">
        <v>83</v>
      </c>
      <c r="M50" s="2104"/>
      <c r="N50" s="2104"/>
      <c r="O50" s="2104"/>
      <c r="P50" s="2104"/>
      <c r="Q50" s="2104"/>
      <c r="R50" s="2104"/>
      <c r="S50" s="2104"/>
      <c r="T50" s="2105"/>
      <c r="U50" s="2081" t="s">
        <v>25</v>
      </c>
      <c r="V50" s="2098"/>
      <c r="W50" s="2099"/>
    </row>
    <row r="51" spans="1:23" ht="18.75" customHeight="1" x14ac:dyDescent="0.15">
      <c r="A51" s="18"/>
      <c r="B51" s="2079"/>
      <c r="C51" s="2093" t="s">
        <v>84</v>
      </c>
      <c r="D51" s="2094"/>
      <c r="E51" s="2095"/>
      <c r="F51" s="2096" t="s">
        <v>26</v>
      </c>
      <c r="G51" s="2094"/>
      <c r="H51" s="2095"/>
      <c r="I51" s="2096" t="s">
        <v>85</v>
      </c>
      <c r="J51" s="2094"/>
      <c r="K51" s="2097"/>
      <c r="L51" s="2093" t="s">
        <v>86</v>
      </c>
      <c r="M51" s="2094"/>
      <c r="N51" s="2095"/>
      <c r="O51" s="2096" t="s">
        <v>87</v>
      </c>
      <c r="P51" s="2094"/>
      <c r="Q51" s="2095"/>
      <c r="R51" s="2096" t="s">
        <v>88</v>
      </c>
      <c r="S51" s="2094"/>
      <c r="T51" s="2097"/>
      <c r="U51" s="2100"/>
      <c r="V51" s="2101"/>
      <c r="W51" s="2102"/>
    </row>
    <row r="52" spans="1:23" ht="56.25" customHeight="1" thickBot="1" x14ac:dyDescent="0.2">
      <c r="A52" s="18"/>
      <c r="B52" s="2080"/>
      <c r="C52" s="289" t="s">
        <v>15</v>
      </c>
      <c r="D52" s="290" t="s">
        <v>28</v>
      </c>
      <c r="E52" s="290" t="s">
        <v>29</v>
      </c>
      <c r="F52" s="289" t="s">
        <v>15</v>
      </c>
      <c r="G52" s="290" t="s">
        <v>28</v>
      </c>
      <c r="H52" s="290" t="s">
        <v>29</v>
      </c>
      <c r="I52" s="289" t="s">
        <v>15</v>
      </c>
      <c r="J52" s="290" t="s">
        <v>28</v>
      </c>
      <c r="K52" s="291" t="s">
        <v>29</v>
      </c>
      <c r="L52" s="289" t="s">
        <v>15</v>
      </c>
      <c r="M52" s="290" t="s">
        <v>28</v>
      </c>
      <c r="N52" s="290" t="s">
        <v>29</v>
      </c>
      <c r="O52" s="289" t="s">
        <v>15</v>
      </c>
      <c r="P52" s="290" t="s">
        <v>28</v>
      </c>
      <c r="Q52" s="290" t="s">
        <v>29</v>
      </c>
      <c r="R52" s="289" t="s">
        <v>15</v>
      </c>
      <c r="S52" s="290" t="s">
        <v>28</v>
      </c>
      <c r="T52" s="292" t="s">
        <v>29</v>
      </c>
      <c r="U52" s="293" t="s">
        <v>15</v>
      </c>
      <c r="V52" s="290" t="s">
        <v>28</v>
      </c>
      <c r="W52" s="291" t="s">
        <v>29</v>
      </c>
    </row>
    <row r="53" spans="1:23" s="24" customFormat="1" ht="22.5" customHeight="1" x14ac:dyDescent="0.15">
      <c r="B53" s="558" t="s">
        <v>89</v>
      </c>
      <c r="C53" s="546">
        <f t="shared" ref="C53:C61" si="30">SUM(D53:E53)</f>
        <v>9614</v>
      </c>
      <c r="D53" s="547">
        <v>6279</v>
      </c>
      <c r="E53" s="547">
        <v>3335</v>
      </c>
      <c r="F53" s="547">
        <f t="shared" ref="F53:F61" si="31">SUM(G53:H53)</f>
        <v>3718</v>
      </c>
      <c r="G53" s="547">
        <v>2349</v>
      </c>
      <c r="H53" s="547">
        <v>1369</v>
      </c>
      <c r="I53" s="547">
        <f t="shared" ref="I53:I61" si="32">SUM(J53:K53)</f>
        <v>5896</v>
      </c>
      <c r="J53" s="547">
        <v>3930</v>
      </c>
      <c r="K53" s="548">
        <v>1966</v>
      </c>
      <c r="L53" s="549">
        <f t="shared" ref="L53:L61" si="33">SUM(M53:N53)</f>
        <v>26641</v>
      </c>
      <c r="M53" s="547">
        <v>18747</v>
      </c>
      <c r="N53" s="547">
        <v>7894</v>
      </c>
      <c r="O53" s="547">
        <f t="shared" ref="O53:O61" si="34">SUM(P53:Q53)</f>
        <v>30304</v>
      </c>
      <c r="P53" s="547">
        <v>20835</v>
      </c>
      <c r="Q53" s="547">
        <v>9469</v>
      </c>
      <c r="R53" s="547">
        <f t="shared" ref="R53:R61" si="35">SUM(S53:T53)</f>
        <v>-3663</v>
      </c>
      <c r="S53" s="547">
        <v>-2088</v>
      </c>
      <c r="T53" s="548">
        <v>-1575</v>
      </c>
      <c r="U53" s="549">
        <f t="shared" ref="U53:U61" si="36">SUM(V53:W53)</f>
        <v>2233</v>
      </c>
      <c r="V53" s="547">
        <v>1842</v>
      </c>
      <c r="W53" s="548">
        <v>391</v>
      </c>
    </row>
    <row r="54" spans="1:23" s="24" customFormat="1" ht="22.5" customHeight="1" x14ac:dyDescent="0.15">
      <c r="B54" s="559" t="s">
        <v>90</v>
      </c>
      <c r="C54" s="550">
        <f t="shared" si="30"/>
        <v>8407</v>
      </c>
      <c r="D54" s="551">
        <v>5695</v>
      </c>
      <c r="E54" s="551">
        <v>2712</v>
      </c>
      <c r="F54" s="551">
        <f t="shared" si="31"/>
        <v>4091</v>
      </c>
      <c r="G54" s="551">
        <v>2633</v>
      </c>
      <c r="H54" s="551">
        <v>1458</v>
      </c>
      <c r="I54" s="551">
        <f t="shared" si="32"/>
        <v>4316</v>
      </c>
      <c r="J54" s="551">
        <v>3062</v>
      </c>
      <c r="K54" s="552">
        <v>1254</v>
      </c>
      <c r="L54" s="553">
        <f t="shared" si="33"/>
        <v>27400</v>
      </c>
      <c r="M54" s="551">
        <v>20063</v>
      </c>
      <c r="N54" s="551">
        <v>7337</v>
      </c>
      <c r="O54" s="551">
        <f t="shared" si="34"/>
        <v>30733</v>
      </c>
      <c r="P54" s="551">
        <v>22189</v>
      </c>
      <c r="Q54" s="551">
        <v>8544</v>
      </c>
      <c r="R54" s="551">
        <f t="shared" si="35"/>
        <v>-3333</v>
      </c>
      <c r="S54" s="551">
        <v>-2126</v>
      </c>
      <c r="T54" s="552">
        <v>-1207</v>
      </c>
      <c r="U54" s="553">
        <f t="shared" si="36"/>
        <v>983</v>
      </c>
      <c r="V54" s="551">
        <v>936</v>
      </c>
      <c r="W54" s="552">
        <v>47</v>
      </c>
    </row>
    <row r="55" spans="1:23" s="24" customFormat="1" ht="22.5" customHeight="1" x14ac:dyDescent="0.15">
      <c r="B55" s="559" t="s">
        <v>411</v>
      </c>
      <c r="C55" s="550">
        <f t="shared" si="30"/>
        <v>6807</v>
      </c>
      <c r="D55" s="551">
        <v>4585</v>
      </c>
      <c r="E55" s="551">
        <v>2222</v>
      </c>
      <c r="F55" s="551">
        <f t="shared" si="31"/>
        <v>4294</v>
      </c>
      <c r="G55" s="551">
        <v>2772</v>
      </c>
      <c r="H55" s="551">
        <v>1522</v>
      </c>
      <c r="I55" s="551">
        <f t="shared" si="32"/>
        <v>2513</v>
      </c>
      <c r="J55" s="551">
        <v>1813</v>
      </c>
      <c r="K55" s="552">
        <v>700</v>
      </c>
      <c r="L55" s="553">
        <f t="shared" si="33"/>
        <v>25119</v>
      </c>
      <c r="M55" s="551">
        <v>18099</v>
      </c>
      <c r="N55" s="551">
        <v>7020</v>
      </c>
      <c r="O55" s="551">
        <f t="shared" si="34"/>
        <v>28076</v>
      </c>
      <c r="P55" s="551">
        <v>19619</v>
      </c>
      <c r="Q55" s="551">
        <v>8457</v>
      </c>
      <c r="R55" s="551">
        <f t="shared" si="35"/>
        <v>-2957</v>
      </c>
      <c r="S55" s="551">
        <v>-1520</v>
      </c>
      <c r="T55" s="552">
        <v>-1437</v>
      </c>
      <c r="U55" s="553">
        <f t="shared" si="36"/>
        <v>-444</v>
      </c>
      <c r="V55" s="551">
        <v>293</v>
      </c>
      <c r="W55" s="552">
        <v>-737</v>
      </c>
    </row>
    <row r="56" spans="1:23" s="24" customFormat="1" ht="22.5" customHeight="1" x14ac:dyDescent="0.15">
      <c r="B56" s="559" t="s">
        <v>412</v>
      </c>
      <c r="C56" s="550">
        <f t="shared" si="30"/>
        <v>6568</v>
      </c>
      <c r="D56" s="551">
        <v>4575</v>
      </c>
      <c r="E56" s="551">
        <v>1993</v>
      </c>
      <c r="F56" s="551">
        <f t="shared" si="31"/>
        <v>4851</v>
      </c>
      <c r="G56" s="551">
        <v>3084</v>
      </c>
      <c r="H56" s="551">
        <v>1767</v>
      </c>
      <c r="I56" s="551">
        <f t="shared" si="32"/>
        <v>1717</v>
      </c>
      <c r="J56" s="551">
        <v>1491</v>
      </c>
      <c r="K56" s="552">
        <v>226</v>
      </c>
      <c r="L56" s="553">
        <f t="shared" si="33"/>
        <v>25346</v>
      </c>
      <c r="M56" s="551">
        <v>17838</v>
      </c>
      <c r="N56" s="551">
        <v>7508</v>
      </c>
      <c r="O56" s="551">
        <f t="shared" si="34"/>
        <v>27574</v>
      </c>
      <c r="P56" s="551">
        <v>19677</v>
      </c>
      <c r="Q56" s="551">
        <v>7897</v>
      </c>
      <c r="R56" s="551">
        <f t="shared" si="35"/>
        <v>-2228</v>
      </c>
      <c r="S56" s="551">
        <v>-1839</v>
      </c>
      <c r="T56" s="552">
        <v>-389</v>
      </c>
      <c r="U56" s="553">
        <f t="shared" si="36"/>
        <v>-511</v>
      </c>
      <c r="V56" s="551">
        <v>-348</v>
      </c>
      <c r="W56" s="552">
        <v>-163</v>
      </c>
    </row>
    <row r="57" spans="1:23" s="24" customFormat="1" ht="22.5" customHeight="1" x14ac:dyDescent="0.15">
      <c r="A57" s="25"/>
      <c r="B57" s="559" t="s">
        <v>413</v>
      </c>
      <c r="C57" s="550">
        <f t="shared" si="30"/>
        <v>6773</v>
      </c>
      <c r="D57" s="551">
        <v>4575</v>
      </c>
      <c r="E57" s="551">
        <v>2198</v>
      </c>
      <c r="F57" s="551">
        <f t="shared" si="31"/>
        <v>5397</v>
      </c>
      <c r="G57" s="551">
        <v>3577</v>
      </c>
      <c r="H57" s="551">
        <v>1820</v>
      </c>
      <c r="I57" s="551">
        <f t="shared" si="32"/>
        <v>1376</v>
      </c>
      <c r="J57" s="551">
        <v>998</v>
      </c>
      <c r="K57" s="552">
        <v>378</v>
      </c>
      <c r="L57" s="553">
        <f t="shared" si="33"/>
        <v>25228</v>
      </c>
      <c r="M57" s="551">
        <v>18152</v>
      </c>
      <c r="N57" s="551">
        <v>7076</v>
      </c>
      <c r="O57" s="551">
        <f t="shared" si="34"/>
        <v>26558</v>
      </c>
      <c r="P57" s="551">
        <v>18612</v>
      </c>
      <c r="Q57" s="551">
        <v>7946</v>
      </c>
      <c r="R57" s="551">
        <f t="shared" si="35"/>
        <v>-1330</v>
      </c>
      <c r="S57" s="551">
        <v>-460</v>
      </c>
      <c r="T57" s="552">
        <v>-870</v>
      </c>
      <c r="U57" s="553">
        <f t="shared" si="36"/>
        <v>46</v>
      </c>
      <c r="V57" s="551">
        <v>538</v>
      </c>
      <c r="W57" s="552">
        <v>-492</v>
      </c>
    </row>
    <row r="58" spans="1:23" s="24" customFormat="1" ht="22.5" customHeight="1" x14ac:dyDescent="0.15">
      <c r="B58" s="560" t="s">
        <v>22</v>
      </c>
      <c r="C58" s="550">
        <f t="shared" si="30"/>
        <v>6420</v>
      </c>
      <c r="D58" s="551">
        <v>4337</v>
      </c>
      <c r="E58" s="551">
        <v>2083</v>
      </c>
      <c r="F58" s="551">
        <f t="shared" si="31"/>
        <v>5329</v>
      </c>
      <c r="G58" s="551">
        <v>3405</v>
      </c>
      <c r="H58" s="551">
        <v>1924</v>
      </c>
      <c r="I58" s="551">
        <f t="shared" si="32"/>
        <v>1091</v>
      </c>
      <c r="J58" s="551">
        <v>932</v>
      </c>
      <c r="K58" s="552">
        <v>159</v>
      </c>
      <c r="L58" s="553">
        <f t="shared" si="33"/>
        <v>23782</v>
      </c>
      <c r="M58" s="551">
        <v>16918</v>
      </c>
      <c r="N58" s="551">
        <v>6864</v>
      </c>
      <c r="O58" s="551">
        <f t="shared" si="34"/>
        <v>26192</v>
      </c>
      <c r="P58" s="551">
        <v>18399</v>
      </c>
      <c r="Q58" s="551">
        <v>7793</v>
      </c>
      <c r="R58" s="551">
        <f t="shared" si="35"/>
        <v>-2412</v>
      </c>
      <c r="S58" s="551">
        <v>-1483</v>
      </c>
      <c r="T58" s="552">
        <v>-929</v>
      </c>
      <c r="U58" s="553">
        <f t="shared" si="36"/>
        <v>-1321</v>
      </c>
      <c r="V58" s="551">
        <v>-551</v>
      </c>
      <c r="W58" s="552">
        <v>-770</v>
      </c>
    </row>
    <row r="59" spans="1:23" s="24" customFormat="1" ht="22.5" customHeight="1" x14ac:dyDescent="0.15">
      <c r="B59" s="560" t="s">
        <v>414</v>
      </c>
      <c r="C59" s="550">
        <f t="shared" si="30"/>
        <v>6485</v>
      </c>
      <c r="D59" s="551">
        <v>4380</v>
      </c>
      <c r="E59" s="551">
        <v>2105</v>
      </c>
      <c r="F59" s="551">
        <f t="shared" si="31"/>
        <v>5342</v>
      </c>
      <c r="G59" s="551">
        <v>3431</v>
      </c>
      <c r="H59" s="551">
        <v>1911</v>
      </c>
      <c r="I59" s="551">
        <f t="shared" si="32"/>
        <v>1143</v>
      </c>
      <c r="J59" s="551">
        <v>949</v>
      </c>
      <c r="K59" s="552">
        <v>194</v>
      </c>
      <c r="L59" s="553">
        <f t="shared" si="33"/>
        <v>23680</v>
      </c>
      <c r="M59" s="551">
        <v>16729</v>
      </c>
      <c r="N59" s="551">
        <v>6951</v>
      </c>
      <c r="O59" s="551">
        <f t="shared" si="34"/>
        <v>27045</v>
      </c>
      <c r="P59" s="551">
        <v>18987</v>
      </c>
      <c r="Q59" s="551">
        <v>8058</v>
      </c>
      <c r="R59" s="551">
        <f t="shared" si="35"/>
        <v>-3365</v>
      </c>
      <c r="S59" s="551">
        <v>-2258</v>
      </c>
      <c r="T59" s="552">
        <v>-1107</v>
      </c>
      <c r="U59" s="553">
        <f t="shared" si="36"/>
        <v>-2222</v>
      </c>
      <c r="V59" s="551">
        <v>-1309</v>
      </c>
      <c r="W59" s="552">
        <v>-913</v>
      </c>
    </row>
    <row r="60" spans="1:23" s="24" customFormat="1" ht="22.5" customHeight="1" x14ac:dyDescent="0.15">
      <c r="B60" s="560" t="s">
        <v>415</v>
      </c>
      <c r="C60" s="550">
        <f t="shared" si="30"/>
        <v>6259</v>
      </c>
      <c r="D60" s="551">
        <v>4230</v>
      </c>
      <c r="E60" s="551">
        <v>2029</v>
      </c>
      <c r="F60" s="551">
        <f t="shared" si="31"/>
        <v>5470</v>
      </c>
      <c r="G60" s="551">
        <v>3548</v>
      </c>
      <c r="H60" s="551">
        <v>1922</v>
      </c>
      <c r="I60" s="551">
        <f t="shared" si="32"/>
        <v>789</v>
      </c>
      <c r="J60" s="551">
        <v>682</v>
      </c>
      <c r="K60" s="552">
        <v>107</v>
      </c>
      <c r="L60" s="553">
        <f t="shared" si="33"/>
        <v>23359</v>
      </c>
      <c r="M60" s="551">
        <v>16698</v>
      </c>
      <c r="N60" s="551">
        <v>6661</v>
      </c>
      <c r="O60" s="551">
        <f t="shared" si="34"/>
        <v>26386</v>
      </c>
      <c r="P60" s="551">
        <v>18523</v>
      </c>
      <c r="Q60" s="551">
        <v>7863</v>
      </c>
      <c r="R60" s="551">
        <f t="shared" si="35"/>
        <v>-3027</v>
      </c>
      <c r="S60" s="551">
        <v>-1825</v>
      </c>
      <c r="T60" s="552">
        <v>-1202</v>
      </c>
      <c r="U60" s="553">
        <f t="shared" si="36"/>
        <v>-2238</v>
      </c>
      <c r="V60" s="551">
        <v>-1143</v>
      </c>
      <c r="W60" s="552">
        <v>-1095</v>
      </c>
    </row>
    <row r="61" spans="1:23" s="24" customFormat="1" ht="22.5" customHeight="1" thickBot="1" x14ac:dyDescent="0.2">
      <c r="B61" s="561" t="s">
        <v>416</v>
      </c>
      <c r="C61" s="554">
        <f t="shared" si="30"/>
        <v>6896</v>
      </c>
      <c r="D61" s="555">
        <v>4249</v>
      </c>
      <c r="E61" s="555">
        <v>2647</v>
      </c>
      <c r="F61" s="555">
        <f t="shared" si="31"/>
        <v>5983</v>
      </c>
      <c r="G61" s="555">
        <v>3715</v>
      </c>
      <c r="H61" s="555">
        <v>2268</v>
      </c>
      <c r="I61" s="555">
        <f t="shared" si="32"/>
        <v>913</v>
      </c>
      <c r="J61" s="555">
        <v>534</v>
      </c>
      <c r="K61" s="556">
        <v>379</v>
      </c>
      <c r="L61" s="557">
        <f t="shared" si="33"/>
        <v>22191</v>
      </c>
      <c r="M61" s="555">
        <v>17129</v>
      </c>
      <c r="N61" s="555">
        <v>5062</v>
      </c>
      <c r="O61" s="555">
        <f t="shared" si="34"/>
        <v>23174</v>
      </c>
      <c r="P61" s="555">
        <v>17649</v>
      </c>
      <c r="Q61" s="555">
        <v>5525</v>
      </c>
      <c r="R61" s="555">
        <f t="shared" si="35"/>
        <v>-983</v>
      </c>
      <c r="S61" s="555">
        <v>-520</v>
      </c>
      <c r="T61" s="556">
        <v>-463</v>
      </c>
      <c r="U61" s="557">
        <f t="shared" si="36"/>
        <v>-70</v>
      </c>
      <c r="V61" s="555">
        <v>14</v>
      </c>
      <c r="W61" s="556">
        <v>-84</v>
      </c>
    </row>
    <row r="62" spans="1:23" s="24" customFormat="1" ht="30" customHeight="1" thickBot="1" x14ac:dyDescent="0.2">
      <c r="A62" s="87"/>
      <c r="B62" s="88"/>
      <c r="C62" s="85"/>
      <c r="D62" s="86"/>
      <c r="E62" s="86"/>
      <c r="F62" s="86"/>
      <c r="G62" s="86"/>
      <c r="H62" s="86"/>
      <c r="I62" s="86"/>
      <c r="J62" s="86"/>
      <c r="K62" s="86"/>
      <c r="L62" s="86"/>
      <c r="M62" s="86"/>
      <c r="N62" s="86"/>
      <c r="O62" s="86"/>
      <c r="P62" s="86"/>
      <c r="Q62" s="86"/>
      <c r="R62" s="86"/>
      <c r="S62" s="86"/>
      <c r="T62" s="86"/>
      <c r="U62" s="86"/>
      <c r="V62" s="86"/>
      <c r="W62" s="86"/>
    </row>
    <row r="63" spans="1:23" s="24" customFormat="1" ht="26.25" customHeight="1" thickBot="1" x14ac:dyDescent="0.2">
      <c r="A63" s="87"/>
      <c r="B63" s="303" t="s">
        <v>393</v>
      </c>
      <c r="C63" s="300"/>
      <c r="D63" s="301"/>
      <c r="E63" s="301"/>
      <c r="F63" s="301"/>
      <c r="G63" s="301"/>
      <c r="H63" s="301"/>
      <c r="I63" s="301"/>
      <c r="J63" s="301"/>
      <c r="K63" s="301"/>
      <c r="L63" s="301"/>
      <c r="M63" s="301"/>
      <c r="N63" s="301"/>
      <c r="O63" s="301"/>
      <c r="P63" s="301"/>
      <c r="Q63" s="301"/>
      <c r="R63" s="301"/>
      <c r="S63" s="301"/>
      <c r="T63" s="301"/>
      <c r="U63" s="301"/>
      <c r="V63" s="301"/>
      <c r="W63" s="302"/>
    </row>
    <row r="64" spans="1:23" s="24" customFormat="1" ht="18.75" customHeight="1" x14ac:dyDescent="0.15">
      <c r="A64" s="87"/>
      <c r="B64" s="299"/>
      <c r="C64" s="294"/>
      <c r="D64" s="84"/>
      <c r="E64" s="84"/>
      <c r="F64" s="84"/>
      <c r="G64" s="84"/>
      <c r="H64" s="84"/>
      <c r="I64" s="84"/>
      <c r="J64" s="84"/>
      <c r="K64" s="84"/>
      <c r="L64" s="84"/>
      <c r="M64" s="84"/>
      <c r="N64" s="84"/>
      <c r="O64" s="84"/>
      <c r="P64" s="84"/>
      <c r="Q64" s="84"/>
      <c r="R64" s="84"/>
      <c r="S64" s="84"/>
      <c r="T64" s="84"/>
      <c r="U64" s="84"/>
      <c r="V64" s="84"/>
      <c r="W64" s="84"/>
    </row>
    <row r="65" spans="1:23" s="24" customFormat="1" ht="18.75" customHeight="1" thickBot="1" x14ac:dyDescent="0.2">
      <c r="B65" s="295" t="s">
        <v>55</v>
      </c>
      <c r="C65" s="273"/>
      <c r="D65" s="84"/>
      <c r="E65" s="84"/>
      <c r="F65" s="84"/>
      <c r="G65" s="84"/>
      <c r="H65" s="84"/>
      <c r="I65" s="84"/>
      <c r="J65" s="84"/>
      <c r="K65" s="84"/>
      <c r="L65" s="84"/>
      <c r="M65" s="84"/>
      <c r="N65" s="84"/>
      <c r="O65" s="84"/>
      <c r="P65" s="84"/>
      <c r="Q65" s="84"/>
      <c r="R65" s="84"/>
      <c r="S65" s="84"/>
      <c r="T65" s="84"/>
      <c r="U65" s="84"/>
      <c r="V65" s="84"/>
      <c r="W65" s="84"/>
    </row>
    <row r="66" spans="1:23" ht="15.75" customHeight="1" x14ac:dyDescent="0.15">
      <c r="A66" s="18"/>
      <c r="B66" s="2078" t="s">
        <v>91</v>
      </c>
      <c r="C66" s="2103" t="s">
        <v>92</v>
      </c>
      <c r="D66" s="2104"/>
      <c r="E66" s="2104"/>
      <c r="F66" s="2104"/>
      <c r="G66" s="2104"/>
      <c r="H66" s="2104"/>
      <c r="I66" s="2104"/>
      <c r="J66" s="2104"/>
      <c r="K66" s="2105"/>
      <c r="L66" s="2106" t="s">
        <v>93</v>
      </c>
      <c r="M66" s="2104"/>
      <c r="N66" s="2104"/>
      <c r="O66" s="2104"/>
      <c r="P66" s="2104"/>
      <c r="Q66" s="2104"/>
      <c r="R66" s="2104"/>
      <c r="S66" s="2104"/>
      <c r="T66" s="2105"/>
      <c r="U66" s="2081" t="s">
        <v>25</v>
      </c>
      <c r="V66" s="2098"/>
      <c r="W66" s="2099"/>
    </row>
    <row r="67" spans="1:23" ht="15.75" customHeight="1" x14ac:dyDescent="0.15">
      <c r="A67" s="18"/>
      <c r="B67" s="2079"/>
      <c r="C67" s="2093" t="s">
        <v>84</v>
      </c>
      <c r="D67" s="2094"/>
      <c r="E67" s="2095"/>
      <c r="F67" s="2096" t="s">
        <v>26</v>
      </c>
      <c r="G67" s="2094"/>
      <c r="H67" s="2095"/>
      <c r="I67" s="2096" t="s">
        <v>85</v>
      </c>
      <c r="J67" s="2094"/>
      <c r="K67" s="2097"/>
      <c r="L67" s="2093" t="s">
        <v>86</v>
      </c>
      <c r="M67" s="2094"/>
      <c r="N67" s="2095"/>
      <c r="O67" s="2096" t="s">
        <v>87</v>
      </c>
      <c r="P67" s="2094"/>
      <c r="Q67" s="2095"/>
      <c r="R67" s="2096" t="s">
        <v>88</v>
      </c>
      <c r="S67" s="2094"/>
      <c r="T67" s="2097"/>
      <c r="U67" s="2100"/>
      <c r="V67" s="2101"/>
      <c r="W67" s="2102"/>
    </row>
    <row r="68" spans="1:23" ht="15.75" customHeight="1" thickBot="1" x14ac:dyDescent="0.2">
      <c r="A68" s="18"/>
      <c r="B68" s="2080"/>
      <c r="C68" s="19" t="s">
        <v>15</v>
      </c>
      <c r="D68" s="20" t="s">
        <v>94</v>
      </c>
      <c r="E68" s="20" t="s">
        <v>95</v>
      </c>
      <c r="F68" s="19" t="s">
        <v>15</v>
      </c>
      <c r="G68" s="20" t="s">
        <v>94</v>
      </c>
      <c r="H68" s="20" t="s">
        <v>95</v>
      </c>
      <c r="I68" s="19" t="s">
        <v>15</v>
      </c>
      <c r="J68" s="20" t="s">
        <v>94</v>
      </c>
      <c r="K68" s="22" t="s">
        <v>95</v>
      </c>
      <c r="L68" s="23" t="s">
        <v>15</v>
      </c>
      <c r="M68" s="20" t="s">
        <v>94</v>
      </c>
      <c r="N68" s="20" t="s">
        <v>95</v>
      </c>
      <c r="O68" s="19" t="s">
        <v>15</v>
      </c>
      <c r="P68" s="20" t="s">
        <v>94</v>
      </c>
      <c r="Q68" s="20" t="s">
        <v>95</v>
      </c>
      <c r="R68" s="19" t="s">
        <v>15</v>
      </c>
      <c r="S68" s="20" t="s">
        <v>94</v>
      </c>
      <c r="T68" s="22" t="s">
        <v>95</v>
      </c>
      <c r="U68" s="23" t="s">
        <v>15</v>
      </c>
      <c r="V68" s="20" t="s">
        <v>94</v>
      </c>
      <c r="W68" s="21" t="s">
        <v>95</v>
      </c>
    </row>
    <row r="69" spans="1:23" s="24" customFormat="1" ht="22.5" customHeight="1" x14ac:dyDescent="0.15">
      <c r="B69" s="544" t="s">
        <v>410</v>
      </c>
      <c r="C69" s="546">
        <v>6081</v>
      </c>
      <c r="D69" s="547">
        <v>3057</v>
      </c>
      <c r="E69" s="547">
        <v>3024</v>
      </c>
      <c r="F69" s="547">
        <v>5607</v>
      </c>
      <c r="G69" s="547">
        <v>3033</v>
      </c>
      <c r="H69" s="547">
        <v>2574</v>
      </c>
      <c r="I69" s="547">
        <v>474</v>
      </c>
      <c r="J69" s="547">
        <v>24</v>
      </c>
      <c r="K69" s="548">
        <v>450</v>
      </c>
      <c r="L69" s="549">
        <v>23870</v>
      </c>
      <c r="M69" s="547">
        <v>12710</v>
      </c>
      <c r="N69" s="547">
        <v>11160</v>
      </c>
      <c r="O69" s="547">
        <v>23835</v>
      </c>
      <c r="P69" s="547">
        <v>12555</v>
      </c>
      <c r="Q69" s="547">
        <v>11280</v>
      </c>
      <c r="R69" s="547">
        <v>35</v>
      </c>
      <c r="S69" s="547">
        <v>155</v>
      </c>
      <c r="T69" s="548">
        <v>-120</v>
      </c>
      <c r="U69" s="562">
        <v>389</v>
      </c>
      <c r="V69" s="547">
        <v>59</v>
      </c>
      <c r="W69" s="548">
        <v>330</v>
      </c>
    </row>
    <row r="70" spans="1:23" s="24" customFormat="1" ht="22.5" customHeight="1" thickBot="1" x14ac:dyDescent="0.2">
      <c r="B70" s="543" t="s">
        <v>180</v>
      </c>
      <c r="C70" s="554">
        <v>6023</v>
      </c>
      <c r="D70" s="555">
        <v>3041</v>
      </c>
      <c r="E70" s="555">
        <v>2982</v>
      </c>
      <c r="F70" s="555">
        <v>5846</v>
      </c>
      <c r="G70" s="555">
        <v>3214</v>
      </c>
      <c r="H70" s="555">
        <v>2632</v>
      </c>
      <c r="I70" s="555">
        <v>177</v>
      </c>
      <c r="J70" s="555">
        <v>-173</v>
      </c>
      <c r="K70" s="556">
        <v>350</v>
      </c>
      <c r="L70" s="557">
        <v>19504</v>
      </c>
      <c r="M70" s="555">
        <v>11025</v>
      </c>
      <c r="N70" s="555">
        <v>8479</v>
      </c>
      <c r="O70" s="555">
        <v>21205</v>
      </c>
      <c r="P70" s="555">
        <v>11737</v>
      </c>
      <c r="Q70" s="555">
        <v>9468</v>
      </c>
      <c r="R70" s="555">
        <v>-1701</v>
      </c>
      <c r="S70" s="555">
        <v>-712</v>
      </c>
      <c r="T70" s="556">
        <v>-989</v>
      </c>
      <c r="U70" s="557">
        <v>-1524</v>
      </c>
      <c r="V70" s="555">
        <v>-885</v>
      </c>
      <c r="W70" s="556">
        <v>-639</v>
      </c>
    </row>
    <row r="71" spans="1:23" s="24" customFormat="1" ht="18.75" customHeight="1" x14ac:dyDescent="0.15">
      <c r="B71" s="87"/>
      <c r="C71" s="294"/>
      <c r="D71" s="84"/>
      <c r="E71" s="84"/>
      <c r="F71" s="84"/>
      <c r="G71" s="84"/>
      <c r="H71" s="84"/>
      <c r="I71" s="84"/>
      <c r="J71" s="84"/>
      <c r="K71" s="84"/>
      <c r="L71" s="84"/>
      <c r="M71" s="84"/>
      <c r="N71" s="84"/>
      <c r="O71" s="84"/>
      <c r="P71" s="84"/>
      <c r="Q71" s="84"/>
      <c r="R71" s="84"/>
      <c r="S71" s="84"/>
      <c r="T71" s="84"/>
      <c r="U71" s="84"/>
      <c r="V71" s="84"/>
      <c r="W71" s="84"/>
    </row>
    <row r="72" spans="1:23" s="24" customFormat="1" ht="18.75" customHeight="1" thickBot="1" x14ac:dyDescent="0.2">
      <c r="B72" s="87"/>
      <c r="C72" s="294"/>
      <c r="D72" s="84"/>
      <c r="E72" s="84"/>
      <c r="F72" s="84"/>
      <c r="G72" s="84"/>
      <c r="H72" s="84"/>
      <c r="I72" s="84"/>
      <c r="J72" s="84"/>
      <c r="K72" s="84"/>
      <c r="L72" s="84"/>
      <c r="M72" s="84"/>
      <c r="N72" s="84"/>
      <c r="O72" s="84"/>
      <c r="P72" s="84"/>
      <c r="Q72" s="84"/>
      <c r="R72" s="84"/>
      <c r="S72" s="84"/>
      <c r="T72" s="84"/>
      <c r="U72" s="84"/>
      <c r="V72" s="84"/>
      <c r="W72" s="84"/>
    </row>
    <row r="73" spans="1:23" s="24" customFormat="1" ht="26.25" customHeight="1" thickBot="1" x14ac:dyDescent="0.2">
      <c r="A73" s="87"/>
      <c r="B73" s="303" t="s">
        <v>397</v>
      </c>
      <c r="C73" s="300"/>
      <c r="D73" s="301"/>
      <c r="E73" s="301"/>
      <c r="F73" s="301"/>
      <c r="G73" s="301"/>
      <c r="H73" s="301"/>
      <c r="I73" s="301"/>
      <c r="J73" s="301"/>
      <c r="K73" s="301"/>
      <c r="L73" s="301"/>
      <c r="M73" s="301"/>
      <c r="N73" s="301"/>
      <c r="O73" s="301"/>
      <c r="P73" s="301"/>
      <c r="Q73" s="301"/>
      <c r="R73" s="301"/>
      <c r="S73" s="301"/>
      <c r="T73" s="301"/>
      <c r="U73" s="301"/>
      <c r="V73" s="301"/>
      <c r="W73" s="302"/>
    </row>
    <row r="74" spans="1:23" s="24" customFormat="1" ht="21.75" customHeight="1" x14ac:dyDescent="0.15">
      <c r="B74" s="87"/>
      <c r="C74" s="294"/>
      <c r="D74" s="84"/>
      <c r="E74" s="84"/>
      <c r="F74" s="84"/>
      <c r="G74" s="84"/>
      <c r="H74" s="84"/>
      <c r="I74" s="84"/>
      <c r="J74" s="84"/>
      <c r="K74" s="84"/>
      <c r="L74" s="84"/>
      <c r="M74" s="84"/>
      <c r="N74" s="84"/>
      <c r="O74" s="84"/>
      <c r="P74" s="84"/>
      <c r="Q74" s="84"/>
      <c r="R74" s="84"/>
      <c r="S74" s="84"/>
      <c r="T74" s="84"/>
      <c r="U74" s="84"/>
      <c r="V74" s="84"/>
      <c r="W74" s="84"/>
    </row>
    <row r="75" spans="1:23" s="24" customFormat="1" ht="7.5" customHeight="1" x14ac:dyDescent="0.15">
      <c r="B75" s="87"/>
      <c r="C75" s="294"/>
      <c r="D75" s="84"/>
      <c r="E75" s="84"/>
      <c r="F75" s="84"/>
      <c r="G75" s="84"/>
      <c r="H75" s="84"/>
      <c r="I75" s="84"/>
      <c r="J75" s="84"/>
      <c r="K75" s="84"/>
      <c r="L75" s="84"/>
      <c r="M75" s="84"/>
      <c r="N75" s="84"/>
      <c r="O75" s="84"/>
      <c r="P75" s="84"/>
      <c r="Q75" s="84"/>
      <c r="R75" s="84"/>
      <c r="S75" s="84"/>
      <c r="T75" s="84"/>
      <c r="U75" s="84"/>
      <c r="V75" s="84"/>
      <c r="W75" s="84"/>
    </row>
    <row r="76" spans="1:23" s="24" customFormat="1" ht="22.5" customHeight="1" x14ac:dyDescent="0.15">
      <c r="B76" s="87"/>
      <c r="C76" s="294"/>
      <c r="D76" s="84"/>
      <c r="E76" s="84"/>
      <c r="F76" s="273"/>
      <c r="G76" s="84"/>
      <c r="H76" s="84"/>
      <c r="I76" s="84"/>
      <c r="J76" s="84"/>
      <c r="K76" s="84"/>
      <c r="L76" s="84"/>
      <c r="M76" s="84"/>
      <c r="N76" s="84"/>
      <c r="O76" s="84"/>
      <c r="P76" s="84"/>
      <c r="Q76" s="84"/>
      <c r="R76" s="84"/>
      <c r="S76" s="84"/>
      <c r="T76" s="84"/>
      <c r="U76" s="84"/>
      <c r="V76" s="84"/>
      <c r="W76" s="84"/>
    </row>
    <row r="77" spans="1:23" s="24" customFormat="1" ht="7.5" customHeight="1" thickBot="1" x14ac:dyDescent="0.2">
      <c r="B77" s="87"/>
      <c r="C77" s="294"/>
      <c r="D77" s="84"/>
      <c r="E77" s="84"/>
      <c r="F77" s="84"/>
      <c r="G77" s="84"/>
      <c r="H77" s="84"/>
      <c r="I77" s="84"/>
      <c r="J77" s="84"/>
      <c r="K77" s="84"/>
      <c r="L77" s="84"/>
      <c r="M77" s="84"/>
      <c r="N77" s="84"/>
      <c r="O77" s="84"/>
      <c r="P77" s="84"/>
      <c r="Q77" s="84"/>
      <c r="R77" s="84"/>
      <c r="S77" s="84"/>
      <c r="T77" s="84"/>
      <c r="U77" s="84"/>
      <c r="V77" s="84"/>
      <c r="W77" s="84"/>
    </row>
    <row r="78" spans="1:23" s="24" customFormat="1" ht="26.25" customHeight="1" thickBot="1" x14ac:dyDescent="0.2">
      <c r="A78" s="87"/>
      <c r="B78" s="303" t="s">
        <v>394</v>
      </c>
      <c r="C78" s="300"/>
      <c r="D78" s="301"/>
      <c r="E78" s="301"/>
      <c r="F78" s="301"/>
      <c r="G78" s="301"/>
      <c r="H78" s="301"/>
      <c r="I78" s="301"/>
      <c r="J78" s="301"/>
      <c r="K78" s="301"/>
      <c r="L78" s="301"/>
      <c r="M78" s="301"/>
      <c r="N78" s="301"/>
      <c r="O78" s="301"/>
      <c r="P78" s="301"/>
      <c r="Q78" s="301"/>
      <c r="R78" s="301"/>
      <c r="S78" s="301"/>
      <c r="T78" s="301"/>
      <c r="U78" s="301"/>
      <c r="V78" s="301"/>
      <c r="W78" s="302"/>
    </row>
    <row r="79" spans="1:23" s="24" customFormat="1" ht="18.75" customHeight="1" x14ac:dyDescent="0.15">
      <c r="B79" s="87"/>
      <c r="C79" s="294"/>
      <c r="D79" s="84"/>
      <c r="E79" s="84"/>
      <c r="F79" s="84"/>
      <c r="G79" s="84"/>
      <c r="H79" s="84"/>
      <c r="I79" s="84"/>
      <c r="J79" s="84"/>
      <c r="K79" s="84"/>
      <c r="L79" s="84"/>
      <c r="M79" s="84"/>
      <c r="N79" s="84"/>
      <c r="O79" s="84"/>
      <c r="P79" s="84"/>
      <c r="Q79" s="84"/>
      <c r="R79" s="84"/>
      <c r="S79" s="84"/>
      <c r="T79" s="84"/>
      <c r="U79" s="84"/>
      <c r="V79" s="84"/>
      <c r="W79" s="84"/>
    </row>
    <row r="80" spans="1:23" s="24" customFormat="1" ht="18.75" customHeight="1" thickBot="1" x14ac:dyDescent="0.2">
      <c r="B80" s="295" t="s">
        <v>395</v>
      </c>
      <c r="E80" s="296"/>
      <c r="F80" s="84"/>
      <c r="H80" s="84"/>
      <c r="I80" s="84"/>
      <c r="J80" s="84"/>
      <c r="K80" s="84"/>
      <c r="L80" s="84"/>
      <c r="M80" s="84"/>
      <c r="N80" s="84"/>
      <c r="O80" s="84"/>
      <c r="P80" s="84"/>
      <c r="Q80" s="84"/>
      <c r="R80" s="84"/>
      <c r="S80" s="84"/>
      <c r="T80" s="84"/>
      <c r="U80" s="84"/>
      <c r="V80" s="84"/>
      <c r="W80" s="84"/>
    </row>
    <row r="81" spans="1:23" ht="15.75" customHeight="1" x14ac:dyDescent="0.15">
      <c r="A81" s="18"/>
      <c r="B81" s="2081" t="s">
        <v>91</v>
      </c>
      <c r="C81" s="2136" t="s">
        <v>92</v>
      </c>
      <c r="D81" s="2137"/>
      <c r="E81" s="2137"/>
      <c r="F81" s="2137"/>
      <c r="G81" s="2137"/>
      <c r="H81" s="2137"/>
      <c r="I81" s="2137"/>
      <c r="J81" s="2137"/>
      <c r="K81" s="2137"/>
      <c r="L81" s="2137"/>
      <c r="M81" s="2137"/>
      <c r="N81" s="2138"/>
      <c r="O81" s="92"/>
      <c r="P81" s="92"/>
      <c r="Q81" s="92"/>
      <c r="R81" s="92"/>
      <c r="S81" s="92"/>
      <c r="T81" s="92"/>
      <c r="U81" s="93"/>
      <c r="V81" s="93"/>
      <c r="W81" s="93"/>
    </row>
    <row r="82" spans="1:23" ht="15.75" customHeight="1" x14ac:dyDescent="0.15">
      <c r="A82" s="18"/>
      <c r="B82" s="2082"/>
      <c r="C82" s="2139" t="s">
        <v>84</v>
      </c>
      <c r="D82" s="2140"/>
      <c r="E82" s="2140"/>
      <c r="F82" s="2141"/>
      <c r="G82" s="2142" t="s">
        <v>26</v>
      </c>
      <c r="H82" s="2140"/>
      <c r="I82" s="2140"/>
      <c r="J82" s="2141"/>
      <c r="K82" s="2142" t="s">
        <v>85</v>
      </c>
      <c r="L82" s="2140"/>
      <c r="M82" s="2140"/>
      <c r="N82" s="2143"/>
      <c r="O82" s="93"/>
      <c r="P82" s="92"/>
      <c r="Q82" s="92"/>
      <c r="R82" s="93"/>
      <c r="S82" s="92"/>
      <c r="T82" s="92"/>
      <c r="U82" s="93"/>
      <c r="V82" s="93"/>
      <c r="W82" s="93"/>
    </row>
    <row r="83" spans="1:23" ht="15.75" customHeight="1" thickBot="1" x14ac:dyDescent="0.2">
      <c r="A83" s="18"/>
      <c r="B83" s="2083"/>
      <c r="C83" s="89" t="s">
        <v>15</v>
      </c>
      <c r="D83" s="90" t="s">
        <v>216</v>
      </c>
      <c r="E83" s="90" t="s">
        <v>214</v>
      </c>
      <c r="F83" s="90" t="s">
        <v>215</v>
      </c>
      <c r="G83" s="90" t="s">
        <v>15</v>
      </c>
      <c r="H83" s="90" t="s">
        <v>216</v>
      </c>
      <c r="I83" s="90" t="s">
        <v>214</v>
      </c>
      <c r="J83" s="90" t="s">
        <v>215</v>
      </c>
      <c r="K83" s="90" t="s">
        <v>15</v>
      </c>
      <c r="L83" s="90" t="s">
        <v>216</v>
      </c>
      <c r="M83" s="90" t="s">
        <v>214</v>
      </c>
      <c r="N83" s="91" t="s">
        <v>215</v>
      </c>
      <c r="O83" s="94"/>
      <c r="P83" s="94"/>
      <c r="Q83" s="94"/>
      <c r="R83" s="94"/>
      <c r="S83" s="94"/>
      <c r="T83" s="94"/>
      <c r="U83" s="94"/>
      <c r="V83" s="94"/>
      <c r="W83" s="94"/>
    </row>
    <row r="84" spans="1:23" s="24" customFormat="1" ht="22.5" customHeight="1" x14ac:dyDescent="0.15">
      <c r="B84" s="544" t="s">
        <v>221</v>
      </c>
      <c r="C84" s="546">
        <v>5320</v>
      </c>
      <c r="D84" s="547">
        <v>1981</v>
      </c>
      <c r="E84" s="547">
        <v>1492</v>
      </c>
      <c r="F84" s="547">
        <v>1847</v>
      </c>
      <c r="G84" s="547">
        <v>6055</v>
      </c>
      <c r="H84" s="547">
        <v>2339</v>
      </c>
      <c r="I84" s="547">
        <v>1378</v>
      </c>
      <c r="J84" s="547">
        <v>2338</v>
      </c>
      <c r="K84" s="547">
        <v>-735</v>
      </c>
      <c r="L84" s="547">
        <v>-358</v>
      </c>
      <c r="M84" s="547">
        <v>114</v>
      </c>
      <c r="N84" s="548">
        <v>-491</v>
      </c>
      <c r="O84" s="84"/>
      <c r="P84" s="84"/>
      <c r="Q84" s="84"/>
      <c r="R84" s="84"/>
      <c r="S84" s="84"/>
      <c r="T84" s="84"/>
      <c r="U84" s="84"/>
      <c r="V84" s="84"/>
      <c r="W84" s="84"/>
    </row>
    <row r="85" spans="1:23" ht="22.5" customHeight="1" x14ac:dyDescent="0.15">
      <c r="B85" s="545" t="s">
        <v>222</v>
      </c>
      <c r="C85" s="563">
        <v>5858</v>
      </c>
      <c r="D85" s="564">
        <v>1995</v>
      </c>
      <c r="E85" s="564">
        <v>1971</v>
      </c>
      <c r="F85" s="564">
        <v>1892</v>
      </c>
      <c r="G85" s="564">
        <v>5978</v>
      </c>
      <c r="H85" s="564">
        <v>2294</v>
      </c>
      <c r="I85" s="564">
        <v>1556</v>
      </c>
      <c r="J85" s="564">
        <v>2128</v>
      </c>
      <c r="K85" s="564">
        <v>-120</v>
      </c>
      <c r="L85" s="564">
        <v>-299</v>
      </c>
      <c r="M85" s="564">
        <v>415</v>
      </c>
      <c r="N85" s="565">
        <v>-236</v>
      </c>
      <c r="O85" s="79"/>
      <c r="P85" s="79"/>
      <c r="Q85" s="79"/>
      <c r="R85" s="79"/>
      <c r="S85" s="79"/>
      <c r="T85" s="79"/>
      <c r="U85" s="79"/>
      <c r="V85" s="79"/>
      <c r="W85" s="79"/>
    </row>
    <row r="86" spans="1:23" ht="22.5" customHeight="1" x14ac:dyDescent="0.15">
      <c r="B86" s="545" t="s">
        <v>398</v>
      </c>
      <c r="C86" s="563">
        <v>5948</v>
      </c>
      <c r="D86" s="564">
        <v>1985</v>
      </c>
      <c r="E86" s="564">
        <v>2084</v>
      </c>
      <c r="F86" s="564">
        <v>1879</v>
      </c>
      <c r="G86" s="564">
        <v>6595</v>
      </c>
      <c r="H86" s="564">
        <v>2510</v>
      </c>
      <c r="I86" s="564">
        <v>1717</v>
      </c>
      <c r="J86" s="564">
        <v>2368</v>
      </c>
      <c r="K86" s="564">
        <v>-647</v>
      </c>
      <c r="L86" s="564">
        <v>-525</v>
      </c>
      <c r="M86" s="564">
        <v>367</v>
      </c>
      <c r="N86" s="565">
        <v>-489</v>
      </c>
      <c r="O86" s="79"/>
      <c r="P86" s="79"/>
      <c r="Q86" s="79"/>
      <c r="R86" s="79"/>
      <c r="S86" s="79"/>
      <c r="T86" s="79"/>
      <c r="U86" s="79"/>
      <c r="V86" s="79"/>
      <c r="W86" s="79"/>
    </row>
    <row r="87" spans="1:23" ht="22.5" customHeight="1" x14ac:dyDescent="0.15">
      <c r="B87" s="545" t="s">
        <v>442</v>
      </c>
      <c r="C87" s="563">
        <v>5797</v>
      </c>
      <c r="D87" s="564">
        <v>1969</v>
      </c>
      <c r="E87" s="564">
        <v>2028</v>
      </c>
      <c r="F87" s="564">
        <v>1800</v>
      </c>
      <c r="G87" s="564">
        <v>6606</v>
      </c>
      <c r="H87" s="564">
        <v>2469</v>
      </c>
      <c r="I87" s="564">
        <v>1712</v>
      </c>
      <c r="J87" s="564">
        <v>2425</v>
      </c>
      <c r="K87" s="564">
        <v>-809</v>
      </c>
      <c r="L87" s="564">
        <v>-500</v>
      </c>
      <c r="M87" s="564">
        <v>316</v>
      </c>
      <c r="N87" s="565">
        <v>-625</v>
      </c>
      <c r="O87" s="79"/>
      <c r="P87" s="79"/>
      <c r="Q87" s="79"/>
      <c r="R87" s="79"/>
      <c r="S87" s="79"/>
      <c r="T87" s="79"/>
      <c r="U87" s="79"/>
      <c r="V87" s="79"/>
      <c r="W87" s="79"/>
    </row>
    <row r="88" spans="1:23" ht="22.5" customHeight="1" x14ac:dyDescent="0.15">
      <c r="B88" s="545" t="s">
        <v>478</v>
      </c>
      <c r="C88" s="563">
        <v>5715</v>
      </c>
      <c r="D88" s="564">
        <v>1930</v>
      </c>
      <c r="E88" s="564">
        <v>1954</v>
      </c>
      <c r="F88" s="564">
        <v>1831</v>
      </c>
      <c r="G88" s="564">
        <v>6647</v>
      </c>
      <c r="H88" s="564">
        <v>2415</v>
      </c>
      <c r="I88" s="564">
        <v>1722</v>
      </c>
      <c r="J88" s="564">
        <v>2510</v>
      </c>
      <c r="K88" s="564">
        <v>-932</v>
      </c>
      <c r="L88" s="564">
        <v>-485</v>
      </c>
      <c r="M88" s="564">
        <v>232</v>
      </c>
      <c r="N88" s="565">
        <v>-679</v>
      </c>
      <c r="O88" s="79"/>
      <c r="P88" s="79"/>
      <c r="Q88" s="79"/>
      <c r="R88" s="79"/>
      <c r="S88" s="79"/>
      <c r="T88" s="79"/>
      <c r="U88" s="79"/>
      <c r="V88" s="79"/>
      <c r="W88" s="79"/>
    </row>
    <row r="89" spans="1:23" ht="22.5" customHeight="1" x14ac:dyDescent="0.15">
      <c r="B89" s="545" t="s">
        <v>479</v>
      </c>
      <c r="C89" s="563">
        <f>SUM(D89:F89)</f>
        <v>5817</v>
      </c>
      <c r="D89" s="564">
        <v>2022</v>
      </c>
      <c r="E89" s="564">
        <v>2013</v>
      </c>
      <c r="F89" s="564">
        <v>1782</v>
      </c>
      <c r="G89" s="564">
        <f>SUM(H89:J89)</f>
        <v>7177</v>
      </c>
      <c r="H89" s="564">
        <v>2570</v>
      </c>
      <c r="I89" s="564">
        <v>1805</v>
      </c>
      <c r="J89" s="564">
        <v>2802</v>
      </c>
      <c r="K89" s="564">
        <f>SUM(L89:N89)</f>
        <v>-1360</v>
      </c>
      <c r="L89" s="564">
        <f>+D89-H89</f>
        <v>-548</v>
      </c>
      <c r="M89" s="564">
        <f t="shared" ref="M89:N89" si="37">+E89-I89</f>
        <v>208</v>
      </c>
      <c r="N89" s="552">
        <f t="shared" si="37"/>
        <v>-1020</v>
      </c>
      <c r="O89" s="79"/>
      <c r="P89" s="79"/>
      <c r="Q89" s="79"/>
      <c r="R89" s="79"/>
      <c r="S89" s="79"/>
      <c r="T89" s="79"/>
      <c r="U89" s="79"/>
      <c r="V89" s="79"/>
      <c r="W89" s="79"/>
    </row>
    <row r="90" spans="1:23" ht="22.5" customHeight="1" x14ac:dyDescent="0.15">
      <c r="B90" s="545" t="s">
        <v>480</v>
      </c>
      <c r="C90" s="563">
        <f>SUM(D90:F90)</f>
        <v>5724</v>
      </c>
      <c r="D90" s="564">
        <v>1917</v>
      </c>
      <c r="E90" s="564">
        <v>1981</v>
      </c>
      <c r="F90" s="564">
        <v>1826</v>
      </c>
      <c r="G90" s="564">
        <f>SUM(H90:J90)</f>
        <v>7359</v>
      </c>
      <c r="H90" s="564">
        <v>2689</v>
      </c>
      <c r="I90" s="564">
        <v>1885</v>
      </c>
      <c r="J90" s="564">
        <v>2785</v>
      </c>
      <c r="K90" s="564">
        <f t="shared" ref="K90:N92" si="38">C90-G90</f>
        <v>-1635</v>
      </c>
      <c r="L90" s="564">
        <f t="shared" si="38"/>
        <v>-772</v>
      </c>
      <c r="M90" s="564">
        <f t="shared" si="38"/>
        <v>96</v>
      </c>
      <c r="N90" s="565">
        <f t="shared" si="38"/>
        <v>-959</v>
      </c>
      <c r="O90" s="79"/>
      <c r="P90" s="79"/>
      <c r="Q90" s="79"/>
      <c r="R90" s="79"/>
      <c r="S90" s="79"/>
      <c r="T90" s="79"/>
      <c r="U90" s="79"/>
      <c r="V90" s="79"/>
      <c r="W90" s="79"/>
    </row>
    <row r="91" spans="1:23" ht="22.5" customHeight="1" x14ac:dyDescent="0.15">
      <c r="B91" s="545" t="s">
        <v>563</v>
      </c>
      <c r="C91" s="563">
        <f>SUM(D91:F91)</f>
        <v>5390</v>
      </c>
      <c r="D91" s="564">
        <v>1874</v>
      </c>
      <c r="E91" s="564">
        <v>1833</v>
      </c>
      <c r="F91" s="564">
        <v>1683</v>
      </c>
      <c r="G91" s="564">
        <f>SUM(H91:J91)</f>
        <v>7324</v>
      </c>
      <c r="H91" s="564">
        <v>2645</v>
      </c>
      <c r="I91" s="564">
        <v>1852</v>
      </c>
      <c r="J91" s="564">
        <v>2827</v>
      </c>
      <c r="K91" s="564">
        <f t="shared" ref="K91" si="39">C91-G91</f>
        <v>-1934</v>
      </c>
      <c r="L91" s="564">
        <f t="shared" ref="L91" si="40">D91-H91</f>
        <v>-771</v>
      </c>
      <c r="M91" s="564">
        <f t="shared" ref="M91" si="41">E91-I91</f>
        <v>-19</v>
      </c>
      <c r="N91" s="565">
        <f t="shared" ref="N91" si="42">F91-J91</f>
        <v>-1144</v>
      </c>
      <c r="O91" s="79"/>
      <c r="P91" s="79"/>
      <c r="Q91" s="79"/>
      <c r="R91" s="79"/>
      <c r="S91" s="79"/>
      <c r="T91" s="79"/>
      <c r="U91" s="79"/>
      <c r="V91" s="79"/>
      <c r="W91" s="79"/>
    </row>
    <row r="92" spans="1:23" ht="22.5" customHeight="1" x14ac:dyDescent="0.15">
      <c r="B92" s="545" t="s">
        <v>562</v>
      </c>
      <c r="C92" s="563">
        <v>5461</v>
      </c>
      <c r="D92" s="564">
        <v>1931</v>
      </c>
      <c r="E92" s="564">
        <v>1847</v>
      </c>
      <c r="F92" s="564">
        <v>1683</v>
      </c>
      <c r="G92" s="564">
        <v>7631</v>
      </c>
      <c r="H92" s="564">
        <v>2842</v>
      </c>
      <c r="I92" s="564">
        <v>1962</v>
      </c>
      <c r="J92" s="564">
        <v>2827</v>
      </c>
      <c r="K92" s="564">
        <f t="shared" si="38"/>
        <v>-2170</v>
      </c>
      <c r="L92" s="564">
        <f t="shared" si="38"/>
        <v>-911</v>
      </c>
      <c r="M92" s="564">
        <f t="shared" si="38"/>
        <v>-115</v>
      </c>
      <c r="N92" s="565">
        <f t="shared" si="38"/>
        <v>-1144</v>
      </c>
      <c r="O92" s="1080"/>
      <c r="P92" s="79"/>
      <c r="Q92" s="79"/>
      <c r="R92" s="79"/>
      <c r="S92" s="79"/>
      <c r="T92" s="79"/>
      <c r="U92" s="79"/>
      <c r="V92" s="79"/>
      <c r="W92" s="79"/>
    </row>
    <row r="93" spans="1:23" ht="22.5" customHeight="1" thickBot="1" x14ac:dyDescent="0.2">
      <c r="B93" s="2024" t="s">
        <v>682</v>
      </c>
      <c r="C93" s="554">
        <f>SUM(D93:F93)</f>
        <v>5358</v>
      </c>
      <c r="D93" s="555">
        <f>C5</f>
        <v>1915</v>
      </c>
      <c r="E93" s="555">
        <f>C18</f>
        <v>1766</v>
      </c>
      <c r="F93" s="555">
        <f>C31</f>
        <v>1677</v>
      </c>
      <c r="G93" s="555">
        <f>SUM(H93:J93)</f>
        <v>7572</v>
      </c>
      <c r="H93" s="555">
        <f>F5</f>
        <v>2723</v>
      </c>
      <c r="I93" s="555">
        <f>F18</f>
        <v>2051</v>
      </c>
      <c r="J93" s="555">
        <f>F31</f>
        <v>2798</v>
      </c>
      <c r="K93" s="555">
        <f t="shared" ref="K93" si="43">C93-G93</f>
        <v>-2214</v>
      </c>
      <c r="L93" s="555">
        <f t="shared" ref="L93" si="44">D93-H93</f>
        <v>-808</v>
      </c>
      <c r="M93" s="555">
        <f t="shared" ref="M93" si="45">E93-I93</f>
        <v>-285</v>
      </c>
      <c r="N93" s="556">
        <f t="shared" ref="N93" si="46">F93-J93</f>
        <v>-1121</v>
      </c>
      <c r="O93" s="1080"/>
      <c r="P93" s="79"/>
      <c r="Q93" s="79"/>
      <c r="R93" s="79"/>
      <c r="S93" s="79"/>
      <c r="T93" s="79"/>
      <c r="U93" s="79"/>
      <c r="V93" s="79"/>
      <c r="W93" s="79"/>
    </row>
    <row r="94" spans="1:23" ht="22.5" customHeight="1" x14ac:dyDescent="0.15">
      <c r="B94" s="1079"/>
      <c r="C94" s="884"/>
      <c r="D94" s="885"/>
      <c r="E94" s="885"/>
      <c r="F94" s="885"/>
      <c r="G94" s="885"/>
      <c r="H94" s="885"/>
      <c r="I94" s="885"/>
      <c r="J94" s="885"/>
      <c r="K94" s="1083"/>
      <c r="L94" s="885"/>
      <c r="M94" s="885"/>
      <c r="N94" s="885"/>
      <c r="O94" s="79"/>
      <c r="P94" s="79"/>
      <c r="Q94" s="79"/>
      <c r="R94" s="79"/>
      <c r="S94" s="79"/>
      <c r="T94" s="79"/>
      <c r="U94" s="79"/>
      <c r="V94" s="79"/>
      <c r="W94" s="79"/>
    </row>
    <row r="95" spans="1:23" ht="18.75" customHeight="1" thickBot="1" x14ac:dyDescent="0.2">
      <c r="B95" s="295" t="s">
        <v>396</v>
      </c>
      <c r="E95" s="297"/>
      <c r="F95" s="79"/>
      <c r="H95" s="79"/>
      <c r="I95" s="79"/>
      <c r="J95" s="79"/>
      <c r="K95" s="79"/>
      <c r="L95" s="79"/>
      <c r="M95" s="79"/>
      <c r="N95" s="79"/>
      <c r="O95" s="79"/>
      <c r="P95" s="79"/>
      <c r="Q95" s="79"/>
      <c r="R95" s="79"/>
      <c r="S95" s="79"/>
      <c r="T95" s="79"/>
      <c r="U95" s="79"/>
      <c r="V95" s="79"/>
      <c r="W95" s="79"/>
    </row>
    <row r="96" spans="1:23" ht="15.75" customHeight="1" x14ac:dyDescent="0.15">
      <c r="A96" s="18"/>
      <c r="B96" s="2078" t="s">
        <v>91</v>
      </c>
      <c r="C96" s="2144" t="s">
        <v>93</v>
      </c>
      <c r="D96" s="2145"/>
      <c r="E96" s="2145"/>
      <c r="F96" s="2145"/>
      <c r="G96" s="2145"/>
      <c r="H96" s="2145"/>
      <c r="I96" s="2145"/>
      <c r="J96" s="2145"/>
      <c r="K96" s="2145"/>
      <c r="L96" s="2145"/>
      <c r="M96" s="2145"/>
      <c r="N96" s="2146"/>
      <c r="O96" s="2130" t="s">
        <v>25</v>
      </c>
      <c r="P96" s="2131"/>
      <c r="Q96" s="2131"/>
      <c r="R96" s="2132"/>
    </row>
    <row r="97" spans="1:18" ht="15.75" customHeight="1" x14ac:dyDescent="0.15">
      <c r="A97" s="18"/>
      <c r="B97" s="2079"/>
      <c r="C97" s="2133" t="s">
        <v>86</v>
      </c>
      <c r="D97" s="2134"/>
      <c r="E97" s="2134"/>
      <c r="F97" s="2134"/>
      <c r="G97" s="2134" t="s">
        <v>87</v>
      </c>
      <c r="H97" s="2134"/>
      <c r="I97" s="2134"/>
      <c r="J97" s="2134"/>
      <c r="K97" s="2134" t="s">
        <v>88</v>
      </c>
      <c r="L97" s="2134"/>
      <c r="M97" s="2134"/>
      <c r="N97" s="2142"/>
      <c r="O97" s="2133"/>
      <c r="P97" s="2134"/>
      <c r="Q97" s="2134"/>
      <c r="R97" s="2135"/>
    </row>
    <row r="98" spans="1:18" ht="15.75" customHeight="1" thickBot="1" x14ac:dyDescent="0.2">
      <c r="A98" s="18"/>
      <c r="B98" s="2080"/>
      <c r="C98" s="23" t="s">
        <v>15</v>
      </c>
      <c r="D98" s="20" t="s">
        <v>216</v>
      </c>
      <c r="E98" s="20" t="s">
        <v>214</v>
      </c>
      <c r="F98" s="20" t="s">
        <v>215</v>
      </c>
      <c r="G98" s="20" t="s">
        <v>15</v>
      </c>
      <c r="H98" s="20" t="s">
        <v>216</v>
      </c>
      <c r="I98" s="20" t="s">
        <v>214</v>
      </c>
      <c r="J98" s="20" t="s">
        <v>215</v>
      </c>
      <c r="K98" s="20" t="s">
        <v>15</v>
      </c>
      <c r="L98" s="20" t="s">
        <v>216</v>
      </c>
      <c r="M98" s="20" t="s">
        <v>214</v>
      </c>
      <c r="N98" s="22" t="s">
        <v>215</v>
      </c>
      <c r="O98" s="89" t="s">
        <v>15</v>
      </c>
      <c r="P98" s="90" t="s">
        <v>216</v>
      </c>
      <c r="Q98" s="90" t="s">
        <v>214</v>
      </c>
      <c r="R98" s="91" t="s">
        <v>215</v>
      </c>
    </row>
    <row r="99" spans="1:18" s="24" customFormat="1" ht="22.5" customHeight="1" x14ac:dyDescent="0.15">
      <c r="B99" s="544" t="s">
        <v>221</v>
      </c>
      <c r="C99" s="546">
        <v>28076</v>
      </c>
      <c r="D99" s="547">
        <v>10165</v>
      </c>
      <c r="E99" s="547">
        <v>10800</v>
      </c>
      <c r="F99" s="547">
        <v>7111</v>
      </c>
      <c r="G99" s="547">
        <v>29219</v>
      </c>
      <c r="H99" s="547">
        <v>10590</v>
      </c>
      <c r="I99" s="547">
        <v>10493</v>
      </c>
      <c r="J99" s="547">
        <v>8136</v>
      </c>
      <c r="K99" s="547">
        <v>-1143</v>
      </c>
      <c r="L99" s="547">
        <v>-425</v>
      </c>
      <c r="M99" s="547">
        <v>307</v>
      </c>
      <c r="N99" s="566">
        <v>-1025</v>
      </c>
      <c r="O99" s="549">
        <v>-1878</v>
      </c>
      <c r="P99" s="547">
        <v>-783</v>
      </c>
      <c r="Q99" s="547">
        <v>421</v>
      </c>
      <c r="R99" s="548">
        <v>-1516</v>
      </c>
    </row>
    <row r="100" spans="1:18" ht="22.5" customHeight="1" x14ac:dyDescent="0.15">
      <c r="B100" s="545" t="s">
        <v>222</v>
      </c>
      <c r="C100" s="563">
        <v>27125</v>
      </c>
      <c r="D100" s="564">
        <v>10063</v>
      </c>
      <c r="E100" s="564">
        <v>10230</v>
      </c>
      <c r="F100" s="567">
        <v>6832</v>
      </c>
      <c r="G100" s="568">
        <v>28456</v>
      </c>
      <c r="H100" s="564">
        <v>10467</v>
      </c>
      <c r="I100" s="564">
        <v>10473</v>
      </c>
      <c r="J100" s="564">
        <v>7516</v>
      </c>
      <c r="K100" s="564">
        <v>-1331</v>
      </c>
      <c r="L100" s="564">
        <v>-404</v>
      </c>
      <c r="M100" s="564">
        <v>-243</v>
      </c>
      <c r="N100" s="565">
        <v>-684</v>
      </c>
      <c r="O100" s="569">
        <v>-1451</v>
      </c>
      <c r="P100" s="564">
        <v>-703</v>
      </c>
      <c r="Q100" s="564">
        <v>172</v>
      </c>
      <c r="R100" s="565">
        <v>-920</v>
      </c>
    </row>
    <row r="101" spans="1:18" ht="22.5" customHeight="1" x14ac:dyDescent="0.15">
      <c r="B101" s="545" t="s">
        <v>398</v>
      </c>
      <c r="C101" s="563">
        <v>26778</v>
      </c>
      <c r="D101" s="564">
        <v>9541</v>
      </c>
      <c r="E101" s="564">
        <v>10322</v>
      </c>
      <c r="F101" s="567">
        <v>6915</v>
      </c>
      <c r="G101" s="568">
        <v>27159</v>
      </c>
      <c r="H101" s="564">
        <v>10105</v>
      </c>
      <c r="I101" s="564">
        <v>10088</v>
      </c>
      <c r="J101" s="564">
        <v>6966</v>
      </c>
      <c r="K101" s="564">
        <v>-381</v>
      </c>
      <c r="L101" s="564">
        <v>-564</v>
      </c>
      <c r="M101" s="564">
        <v>234</v>
      </c>
      <c r="N101" s="565">
        <v>-51</v>
      </c>
      <c r="O101" s="569">
        <v>-1028</v>
      </c>
      <c r="P101" s="564">
        <v>-1089</v>
      </c>
      <c r="Q101" s="564">
        <v>601</v>
      </c>
      <c r="R101" s="565">
        <v>-540</v>
      </c>
    </row>
    <row r="102" spans="1:18" ht="22.5" customHeight="1" x14ac:dyDescent="0.15">
      <c r="B102" s="545" t="s">
        <v>442</v>
      </c>
      <c r="C102" s="563">
        <v>26532</v>
      </c>
      <c r="D102" s="564">
        <v>9378</v>
      </c>
      <c r="E102" s="564">
        <v>10338</v>
      </c>
      <c r="F102" s="567">
        <v>6816</v>
      </c>
      <c r="G102" s="568">
        <v>27301</v>
      </c>
      <c r="H102" s="564">
        <v>10004</v>
      </c>
      <c r="I102" s="564">
        <v>10112</v>
      </c>
      <c r="J102" s="564">
        <v>7185</v>
      </c>
      <c r="K102" s="564">
        <v>-769</v>
      </c>
      <c r="L102" s="564">
        <v>-626</v>
      </c>
      <c r="M102" s="564">
        <v>226</v>
      </c>
      <c r="N102" s="565">
        <v>-369</v>
      </c>
      <c r="O102" s="569">
        <v>-1578</v>
      </c>
      <c r="P102" s="564">
        <v>-1126</v>
      </c>
      <c r="Q102" s="564">
        <v>542</v>
      </c>
      <c r="R102" s="565">
        <v>-994</v>
      </c>
    </row>
    <row r="103" spans="1:18" ht="22.5" customHeight="1" x14ac:dyDescent="0.15">
      <c r="B103" s="545" t="s">
        <v>481</v>
      </c>
      <c r="C103" s="563">
        <f>SUM(D103:F103)</f>
        <v>25817</v>
      </c>
      <c r="D103" s="564">
        <v>9394</v>
      </c>
      <c r="E103" s="564">
        <v>9986</v>
      </c>
      <c r="F103" s="567">
        <v>6437</v>
      </c>
      <c r="G103" s="568">
        <f>SUM(H103:J103)</f>
        <v>25930</v>
      </c>
      <c r="H103" s="564">
        <v>9445</v>
      </c>
      <c r="I103" s="564">
        <v>9798</v>
      </c>
      <c r="J103" s="564">
        <v>6687</v>
      </c>
      <c r="K103" s="564">
        <f>SUM(L103:N103)</f>
        <v>-113</v>
      </c>
      <c r="L103" s="564">
        <f>+D103-H103</f>
        <v>-51</v>
      </c>
      <c r="M103" s="564">
        <f t="shared" ref="M103:N103" si="47">+E103-I103</f>
        <v>188</v>
      </c>
      <c r="N103" s="564">
        <f t="shared" si="47"/>
        <v>-250</v>
      </c>
      <c r="O103" s="569">
        <f>SUM(P103:R103)</f>
        <v>-1045</v>
      </c>
      <c r="P103" s="564">
        <f t="shared" ref="P103:R104" si="48">+L88+L103</f>
        <v>-536</v>
      </c>
      <c r="Q103" s="564">
        <f t="shared" si="48"/>
        <v>420</v>
      </c>
      <c r="R103" s="552">
        <f t="shared" si="48"/>
        <v>-929</v>
      </c>
    </row>
    <row r="104" spans="1:18" ht="22.5" customHeight="1" x14ac:dyDescent="0.15">
      <c r="B104" s="545" t="s">
        <v>482</v>
      </c>
      <c r="C104" s="563">
        <f>SUM(D104:F104)</f>
        <v>24198</v>
      </c>
      <c r="D104" s="564">
        <v>8535</v>
      </c>
      <c r="E104" s="564">
        <v>9624</v>
      </c>
      <c r="F104" s="567">
        <v>6039</v>
      </c>
      <c r="G104" s="568">
        <f>SUM(H104:J104)</f>
        <v>24887</v>
      </c>
      <c r="H104" s="564">
        <v>9095</v>
      </c>
      <c r="I104" s="564">
        <v>9270</v>
      </c>
      <c r="J104" s="564">
        <v>6522</v>
      </c>
      <c r="K104" s="564">
        <f>SUM(L104:N104)</f>
        <v>-689</v>
      </c>
      <c r="L104" s="564">
        <f>+D104-H104</f>
        <v>-560</v>
      </c>
      <c r="M104" s="564">
        <f t="shared" ref="M104" si="49">+E104-I104</f>
        <v>354</v>
      </c>
      <c r="N104" s="565">
        <f t="shared" ref="N104" si="50">+F104-J104</f>
        <v>-483</v>
      </c>
      <c r="O104" s="569">
        <f>SUM(P104:R104)</f>
        <v>-2049</v>
      </c>
      <c r="P104" s="564">
        <f t="shared" si="48"/>
        <v>-1108</v>
      </c>
      <c r="Q104" s="564">
        <f t="shared" si="48"/>
        <v>562</v>
      </c>
      <c r="R104" s="565">
        <f t="shared" si="48"/>
        <v>-1503</v>
      </c>
    </row>
    <row r="105" spans="1:18" ht="22.5" customHeight="1" x14ac:dyDescent="0.15">
      <c r="B105" s="1081" t="s">
        <v>480</v>
      </c>
      <c r="C105" s="550">
        <f>SUM(D105:F105)</f>
        <v>24812</v>
      </c>
      <c r="D105" s="551">
        <v>9263</v>
      </c>
      <c r="E105" s="551">
        <v>9281</v>
      </c>
      <c r="F105" s="1082">
        <v>6268</v>
      </c>
      <c r="G105" s="1078">
        <f>SUM(H105:J105)</f>
        <v>25175</v>
      </c>
      <c r="H105" s="551">
        <v>8869</v>
      </c>
      <c r="I105" s="551">
        <v>9511</v>
      </c>
      <c r="J105" s="551">
        <v>6795</v>
      </c>
      <c r="K105" s="551">
        <f t="shared" ref="K105:N107" si="51">C105-G105</f>
        <v>-363</v>
      </c>
      <c r="L105" s="551">
        <f t="shared" si="51"/>
        <v>394</v>
      </c>
      <c r="M105" s="551">
        <f t="shared" si="51"/>
        <v>-230</v>
      </c>
      <c r="N105" s="552">
        <f t="shared" si="51"/>
        <v>-527</v>
      </c>
      <c r="O105" s="553">
        <f t="shared" ref="O105:R108" si="52">K90+K105</f>
        <v>-1998</v>
      </c>
      <c r="P105" s="551">
        <f t="shared" si="52"/>
        <v>-378</v>
      </c>
      <c r="Q105" s="551">
        <f t="shared" si="52"/>
        <v>-134</v>
      </c>
      <c r="R105" s="552">
        <f t="shared" si="52"/>
        <v>-1486</v>
      </c>
    </row>
    <row r="106" spans="1:18" ht="22.5" customHeight="1" x14ac:dyDescent="0.15">
      <c r="B106" s="1857" t="s">
        <v>534</v>
      </c>
      <c r="C106" s="550">
        <f>SUM(D106:F106)</f>
        <v>28917</v>
      </c>
      <c r="D106" s="551">
        <v>9678</v>
      </c>
      <c r="E106" s="1465">
        <v>13134</v>
      </c>
      <c r="F106" s="567">
        <v>6105</v>
      </c>
      <c r="G106" s="1078">
        <f>SUM(H106:J106)</f>
        <v>26193</v>
      </c>
      <c r="H106" s="551">
        <v>8993</v>
      </c>
      <c r="I106" s="564">
        <v>10321</v>
      </c>
      <c r="J106" s="564">
        <v>6879</v>
      </c>
      <c r="K106" s="551">
        <f t="shared" si="51"/>
        <v>2724</v>
      </c>
      <c r="L106" s="551">
        <f t="shared" ref="L106" si="53">D106-H106</f>
        <v>685</v>
      </c>
      <c r="M106" s="551">
        <f t="shared" ref="M106" si="54">E106-I106</f>
        <v>2813</v>
      </c>
      <c r="N106" s="552">
        <f t="shared" ref="N106" si="55">F106-J106</f>
        <v>-774</v>
      </c>
      <c r="O106" s="553">
        <f t="shared" si="52"/>
        <v>790</v>
      </c>
      <c r="P106" s="551">
        <f t="shared" si="52"/>
        <v>-86</v>
      </c>
      <c r="Q106" s="551">
        <f t="shared" si="52"/>
        <v>2794</v>
      </c>
      <c r="R106" s="552">
        <f t="shared" si="52"/>
        <v>-1918</v>
      </c>
    </row>
    <row r="107" spans="1:18" ht="22.5" customHeight="1" x14ac:dyDescent="0.15">
      <c r="B107" s="2025" t="s">
        <v>564</v>
      </c>
      <c r="C107" s="2026">
        <v>26885</v>
      </c>
      <c r="D107" s="2027">
        <v>10665</v>
      </c>
      <c r="E107" s="885">
        <v>10115</v>
      </c>
      <c r="F107" s="564">
        <v>6105</v>
      </c>
      <c r="G107" s="568">
        <v>27678</v>
      </c>
      <c r="H107" s="885">
        <v>9832</v>
      </c>
      <c r="I107" s="564">
        <v>10967</v>
      </c>
      <c r="J107" s="564">
        <v>6879</v>
      </c>
      <c r="K107" s="564">
        <f t="shared" si="51"/>
        <v>-793</v>
      </c>
      <c r="L107" s="564">
        <f t="shared" si="51"/>
        <v>833</v>
      </c>
      <c r="M107" s="564">
        <f t="shared" si="51"/>
        <v>-852</v>
      </c>
      <c r="N107" s="565">
        <f t="shared" si="51"/>
        <v>-774</v>
      </c>
      <c r="O107" s="569">
        <f t="shared" si="52"/>
        <v>-2963</v>
      </c>
      <c r="P107" s="564">
        <f t="shared" si="52"/>
        <v>-78</v>
      </c>
      <c r="Q107" s="564">
        <f t="shared" si="52"/>
        <v>-967</v>
      </c>
      <c r="R107" s="565">
        <f t="shared" si="52"/>
        <v>-1918</v>
      </c>
    </row>
    <row r="108" spans="1:18" ht="22.5" customHeight="1" thickBot="1" x14ac:dyDescent="0.2">
      <c r="B108" s="543" t="s">
        <v>683</v>
      </c>
      <c r="C108" s="2028">
        <f>SUM(D108:F108)</f>
        <v>26285</v>
      </c>
      <c r="D108" s="555">
        <f>L5</f>
        <v>9513</v>
      </c>
      <c r="E108" s="2029">
        <f>L18</f>
        <v>10402</v>
      </c>
      <c r="F108" s="555">
        <f>L31</f>
        <v>6370</v>
      </c>
      <c r="G108" s="570">
        <f>SUM(H108:J108)</f>
        <v>26957</v>
      </c>
      <c r="H108" s="2029">
        <f>O5</f>
        <v>9457</v>
      </c>
      <c r="I108" s="555">
        <f>O18</f>
        <v>10232</v>
      </c>
      <c r="J108" s="555">
        <f>O31</f>
        <v>7268</v>
      </c>
      <c r="K108" s="555">
        <f t="shared" ref="K108" si="56">C108-G108</f>
        <v>-672</v>
      </c>
      <c r="L108" s="555">
        <f t="shared" ref="L108" si="57">D108-H108</f>
        <v>56</v>
      </c>
      <c r="M108" s="555">
        <f t="shared" ref="M108" si="58">E108-I108</f>
        <v>170</v>
      </c>
      <c r="N108" s="556">
        <f t="shared" ref="N108" si="59">F108-J108</f>
        <v>-898</v>
      </c>
      <c r="O108" s="557">
        <f t="shared" si="52"/>
        <v>-2886</v>
      </c>
      <c r="P108" s="555">
        <f t="shared" si="52"/>
        <v>-752</v>
      </c>
      <c r="Q108" s="555">
        <f t="shared" si="52"/>
        <v>-115</v>
      </c>
      <c r="R108" s="556">
        <f t="shared" si="52"/>
        <v>-2019</v>
      </c>
    </row>
    <row r="109" spans="1:18" ht="22.5" customHeight="1" x14ac:dyDescent="0.15">
      <c r="B109" s="883"/>
      <c r="C109" s="884"/>
      <c r="D109" s="885"/>
      <c r="E109" s="885"/>
      <c r="F109" s="885"/>
      <c r="G109" s="884"/>
      <c r="H109" s="885"/>
      <c r="I109" s="885"/>
      <c r="J109" s="885"/>
      <c r="K109" s="885"/>
      <c r="L109" s="885"/>
      <c r="M109" s="885"/>
      <c r="N109" s="885"/>
      <c r="O109" s="885"/>
      <c r="P109" s="885"/>
      <c r="Q109" s="885"/>
      <c r="R109" s="885"/>
    </row>
    <row r="110" spans="1:18" ht="15" customHeight="1" x14ac:dyDescent="0.15"/>
    <row r="111" spans="1:18" ht="15" customHeight="1" x14ac:dyDescent="0.15"/>
    <row r="112" spans="1:18" ht="15" customHeight="1" x14ac:dyDescent="0.15"/>
    <row r="113" ht="15" customHeight="1" x14ac:dyDescent="0.15"/>
    <row r="114" ht="15" customHeight="1" x14ac:dyDescent="0.15"/>
    <row r="115" ht="15" customHeight="1" x14ac:dyDescent="0.15"/>
    <row r="116" ht="15" customHeight="1" x14ac:dyDescent="0.15"/>
    <row r="117" ht="15" customHeight="1" x14ac:dyDescent="0.15"/>
    <row r="118" ht="15" customHeight="1" x14ac:dyDescent="0.15"/>
    <row r="119" ht="15" customHeight="1" x14ac:dyDescent="0.15"/>
    <row r="120" ht="15" customHeight="1" x14ac:dyDescent="0.15"/>
    <row r="121" ht="15" customHeight="1" x14ac:dyDescent="0.15"/>
    <row r="122" ht="15" customHeight="1" x14ac:dyDescent="0.15"/>
    <row r="123" ht="15" customHeight="1" x14ac:dyDescent="0.15"/>
    <row r="124" ht="15" customHeight="1" x14ac:dyDescent="0.15"/>
    <row r="125" ht="15" customHeight="1" x14ac:dyDescent="0.15"/>
    <row r="126" ht="15" customHeight="1" x14ac:dyDescent="0.15"/>
    <row r="127" ht="15" customHeight="1" x14ac:dyDescent="0.15"/>
    <row r="128" ht="15" customHeight="1" x14ac:dyDescent="0.15"/>
    <row r="129" ht="15" customHeight="1" x14ac:dyDescent="0.15"/>
    <row r="130" ht="15" customHeight="1" x14ac:dyDescent="0.15"/>
    <row r="131" ht="15" customHeight="1" x14ac:dyDescent="0.15"/>
  </sheetData>
  <mergeCells count="47">
    <mergeCell ref="R67:T67"/>
    <mergeCell ref="C66:K66"/>
    <mergeCell ref="L66:T66"/>
    <mergeCell ref="U47:W47"/>
    <mergeCell ref="R51:T51"/>
    <mergeCell ref="U2:W3"/>
    <mergeCell ref="O96:R97"/>
    <mergeCell ref="C81:N81"/>
    <mergeCell ref="C82:F82"/>
    <mergeCell ref="G82:J82"/>
    <mergeCell ref="K82:N82"/>
    <mergeCell ref="C97:F97"/>
    <mergeCell ref="G97:J97"/>
    <mergeCell ref="K97:N97"/>
    <mergeCell ref="C96:N96"/>
    <mergeCell ref="U66:W67"/>
    <mergeCell ref="C67:E67"/>
    <mergeCell ref="F67:H67"/>
    <mergeCell ref="I67:K67"/>
    <mergeCell ref="L67:N67"/>
    <mergeCell ref="O67:Q67"/>
    <mergeCell ref="A31:A43"/>
    <mergeCell ref="A18:A30"/>
    <mergeCell ref="A5:A17"/>
    <mergeCell ref="L3:N3"/>
    <mergeCell ref="I3:K3"/>
    <mergeCell ref="F3:H3"/>
    <mergeCell ref="C3:E3"/>
    <mergeCell ref="B2:B4"/>
    <mergeCell ref="C2:K2"/>
    <mergeCell ref="L2:T2"/>
    <mergeCell ref="B96:B98"/>
    <mergeCell ref="B81:B83"/>
    <mergeCell ref="B66:B68"/>
    <mergeCell ref="O3:Q3"/>
    <mergeCell ref="R3:T3"/>
    <mergeCell ref="A47:F47"/>
    <mergeCell ref="B50:B52"/>
    <mergeCell ref="S49:W49"/>
    <mergeCell ref="C51:E51"/>
    <mergeCell ref="F51:H51"/>
    <mergeCell ref="I51:K51"/>
    <mergeCell ref="U50:W51"/>
    <mergeCell ref="C50:K50"/>
    <mergeCell ref="L50:T50"/>
    <mergeCell ref="L51:N51"/>
    <mergeCell ref="O51:Q51"/>
  </mergeCells>
  <phoneticPr fontId="3"/>
  <pageMargins left="0.59055118110236227" right="0.19685039370078741" top="0.78740157480314965" bottom="0.78740157480314965" header="0.59055118110236227" footer="0.59055118110236227"/>
  <pageSetup paperSize="9" scale="74" pageOrder="overThenDown" orientation="landscape" r:id="rId1"/>
  <headerFooter scaleWithDoc="0">
    <oddHeader>&amp;R&amp;"ＭＳ ゴシック,標準"【１　人口移動】</oddHeader>
    <oddFooter>&amp;R【１　人口移動】</oddFooter>
  </headerFooter>
  <rowBreaks count="1" manualBreakCount="1">
    <brk id="74" max="22"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B2:BS36"/>
  <sheetViews>
    <sheetView topLeftCell="A13" zoomScale="90" zoomScaleNormal="90" zoomScaleSheetLayoutView="90" workbookViewId="0">
      <selection activeCell="AT17" sqref="AT17"/>
    </sheetView>
  </sheetViews>
  <sheetFormatPr defaultRowHeight="13.5" x14ac:dyDescent="0.15"/>
  <cols>
    <col min="1" max="1" width="2.5" style="36" customWidth="1"/>
    <col min="2" max="2" width="22.5" style="45" customWidth="1"/>
    <col min="3" max="5" width="11.375" style="45" customWidth="1"/>
    <col min="6" max="8" width="8.125" style="45" customWidth="1"/>
    <col min="9" max="9" width="4.375" style="45" customWidth="1"/>
    <col min="10" max="12" width="10" style="36" customWidth="1"/>
    <col min="13" max="13" width="3.125" style="36" customWidth="1"/>
    <col min="14" max="14" width="2.5" style="46" customWidth="1"/>
    <col min="15" max="15" width="20" style="36" customWidth="1"/>
    <col min="16" max="16" width="11.25" style="36" customWidth="1"/>
    <col min="17" max="19" width="10.625" style="36" customWidth="1"/>
    <col min="20" max="22" width="8.75" style="36" customWidth="1"/>
    <col min="23" max="23" width="12.5" style="36" customWidth="1"/>
    <col min="24" max="24" width="1.25" style="46" customWidth="1"/>
    <col min="25" max="25" width="2.5" style="36" customWidth="1"/>
    <col min="26" max="26" width="20" style="36" customWidth="1"/>
    <col min="27" max="27" width="10.625" style="36" customWidth="1"/>
    <col min="28" max="33" width="8.75" style="36" customWidth="1"/>
    <col min="34" max="40" width="8.125" style="36" customWidth="1"/>
    <col min="41" max="41" width="1.125" style="106" customWidth="1"/>
    <col min="42" max="42" width="2.5" style="70" customWidth="1"/>
    <col min="43" max="43" width="20" style="36" customWidth="1"/>
    <col min="44" max="44" width="10.625" style="36" customWidth="1"/>
    <col min="45" max="48" width="9.375" style="36" customWidth="1"/>
    <col min="49" max="49" width="1.125" style="106" customWidth="1"/>
    <col min="50" max="50" width="2.5" style="70" customWidth="1"/>
    <col min="51" max="51" width="20" style="36" customWidth="1"/>
    <col min="52" max="52" width="10.625" style="36" customWidth="1"/>
    <col min="53" max="63" width="8.75" style="36" customWidth="1"/>
    <col min="64" max="64" width="1.25" style="36" customWidth="1"/>
    <col min="65" max="16384" width="9" style="36"/>
  </cols>
  <sheetData>
    <row r="2" spans="2:71" ht="45" customHeight="1" x14ac:dyDescent="0.15">
      <c r="B2" s="275"/>
      <c r="C2" s="274"/>
      <c r="D2" s="274"/>
      <c r="E2" s="274"/>
      <c r="F2" s="274"/>
      <c r="G2" s="274"/>
      <c r="H2" s="274"/>
      <c r="I2" s="274"/>
      <c r="J2" s="274"/>
      <c r="O2" s="318" t="s">
        <v>400</v>
      </c>
      <c r="P2" s="276" t="s">
        <v>385</v>
      </c>
      <c r="Q2" s="58"/>
      <c r="R2" s="58"/>
      <c r="S2" s="58"/>
      <c r="T2" s="58"/>
      <c r="U2" s="58"/>
      <c r="V2" s="58"/>
      <c r="W2" s="58"/>
      <c r="X2" s="267"/>
      <c r="Y2" s="58"/>
      <c r="AA2" s="58"/>
      <c r="AB2" s="58"/>
      <c r="AC2" s="58"/>
      <c r="AV2" s="788"/>
      <c r="AW2" s="788"/>
    </row>
    <row r="3" spans="2:71" ht="14.25" customHeight="1" x14ac:dyDescent="0.15">
      <c r="B3" s="274"/>
      <c r="C3" s="274"/>
      <c r="D3" s="274"/>
      <c r="E3" s="274"/>
      <c r="F3" s="274"/>
      <c r="G3" s="274"/>
      <c r="H3" s="274"/>
      <c r="I3" s="274"/>
      <c r="J3" s="274"/>
    </row>
    <row r="4" spans="2:71" ht="21.75" customHeight="1" x14ac:dyDescent="0.15">
      <c r="B4" s="893" t="s">
        <v>384</v>
      </c>
      <c r="C4" s="3071" t="s">
        <v>383</v>
      </c>
      <c r="D4" s="3071"/>
      <c r="E4" s="3071"/>
      <c r="F4" s="3070" t="s">
        <v>324</v>
      </c>
      <c r="G4" s="3070"/>
      <c r="H4" s="3070"/>
      <c r="I4" s="894"/>
      <c r="J4" s="3071" t="s">
        <v>367</v>
      </c>
      <c r="K4" s="3071"/>
      <c r="L4" s="3071"/>
      <c r="N4" s="201" t="s">
        <v>402</v>
      </c>
      <c r="P4" s="177"/>
      <c r="Q4" s="177"/>
      <c r="R4" s="177"/>
      <c r="S4" s="167"/>
      <c r="T4" s="70"/>
      <c r="U4" s="70"/>
      <c r="V4" s="2147">
        <f>'当該年度入力、注意事項'!$E$10</f>
        <v>26</v>
      </c>
      <c r="W4" s="2147"/>
      <c r="X4" s="333"/>
      <c r="Y4" s="201" t="s">
        <v>403</v>
      </c>
      <c r="Z4" s="70"/>
      <c r="AA4" s="233"/>
      <c r="AB4" s="70"/>
      <c r="AC4" s="70"/>
      <c r="AD4" s="70"/>
      <c r="AE4" s="70"/>
      <c r="AF4" s="70"/>
      <c r="AG4" s="70"/>
      <c r="AH4" s="70"/>
      <c r="AI4" s="70"/>
      <c r="AJ4" s="70"/>
      <c r="AK4" s="70"/>
      <c r="AL4" s="2147">
        <f>'当該年度入力、注意事項'!$E$10</f>
        <v>26</v>
      </c>
      <c r="AM4" s="2147"/>
      <c r="AN4" s="2147"/>
      <c r="AO4" s="338"/>
      <c r="AP4" s="201" t="s">
        <v>404</v>
      </c>
      <c r="AQ4" s="70"/>
      <c r="AR4" s="233"/>
      <c r="AS4" s="70"/>
      <c r="AT4" s="70"/>
      <c r="AU4" s="2147">
        <f>'当該年度入力、注意事項'!$E$10</f>
        <v>26</v>
      </c>
      <c r="AV4" s="2147"/>
      <c r="AX4" s="201" t="s">
        <v>405</v>
      </c>
      <c r="AY4" s="70"/>
      <c r="AZ4" s="233"/>
      <c r="BA4" s="70"/>
      <c r="BB4" s="70"/>
      <c r="BC4" s="70"/>
      <c r="BD4" s="70"/>
      <c r="BE4" s="70"/>
      <c r="BF4" s="70"/>
      <c r="BG4" s="70"/>
      <c r="BH4" s="2147">
        <f>'当該年度入力、注意事項'!$E$10</f>
        <v>26</v>
      </c>
      <c r="BI4" s="2147"/>
      <c r="BJ4" s="2147"/>
      <c r="BK4" s="2147"/>
      <c r="BL4" s="70"/>
      <c r="BM4" s="70"/>
      <c r="BN4" s="70"/>
      <c r="BO4" s="70"/>
      <c r="BP4" s="70"/>
      <c r="BQ4" s="70"/>
      <c r="BR4" s="70"/>
      <c r="BS4" s="70"/>
    </row>
    <row r="5" spans="2:71" ht="3" customHeight="1" thickBot="1" x14ac:dyDescent="0.2">
      <c r="B5" s="895"/>
      <c r="C5" s="3060" t="s">
        <v>368</v>
      </c>
      <c r="D5" s="3060"/>
      <c r="E5" s="3060"/>
      <c r="F5" s="3070"/>
      <c r="G5" s="3070"/>
      <c r="H5" s="3070"/>
      <c r="I5" s="894"/>
      <c r="J5" s="3060" t="s">
        <v>368</v>
      </c>
      <c r="K5" s="3060"/>
      <c r="L5" s="3060"/>
      <c r="N5" s="106"/>
      <c r="O5" s="181"/>
      <c r="P5" s="181"/>
      <c r="Q5" s="181"/>
      <c r="R5" s="181"/>
      <c r="S5" s="70"/>
      <c r="T5" s="70"/>
      <c r="U5" s="70"/>
      <c r="V5" s="70"/>
      <c r="W5" s="70"/>
      <c r="X5" s="106"/>
      <c r="Y5" s="70"/>
      <c r="Z5" s="70"/>
      <c r="AA5" s="70"/>
      <c r="AB5" s="70"/>
      <c r="AC5" s="70"/>
      <c r="AD5" s="70"/>
      <c r="AE5" s="70"/>
      <c r="AF5" s="70"/>
      <c r="AG5" s="70"/>
      <c r="AH5" s="70"/>
      <c r="AI5" s="70"/>
      <c r="AJ5" s="70"/>
      <c r="AK5" s="70"/>
      <c r="AL5" s="70"/>
      <c r="AM5" s="70"/>
      <c r="AN5" s="70"/>
      <c r="AQ5" s="70"/>
      <c r="AR5" s="70"/>
      <c r="AS5" s="70"/>
      <c r="AT5" s="70"/>
      <c r="AU5" s="70"/>
      <c r="AV5" s="70"/>
      <c r="AY5" s="70"/>
      <c r="AZ5" s="70"/>
      <c r="BA5" s="70"/>
      <c r="BB5" s="70"/>
      <c r="BC5" s="70"/>
      <c r="BD5" s="70"/>
      <c r="BE5" s="70"/>
      <c r="BF5" s="70"/>
      <c r="BG5" s="70"/>
      <c r="BH5" s="70"/>
      <c r="BI5" s="70"/>
      <c r="BJ5" s="70"/>
      <c r="BK5" s="70"/>
      <c r="BL5" s="70"/>
      <c r="BM5" s="70"/>
      <c r="BN5" s="70"/>
      <c r="BO5" s="70"/>
      <c r="BP5" s="70"/>
      <c r="BQ5" s="70"/>
      <c r="BR5" s="70"/>
      <c r="BS5" s="70"/>
    </row>
    <row r="6" spans="2:71" ht="16.5" customHeight="1" x14ac:dyDescent="0.15">
      <c r="B6" s="895"/>
      <c r="C6" s="3060"/>
      <c r="D6" s="3060"/>
      <c r="E6" s="3060"/>
      <c r="F6" s="3070"/>
      <c r="G6" s="3070"/>
      <c r="H6" s="3070"/>
      <c r="I6" s="894"/>
      <c r="J6" s="3060"/>
      <c r="K6" s="3060"/>
      <c r="L6" s="3060"/>
      <c r="N6" s="106"/>
      <c r="O6" s="3044" t="s">
        <v>159</v>
      </c>
      <c r="P6" s="3063" t="s">
        <v>160</v>
      </c>
      <c r="Q6" s="3058" t="s">
        <v>323</v>
      </c>
      <c r="R6" s="3059"/>
      <c r="S6" s="3059"/>
      <c r="T6" s="3033" t="s">
        <v>324</v>
      </c>
      <c r="U6" s="3034"/>
      <c r="V6" s="3034"/>
      <c r="W6" s="3055" t="s">
        <v>401</v>
      </c>
      <c r="X6" s="334"/>
      <c r="Y6" s="327"/>
      <c r="Z6" s="2864" t="s">
        <v>159</v>
      </c>
      <c r="AA6" s="3047" t="s">
        <v>320</v>
      </c>
      <c r="AB6" s="3034"/>
      <c r="AC6" s="3034"/>
      <c r="AD6" s="3034"/>
      <c r="AE6" s="3034"/>
      <c r="AF6" s="3034"/>
      <c r="AG6" s="3034"/>
      <c r="AH6" s="3034"/>
      <c r="AI6" s="3034"/>
      <c r="AJ6" s="3034"/>
      <c r="AK6" s="3034"/>
      <c r="AL6" s="3034"/>
      <c r="AM6" s="3034"/>
      <c r="AN6" s="3035"/>
      <c r="AO6" s="339"/>
      <c r="AP6" s="324"/>
      <c r="AQ6" s="3044" t="s">
        <v>159</v>
      </c>
      <c r="AR6" s="3033" t="s">
        <v>321</v>
      </c>
      <c r="AS6" s="3034"/>
      <c r="AT6" s="3034"/>
      <c r="AU6" s="3034"/>
      <c r="AV6" s="3035"/>
      <c r="AW6" s="339"/>
      <c r="AX6" s="324"/>
      <c r="AY6" s="3044" t="s">
        <v>159</v>
      </c>
      <c r="AZ6" s="3033" t="s">
        <v>322</v>
      </c>
      <c r="BA6" s="3034"/>
      <c r="BB6" s="3034"/>
      <c r="BC6" s="3034"/>
      <c r="BD6" s="3034"/>
      <c r="BE6" s="3034"/>
      <c r="BF6" s="3034"/>
      <c r="BG6" s="3034"/>
      <c r="BH6" s="3034"/>
      <c r="BI6" s="3034"/>
      <c r="BJ6" s="3034"/>
      <c r="BK6" s="3035"/>
      <c r="BL6" s="70"/>
      <c r="BM6" s="70"/>
      <c r="BN6" s="70"/>
      <c r="BO6" s="70"/>
      <c r="BP6" s="70"/>
      <c r="BQ6" s="70"/>
      <c r="BR6" s="70"/>
      <c r="BS6" s="70"/>
    </row>
    <row r="7" spans="2:71" s="46" customFormat="1" ht="16.5" customHeight="1" x14ac:dyDescent="0.15">
      <c r="B7" s="895"/>
      <c r="C7" s="3048" t="s">
        <v>281</v>
      </c>
      <c r="D7" s="3048" t="s">
        <v>282</v>
      </c>
      <c r="E7" s="3048" t="s">
        <v>283</v>
      </c>
      <c r="F7" s="3048" t="s">
        <v>325</v>
      </c>
      <c r="G7" s="3048" t="s">
        <v>287</v>
      </c>
      <c r="H7" s="3048" t="s">
        <v>326</v>
      </c>
      <c r="I7" s="894"/>
      <c r="J7" s="3048" t="s">
        <v>281</v>
      </c>
      <c r="K7" s="3048" t="s">
        <v>282</v>
      </c>
      <c r="L7" s="3048" t="s">
        <v>283</v>
      </c>
      <c r="N7" s="106"/>
      <c r="O7" s="3045"/>
      <c r="P7" s="3064"/>
      <c r="Q7" s="3066" t="s">
        <v>281</v>
      </c>
      <c r="R7" s="3068" t="s">
        <v>282</v>
      </c>
      <c r="S7" s="3051" t="s">
        <v>283</v>
      </c>
      <c r="T7" s="3049" t="s">
        <v>325</v>
      </c>
      <c r="U7" s="3068" t="s">
        <v>287</v>
      </c>
      <c r="V7" s="3061" t="s">
        <v>326</v>
      </c>
      <c r="W7" s="3056"/>
      <c r="X7" s="335"/>
      <c r="Y7" s="325"/>
      <c r="Z7" s="2866"/>
      <c r="AA7" s="235" t="s">
        <v>281</v>
      </c>
      <c r="AB7" s="3036" t="s">
        <v>98</v>
      </c>
      <c r="AC7" s="3038" t="s">
        <v>297</v>
      </c>
      <c r="AD7" s="3038" t="s">
        <v>186</v>
      </c>
      <c r="AE7" s="3042" t="s">
        <v>318</v>
      </c>
      <c r="AF7" s="3040"/>
      <c r="AG7" s="3043"/>
      <c r="AH7" s="3042" t="s">
        <v>407</v>
      </c>
      <c r="AI7" s="3043"/>
      <c r="AJ7" s="3042" t="s">
        <v>319</v>
      </c>
      <c r="AK7" s="3040"/>
      <c r="AL7" s="3040"/>
      <c r="AM7" s="3040"/>
      <c r="AN7" s="3041"/>
      <c r="AO7" s="339"/>
      <c r="AP7" s="324"/>
      <c r="AQ7" s="3045"/>
      <c r="AR7" s="234" t="s">
        <v>282</v>
      </c>
      <c r="AS7" s="3036" t="s">
        <v>304</v>
      </c>
      <c r="AT7" s="3038" t="s">
        <v>206</v>
      </c>
      <c r="AU7" s="3038" t="s">
        <v>305</v>
      </c>
      <c r="AV7" s="3053" t="s">
        <v>306</v>
      </c>
      <c r="AW7" s="340"/>
      <c r="AX7" s="329"/>
      <c r="AY7" s="3045"/>
      <c r="AZ7" s="237" t="s">
        <v>283</v>
      </c>
      <c r="BA7" s="3040" t="s">
        <v>319</v>
      </c>
      <c r="BB7" s="3040"/>
      <c r="BC7" s="3040"/>
      <c r="BD7" s="3040"/>
      <c r="BE7" s="3040"/>
      <c r="BF7" s="3040"/>
      <c r="BG7" s="3040"/>
      <c r="BH7" s="3040"/>
      <c r="BI7" s="3040"/>
      <c r="BJ7" s="3040"/>
      <c r="BK7" s="3041"/>
      <c r="BL7" s="106"/>
      <c r="BM7" s="106"/>
      <c r="BN7" s="106"/>
      <c r="BO7" s="106"/>
      <c r="BP7" s="106"/>
      <c r="BQ7" s="106"/>
      <c r="BR7" s="106"/>
      <c r="BS7" s="106"/>
    </row>
    <row r="8" spans="2:71" ht="16.5" customHeight="1" thickBot="1" x14ac:dyDescent="0.2">
      <c r="B8" s="895"/>
      <c r="C8" s="3048"/>
      <c r="D8" s="3048"/>
      <c r="E8" s="3048"/>
      <c r="F8" s="3048"/>
      <c r="G8" s="3048"/>
      <c r="H8" s="3048"/>
      <c r="I8" s="894"/>
      <c r="J8" s="3048"/>
      <c r="K8" s="3048"/>
      <c r="L8" s="3048"/>
      <c r="N8" s="106"/>
      <c r="O8" s="3046"/>
      <c r="P8" s="3065"/>
      <c r="Q8" s="3067"/>
      <c r="R8" s="3069"/>
      <c r="S8" s="3052"/>
      <c r="T8" s="3050"/>
      <c r="U8" s="3069"/>
      <c r="V8" s="3062"/>
      <c r="W8" s="3057"/>
      <c r="X8" s="335"/>
      <c r="Y8" s="325"/>
      <c r="Z8" s="2868"/>
      <c r="AA8" s="236" t="s">
        <v>100</v>
      </c>
      <c r="AB8" s="3037"/>
      <c r="AC8" s="3039"/>
      <c r="AD8" s="3039"/>
      <c r="AE8" s="216" t="s">
        <v>298</v>
      </c>
      <c r="AF8" s="216" t="s">
        <v>299</v>
      </c>
      <c r="AG8" s="216" t="s">
        <v>300</v>
      </c>
      <c r="AH8" s="217" t="s">
        <v>406</v>
      </c>
      <c r="AI8" s="217" t="s">
        <v>444</v>
      </c>
      <c r="AJ8" s="217" t="s">
        <v>301</v>
      </c>
      <c r="AK8" s="216" t="s">
        <v>302</v>
      </c>
      <c r="AL8" s="216" t="s">
        <v>303</v>
      </c>
      <c r="AM8" s="217" t="s">
        <v>316</v>
      </c>
      <c r="AN8" s="218" t="s">
        <v>317</v>
      </c>
      <c r="AO8" s="340"/>
      <c r="AP8" s="329"/>
      <c r="AQ8" s="3046"/>
      <c r="AR8" s="221" t="s">
        <v>100</v>
      </c>
      <c r="AS8" s="3037"/>
      <c r="AT8" s="3039"/>
      <c r="AU8" s="3039"/>
      <c r="AV8" s="3054"/>
      <c r="AW8" s="340"/>
      <c r="AX8" s="329"/>
      <c r="AY8" s="3046"/>
      <c r="AZ8" s="238" t="s">
        <v>100</v>
      </c>
      <c r="BA8" s="222" t="s">
        <v>307</v>
      </c>
      <c r="BB8" s="215" t="s">
        <v>308</v>
      </c>
      <c r="BC8" s="215" t="s">
        <v>309</v>
      </c>
      <c r="BD8" s="215" t="s">
        <v>310</v>
      </c>
      <c r="BE8" s="215" t="s">
        <v>311</v>
      </c>
      <c r="BF8" s="819" t="s">
        <v>312</v>
      </c>
      <c r="BG8" s="215" t="s">
        <v>313</v>
      </c>
      <c r="BH8" s="215" t="s">
        <v>314</v>
      </c>
      <c r="BI8" s="215" t="s">
        <v>315</v>
      </c>
      <c r="BJ8" s="821" t="s">
        <v>476</v>
      </c>
      <c r="BK8" s="820" t="s">
        <v>408</v>
      </c>
      <c r="BL8" s="70"/>
      <c r="BM8" s="70"/>
      <c r="BN8" s="70"/>
      <c r="BO8" s="70"/>
      <c r="BP8" s="70"/>
      <c r="BQ8" s="70"/>
      <c r="BR8" s="70"/>
      <c r="BS8" s="70"/>
    </row>
    <row r="9" spans="2:71" ht="21.75" customHeight="1" x14ac:dyDescent="0.15">
      <c r="B9" s="895" t="s">
        <v>369</v>
      </c>
      <c r="C9" s="896">
        <f>J9</f>
        <v>56742</v>
      </c>
      <c r="D9" s="896">
        <f t="shared" ref="D9:E12" si="0">K9</f>
        <v>22335</v>
      </c>
      <c r="E9" s="896">
        <f t="shared" si="0"/>
        <v>33492</v>
      </c>
      <c r="F9" s="896">
        <f>T9</f>
        <v>70</v>
      </c>
      <c r="G9" s="896">
        <f t="shared" ref="G9:H12" si="1">U9</f>
        <v>5074</v>
      </c>
      <c r="H9" s="896">
        <f t="shared" si="1"/>
        <v>2959</v>
      </c>
      <c r="I9" s="895"/>
      <c r="J9" s="896">
        <f t="shared" ref="J9:J30" si="2">SUM(Q9,AA9)</f>
        <v>56742</v>
      </c>
      <c r="K9" s="896">
        <f t="shared" ref="K9:K30" si="3">SUM(R9,AR9)</f>
        <v>22335</v>
      </c>
      <c r="L9" s="896">
        <f t="shared" ref="L9:L30" si="4">SUM(S9,AZ9)</f>
        <v>33492</v>
      </c>
      <c r="N9" s="106"/>
      <c r="O9" s="659" t="s">
        <v>116</v>
      </c>
      <c r="P9" s="477">
        <f>SUM(Q9:W9)</f>
        <v>120672</v>
      </c>
      <c r="Q9" s="613">
        <f>'4-1戸籍証明 '!T45-AA9</f>
        <v>41120</v>
      </c>
      <c r="R9" s="472">
        <f>'4-1戸籍証明 '!T130-SUM(AS9:AV9)</f>
        <v>17705</v>
      </c>
      <c r="S9" s="470">
        <f>'4-1戸籍証明 '!T215-SUM(BA9:BK9)</f>
        <v>23243</v>
      </c>
      <c r="T9" s="478">
        <f>'4-1戸籍証明 '!T53</f>
        <v>70</v>
      </c>
      <c r="U9" s="461">
        <f>'4-1戸籍証明 '!T138</f>
        <v>5074</v>
      </c>
      <c r="V9" s="470">
        <f>'4-1戸籍証明 '!T223</f>
        <v>2959</v>
      </c>
      <c r="W9" s="614">
        <f>SUM(AA9,AR9,AZ9)</f>
        <v>30501</v>
      </c>
      <c r="X9" s="232"/>
      <c r="Y9" s="326"/>
      <c r="Z9" s="668" t="s">
        <v>116</v>
      </c>
      <c r="AA9" s="634">
        <f t="shared" ref="AA9:AA20" si="5">SUM(AB9:AN9)</f>
        <v>15622</v>
      </c>
      <c r="AB9" s="1573">
        <v>2422</v>
      </c>
      <c r="AC9" s="1574">
        <v>2074</v>
      </c>
      <c r="AD9" s="1574">
        <v>2524</v>
      </c>
      <c r="AE9" s="1574">
        <v>3236</v>
      </c>
      <c r="AF9" s="1574">
        <v>1329</v>
      </c>
      <c r="AG9" s="1575">
        <v>2222</v>
      </c>
      <c r="AH9" s="1575">
        <v>821</v>
      </c>
      <c r="AI9" s="1575">
        <v>723</v>
      </c>
      <c r="AJ9" s="1576">
        <v>58</v>
      </c>
      <c r="AK9" s="1574">
        <v>41</v>
      </c>
      <c r="AL9" s="1574">
        <v>68</v>
      </c>
      <c r="AM9" s="1573">
        <v>69</v>
      </c>
      <c r="AN9" s="1577">
        <v>35</v>
      </c>
      <c r="AO9" s="232"/>
      <c r="AP9" s="326"/>
      <c r="AQ9" s="659" t="s">
        <v>116</v>
      </c>
      <c r="AR9" s="646">
        <f t="shared" ref="AR9:AR15" si="6">SUM(AS9:AV9)</f>
        <v>4630</v>
      </c>
      <c r="AS9" s="1626">
        <v>1272</v>
      </c>
      <c r="AT9" s="1627">
        <v>1745</v>
      </c>
      <c r="AU9" s="1627">
        <v>897</v>
      </c>
      <c r="AV9" s="1628">
        <v>716</v>
      </c>
      <c r="AW9" s="232"/>
      <c r="AX9" s="330"/>
      <c r="AY9" s="659" t="s">
        <v>116</v>
      </c>
      <c r="AZ9" s="654">
        <f t="shared" ref="AZ9:AZ19" si="7">SUM(BA9:BK9)</f>
        <v>10249</v>
      </c>
      <c r="BA9" s="1820">
        <v>753</v>
      </c>
      <c r="BB9" s="1820">
        <v>662</v>
      </c>
      <c r="BC9" s="1821">
        <v>2351</v>
      </c>
      <c r="BD9" s="1820">
        <v>1094</v>
      </c>
      <c r="BE9" s="1820">
        <v>1522</v>
      </c>
      <c r="BF9" s="1820">
        <v>770</v>
      </c>
      <c r="BG9" s="1820">
        <v>865</v>
      </c>
      <c r="BH9" s="1820">
        <v>1273</v>
      </c>
      <c r="BI9" s="1820">
        <v>310</v>
      </c>
      <c r="BJ9" s="1820">
        <v>202</v>
      </c>
      <c r="BK9" s="1820">
        <v>447</v>
      </c>
      <c r="BL9" s="70"/>
      <c r="BM9" s="70"/>
      <c r="BN9" s="70"/>
      <c r="BO9" s="70"/>
      <c r="BP9" s="70"/>
      <c r="BQ9" s="70"/>
      <c r="BR9" s="70"/>
      <c r="BS9" s="70"/>
    </row>
    <row r="10" spans="2:71" ht="21.75" customHeight="1" x14ac:dyDescent="0.15">
      <c r="B10" s="895" t="s">
        <v>370</v>
      </c>
      <c r="C10" s="896">
        <f>J10</f>
        <v>35890</v>
      </c>
      <c r="D10" s="896">
        <f t="shared" si="0"/>
        <v>8537</v>
      </c>
      <c r="E10" s="896">
        <f t="shared" si="0"/>
        <v>16314</v>
      </c>
      <c r="F10" s="896">
        <f>T10</f>
        <v>67</v>
      </c>
      <c r="G10" s="896">
        <f t="shared" si="1"/>
        <v>2374</v>
      </c>
      <c r="H10" s="896">
        <f t="shared" si="1"/>
        <v>2283</v>
      </c>
      <c r="I10" s="895"/>
      <c r="J10" s="896">
        <f t="shared" si="2"/>
        <v>35890</v>
      </c>
      <c r="K10" s="896">
        <f t="shared" si="3"/>
        <v>8537</v>
      </c>
      <c r="L10" s="896">
        <f t="shared" si="4"/>
        <v>16314</v>
      </c>
      <c r="N10" s="106"/>
      <c r="O10" s="660" t="s">
        <v>117</v>
      </c>
      <c r="P10" s="477">
        <f t="shared" ref="P10:P23" si="8">SUM(Q10:W10)</f>
        <v>65465</v>
      </c>
      <c r="Q10" s="613">
        <f>'4-1戸籍証明 '!T46-AA10</f>
        <v>33486</v>
      </c>
      <c r="R10" s="472">
        <f>'4-1戸籍証明 '!T131-SUM(AS10:AV10)</f>
        <v>7916</v>
      </c>
      <c r="S10" s="470">
        <f>'4-1戸籍証明 '!T216-SUM(BA10:BK10)</f>
        <v>15112</v>
      </c>
      <c r="T10" s="478">
        <f>'4-1戸籍証明 '!T54</f>
        <v>67</v>
      </c>
      <c r="U10" s="461">
        <f>'4-1戸籍証明 '!T139</f>
        <v>2374</v>
      </c>
      <c r="V10" s="470">
        <f>'4-1戸籍証明 '!T224</f>
        <v>2283</v>
      </c>
      <c r="W10" s="614">
        <f t="shared" ref="W10:W30" si="9">SUM(AA10,AR10,AZ10)</f>
        <v>4227</v>
      </c>
      <c r="X10" s="232"/>
      <c r="Y10" s="326"/>
      <c r="Z10" s="669" t="s">
        <v>117</v>
      </c>
      <c r="AA10" s="634">
        <f t="shared" si="5"/>
        <v>2404</v>
      </c>
      <c r="AB10" s="1565">
        <v>347</v>
      </c>
      <c r="AC10" s="1574">
        <v>222</v>
      </c>
      <c r="AD10" s="1574">
        <v>416</v>
      </c>
      <c r="AE10" s="1564">
        <v>574</v>
      </c>
      <c r="AF10" s="1564">
        <v>150</v>
      </c>
      <c r="AG10" s="1563">
        <v>384</v>
      </c>
      <c r="AH10" s="1563">
        <v>131</v>
      </c>
      <c r="AI10" s="1563">
        <v>134</v>
      </c>
      <c r="AJ10" s="1578">
        <v>9</v>
      </c>
      <c r="AK10" s="1564">
        <v>18</v>
      </c>
      <c r="AL10" s="1564">
        <v>9</v>
      </c>
      <c r="AM10" s="1565">
        <v>9</v>
      </c>
      <c r="AN10" s="1579">
        <v>1</v>
      </c>
      <c r="AO10" s="232"/>
      <c r="AP10" s="326"/>
      <c r="AQ10" s="660" t="s">
        <v>117</v>
      </c>
      <c r="AR10" s="647">
        <f t="shared" si="6"/>
        <v>621</v>
      </c>
      <c r="AS10" s="1629">
        <v>189</v>
      </c>
      <c r="AT10" s="1630">
        <v>203</v>
      </c>
      <c r="AU10" s="1630">
        <v>119</v>
      </c>
      <c r="AV10" s="1631">
        <v>110</v>
      </c>
      <c r="AW10" s="232"/>
      <c r="AX10" s="330"/>
      <c r="AY10" s="660" t="s">
        <v>117</v>
      </c>
      <c r="AZ10" s="655">
        <f t="shared" si="7"/>
        <v>1202</v>
      </c>
      <c r="BA10" s="1822">
        <v>90</v>
      </c>
      <c r="BB10" s="1822">
        <v>83</v>
      </c>
      <c r="BC10" s="1823">
        <v>220</v>
      </c>
      <c r="BD10" s="1822">
        <v>160</v>
      </c>
      <c r="BE10" s="1822">
        <v>129</v>
      </c>
      <c r="BF10" s="1822">
        <v>94</v>
      </c>
      <c r="BG10" s="1822">
        <v>87</v>
      </c>
      <c r="BH10" s="1822">
        <v>221</v>
      </c>
      <c r="BI10" s="1822">
        <v>47</v>
      </c>
      <c r="BJ10" s="1822">
        <v>30</v>
      </c>
      <c r="BK10" s="1822">
        <v>41</v>
      </c>
      <c r="BL10" s="70"/>
      <c r="BM10" s="70"/>
      <c r="BN10" s="70"/>
      <c r="BO10" s="70"/>
      <c r="BP10" s="70"/>
      <c r="BQ10" s="70"/>
      <c r="BR10" s="70"/>
      <c r="BS10" s="70"/>
    </row>
    <row r="11" spans="2:71" ht="21.75" customHeight="1" x14ac:dyDescent="0.15">
      <c r="B11" s="895" t="s">
        <v>108</v>
      </c>
      <c r="C11" s="896">
        <f>J11</f>
        <v>11</v>
      </c>
      <c r="D11" s="896">
        <f t="shared" si="0"/>
        <v>1</v>
      </c>
      <c r="E11" s="896">
        <f t="shared" si="0"/>
        <v>6</v>
      </c>
      <c r="F11" s="896">
        <f>T11</f>
        <v>0</v>
      </c>
      <c r="G11" s="896">
        <f t="shared" si="1"/>
        <v>0</v>
      </c>
      <c r="H11" s="896">
        <f t="shared" si="1"/>
        <v>3</v>
      </c>
      <c r="I11" s="895"/>
      <c r="J11" s="896">
        <f t="shared" si="2"/>
        <v>11</v>
      </c>
      <c r="K11" s="896">
        <f t="shared" si="3"/>
        <v>1</v>
      </c>
      <c r="L11" s="896">
        <f t="shared" si="4"/>
        <v>6</v>
      </c>
      <c r="N11" s="106"/>
      <c r="O11" s="661" t="s">
        <v>108</v>
      </c>
      <c r="P11" s="477">
        <f>SUM(Q11:W11)</f>
        <v>21</v>
      </c>
      <c r="Q11" s="613">
        <f>'4-1戸籍証明 '!T47-AA11</f>
        <v>4</v>
      </c>
      <c r="R11" s="472">
        <f>'4-1戸籍証明 '!T132-SUM(AS11:AV11)</f>
        <v>0</v>
      </c>
      <c r="S11" s="470">
        <f>'4-1戸籍証明 '!T217-SUM(BA11:BK11)</f>
        <v>2</v>
      </c>
      <c r="T11" s="478">
        <f>'4-1戸籍証明 '!T55</f>
        <v>0</v>
      </c>
      <c r="U11" s="461">
        <f>'4-1戸籍証明 '!T140</f>
        <v>0</v>
      </c>
      <c r="V11" s="470">
        <f>'4-1戸籍証明 '!T225</f>
        <v>3</v>
      </c>
      <c r="W11" s="614">
        <f t="shared" si="9"/>
        <v>12</v>
      </c>
      <c r="X11" s="232"/>
      <c r="Y11" s="326"/>
      <c r="Z11" s="670" t="s">
        <v>108</v>
      </c>
      <c r="AA11" s="634">
        <f t="shared" si="5"/>
        <v>7</v>
      </c>
      <c r="AB11" s="1573">
        <v>5</v>
      </c>
      <c r="AC11" s="1574">
        <v>1</v>
      </c>
      <c r="AD11" s="1574">
        <v>0</v>
      </c>
      <c r="AE11" s="1564">
        <v>0</v>
      </c>
      <c r="AF11" s="1564">
        <v>0</v>
      </c>
      <c r="AG11" s="1575">
        <v>1</v>
      </c>
      <c r="AH11" s="1575">
        <v>0</v>
      </c>
      <c r="AI11" s="1575">
        <v>0</v>
      </c>
      <c r="AJ11" s="1578">
        <v>0</v>
      </c>
      <c r="AK11" s="1574">
        <v>0</v>
      </c>
      <c r="AL11" s="1564">
        <v>0</v>
      </c>
      <c r="AM11" s="1565">
        <v>0</v>
      </c>
      <c r="AN11" s="1579">
        <v>0</v>
      </c>
      <c r="AO11" s="232"/>
      <c r="AP11" s="326"/>
      <c r="AQ11" s="661" t="s">
        <v>108</v>
      </c>
      <c r="AR11" s="648">
        <f t="shared" si="6"/>
        <v>1</v>
      </c>
      <c r="AS11" s="1629">
        <v>1</v>
      </c>
      <c r="AT11" s="1627">
        <v>0</v>
      </c>
      <c r="AU11" s="1627">
        <v>0</v>
      </c>
      <c r="AV11" s="1628">
        <v>0</v>
      </c>
      <c r="AW11" s="232"/>
      <c r="AX11" s="330"/>
      <c r="AY11" s="661" t="s">
        <v>108</v>
      </c>
      <c r="AZ11" s="1432">
        <f t="shared" si="7"/>
        <v>4</v>
      </c>
      <c r="BA11" s="1822">
        <v>1</v>
      </c>
      <c r="BB11" s="1822">
        <v>0</v>
      </c>
      <c r="BC11" s="1821">
        <v>0</v>
      </c>
      <c r="BD11" s="1822">
        <v>0</v>
      </c>
      <c r="BE11" s="1822">
        <v>0</v>
      </c>
      <c r="BF11" s="1822">
        <v>0</v>
      </c>
      <c r="BG11" s="1822">
        <v>2</v>
      </c>
      <c r="BH11" s="1822">
        <v>1</v>
      </c>
      <c r="BI11" s="1822">
        <v>0</v>
      </c>
      <c r="BJ11" s="1822">
        <v>0</v>
      </c>
      <c r="BK11" s="1822">
        <v>0</v>
      </c>
      <c r="BL11" s="70"/>
      <c r="BM11" s="70"/>
      <c r="BN11" s="70"/>
      <c r="BO11" s="70"/>
      <c r="BP11" s="70"/>
      <c r="BQ11" s="70"/>
      <c r="BR11" s="70"/>
      <c r="BS11" s="70"/>
    </row>
    <row r="12" spans="2:71" ht="21.75" customHeight="1" x14ac:dyDescent="0.15">
      <c r="B12" s="895" t="s">
        <v>371</v>
      </c>
      <c r="C12" s="896">
        <f>J12</f>
        <v>0</v>
      </c>
      <c r="D12" s="896">
        <f t="shared" si="0"/>
        <v>0</v>
      </c>
      <c r="E12" s="896">
        <f t="shared" si="0"/>
        <v>0</v>
      </c>
      <c r="F12" s="896">
        <f>T12</f>
        <v>0</v>
      </c>
      <c r="G12" s="896">
        <f t="shared" si="1"/>
        <v>0</v>
      </c>
      <c r="H12" s="896">
        <f t="shared" si="1"/>
        <v>0</v>
      </c>
      <c r="I12" s="895"/>
      <c r="J12" s="896">
        <f t="shared" si="2"/>
        <v>0</v>
      </c>
      <c r="K12" s="896">
        <f t="shared" si="3"/>
        <v>0</v>
      </c>
      <c r="L12" s="896">
        <f t="shared" si="4"/>
        <v>0</v>
      </c>
      <c r="N12" s="106"/>
      <c r="O12" s="661" t="s">
        <v>109</v>
      </c>
      <c r="P12" s="477">
        <f t="shared" si="8"/>
        <v>0</v>
      </c>
      <c r="Q12" s="613">
        <f>'4-1戸籍証明 '!T48-AA12</f>
        <v>0</v>
      </c>
      <c r="R12" s="472">
        <f>'4-1戸籍証明 '!T133-SUM(AS12:AV12)</f>
        <v>0</v>
      </c>
      <c r="S12" s="470">
        <f>'4-1戸籍証明 '!T218-SUM(BA12:BK12)</f>
        <v>0</v>
      </c>
      <c r="T12" s="478">
        <f>'4-1戸籍証明 '!T56</f>
        <v>0</v>
      </c>
      <c r="U12" s="461">
        <f>'4-1戸籍証明 '!T141</f>
        <v>0</v>
      </c>
      <c r="V12" s="470">
        <f>'4-1戸籍証明 '!T226</f>
        <v>0</v>
      </c>
      <c r="W12" s="614">
        <f t="shared" si="9"/>
        <v>0</v>
      </c>
      <c r="X12" s="232"/>
      <c r="Y12" s="326"/>
      <c r="Z12" s="670" t="s">
        <v>109</v>
      </c>
      <c r="AA12" s="634">
        <f t="shared" si="5"/>
        <v>0</v>
      </c>
      <c r="AB12" s="1565">
        <v>0</v>
      </c>
      <c r="AC12" s="1574">
        <v>0</v>
      </c>
      <c r="AD12" s="1574">
        <v>0</v>
      </c>
      <c r="AE12" s="1564">
        <v>0</v>
      </c>
      <c r="AF12" s="1564">
        <v>0</v>
      </c>
      <c r="AG12" s="1563">
        <v>0</v>
      </c>
      <c r="AH12" s="1563">
        <v>0</v>
      </c>
      <c r="AI12" s="1563">
        <v>0</v>
      </c>
      <c r="AJ12" s="1578">
        <v>0</v>
      </c>
      <c r="AK12" s="1564">
        <v>0</v>
      </c>
      <c r="AL12" s="1564">
        <v>0</v>
      </c>
      <c r="AM12" s="1565">
        <v>0</v>
      </c>
      <c r="AN12" s="1579">
        <v>0</v>
      </c>
      <c r="AO12" s="232"/>
      <c r="AP12" s="326"/>
      <c r="AQ12" s="661" t="s">
        <v>109</v>
      </c>
      <c r="AR12" s="648">
        <f t="shared" si="6"/>
        <v>0</v>
      </c>
      <c r="AS12" s="1629">
        <v>0</v>
      </c>
      <c r="AT12" s="1630">
        <v>0</v>
      </c>
      <c r="AU12" s="1630">
        <v>0</v>
      </c>
      <c r="AV12" s="1631">
        <v>0</v>
      </c>
      <c r="AW12" s="232"/>
      <c r="AX12" s="330"/>
      <c r="AY12" s="661" t="s">
        <v>109</v>
      </c>
      <c r="AZ12" s="655">
        <f t="shared" si="7"/>
        <v>0</v>
      </c>
      <c r="BA12" s="1822">
        <v>0</v>
      </c>
      <c r="BB12" s="1822">
        <v>0</v>
      </c>
      <c r="BC12" s="1822">
        <v>0</v>
      </c>
      <c r="BD12" s="1822">
        <v>0</v>
      </c>
      <c r="BE12" s="1822">
        <v>0</v>
      </c>
      <c r="BF12" s="1822">
        <v>0</v>
      </c>
      <c r="BG12" s="1822">
        <v>0</v>
      </c>
      <c r="BH12" s="1822">
        <v>0</v>
      </c>
      <c r="BI12" s="1822">
        <v>0</v>
      </c>
      <c r="BJ12" s="1822">
        <v>0</v>
      </c>
      <c r="BK12" s="1822">
        <v>0</v>
      </c>
      <c r="BL12" s="70"/>
      <c r="BM12" s="70"/>
      <c r="BN12" s="70"/>
      <c r="BO12" s="70"/>
      <c r="BP12" s="70"/>
      <c r="BQ12" s="70"/>
      <c r="BR12" s="70"/>
      <c r="BS12" s="70"/>
    </row>
    <row r="13" spans="2:71" ht="21.75" customHeight="1" x14ac:dyDescent="0.15">
      <c r="B13" s="895" t="s">
        <v>372</v>
      </c>
      <c r="C13" s="896">
        <f>J22</f>
        <v>1121</v>
      </c>
      <c r="D13" s="896">
        <f>K22</f>
        <v>892</v>
      </c>
      <c r="E13" s="896">
        <f>L22</f>
        <v>1015</v>
      </c>
      <c r="F13" s="896">
        <f>T22</f>
        <v>0</v>
      </c>
      <c r="G13" s="896">
        <f>U22</f>
        <v>0</v>
      </c>
      <c r="H13" s="896">
        <f>V22</f>
        <v>0</v>
      </c>
      <c r="I13" s="895"/>
      <c r="J13" s="896">
        <f t="shared" si="2"/>
        <v>816</v>
      </c>
      <c r="K13" s="896">
        <f t="shared" si="3"/>
        <v>454</v>
      </c>
      <c r="L13" s="896">
        <f t="shared" si="4"/>
        <v>352</v>
      </c>
      <c r="N13" s="106"/>
      <c r="O13" s="661" t="s">
        <v>174</v>
      </c>
      <c r="P13" s="477">
        <f t="shared" si="8"/>
        <v>1659</v>
      </c>
      <c r="Q13" s="613">
        <f>'4-1戸籍証明 '!T49-AA13</f>
        <v>775</v>
      </c>
      <c r="R13" s="472">
        <f>'4-1戸籍証明 '!T134-SUM(AS13:AV13)</f>
        <v>447</v>
      </c>
      <c r="S13" s="470">
        <f>'4-1戸籍証明 '!T219-SUM(BA13:BK13)</f>
        <v>352</v>
      </c>
      <c r="T13" s="478">
        <f>'4-1戸籍証明 '!T57</f>
        <v>0</v>
      </c>
      <c r="U13" s="461">
        <f>'4-1戸籍証明 '!T142</f>
        <v>23</v>
      </c>
      <c r="V13" s="470">
        <f>'4-1戸籍証明 '!T227</f>
        <v>14</v>
      </c>
      <c r="W13" s="614">
        <f t="shared" si="9"/>
        <v>48</v>
      </c>
      <c r="X13" s="232"/>
      <c r="Y13" s="326"/>
      <c r="Z13" s="670" t="s">
        <v>174</v>
      </c>
      <c r="AA13" s="634">
        <f t="shared" si="5"/>
        <v>41</v>
      </c>
      <c r="AB13" s="1565">
        <v>14</v>
      </c>
      <c r="AC13" s="1574">
        <v>1</v>
      </c>
      <c r="AD13" s="1574">
        <v>9</v>
      </c>
      <c r="AE13" s="1564">
        <v>8</v>
      </c>
      <c r="AF13" s="1564">
        <v>1</v>
      </c>
      <c r="AG13" s="1563">
        <v>5</v>
      </c>
      <c r="AH13" s="1563">
        <v>2</v>
      </c>
      <c r="AI13" s="1563">
        <v>1</v>
      </c>
      <c r="AJ13" s="1578">
        <v>0</v>
      </c>
      <c r="AK13" s="1564">
        <v>0</v>
      </c>
      <c r="AL13" s="1564">
        <v>0</v>
      </c>
      <c r="AM13" s="1565">
        <v>0</v>
      </c>
      <c r="AN13" s="1579">
        <v>0</v>
      </c>
      <c r="AO13" s="232"/>
      <c r="AP13" s="326"/>
      <c r="AQ13" s="661" t="s">
        <v>174</v>
      </c>
      <c r="AR13" s="648">
        <f t="shared" si="6"/>
        <v>7</v>
      </c>
      <c r="AS13" s="1629">
        <v>4</v>
      </c>
      <c r="AT13" s="1630">
        <v>3</v>
      </c>
      <c r="AU13" s="1630">
        <v>0</v>
      </c>
      <c r="AV13" s="1631">
        <v>0</v>
      </c>
      <c r="AW13" s="232"/>
      <c r="AX13" s="330"/>
      <c r="AY13" s="661" t="s">
        <v>174</v>
      </c>
      <c r="AZ13" s="1431">
        <f t="shared" si="7"/>
        <v>0</v>
      </c>
      <c r="BA13" s="1822">
        <v>0</v>
      </c>
      <c r="BB13" s="1822">
        <v>0</v>
      </c>
      <c r="BC13" s="1822">
        <v>0</v>
      </c>
      <c r="BD13" s="1822">
        <v>0</v>
      </c>
      <c r="BE13" s="1822">
        <v>0</v>
      </c>
      <c r="BF13" s="1822">
        <v>0</v>
      </c>
      <c r="BG13" s="1822">
        <v>0</v>
      </c>
      <c r="BH13" s="1822">
        <v>0</v>
      </c>
      <c r="BI13" s="1822">
        <v>0</v>
      </c>
      <c r="BJ13" s="1822">
        <v>0</v>
      </c>
      <c r="BK13" s="1822">
        <v>0</v>
      </c>
      <c r="BL13" s="70"/>
      <c r="BM13" s="70"/>
      <c r="BN13" s="70"/>
      <c r="BO13" s="70"/>
      <c r="BP13" s="70"/>
      <c r="BQ13" s="70"/>
      <c r="BR13" s="70"/>
      <c r="BS13" s="70"/>
    </row>
    <row r="14" spans="2:71" ht="21.75" customHeight="1" x14ac:dyDescent="0.15">
      <c r="B14" s="895" t="s">
        <v>373</v>
      </c>
      <c r="C14" s="896">
        <f t="shared" ref="C14:E15" si="10">J13</f>
        <v>816</v>
      </c>
      <c r="D14" s="896">
        <f t="shared" si="10"/>
        <v>454</v>
      </c>
      <c r="E14" s="896">
        <f t="shared" si="10"/>
        <v>352</v>
      </c>
      <c r="F14" s="896">
        <f t="shared" ref="F14:H15" si="11">T13</f>
        <v>0</v>
      </c>
      <c r="G14" s="896">
        <f t="shared" si="11"/>
        <v>23</v>
      </c>
      <c r="H14" s="896">
        <f t="shared" si="11"/>
        <v>14</v>
      </c>
      <c r="I14" s="895"/>
      <c r="J14" s="896">
        <f t="shared" si="2"/>
        <v>14</v>
      </c>
      <c r="K14" s="896">
        <f t="shared" si="3"/>
        <v>8</v>
      </c>
      <c r="L14" s="896">
        <f t="shared" si="4"/>
        <v>14</v>
      </c>
      <c r="N14" s="106"/>
      <c r="O14" s="661" t="s">
        <v>175</v>
      </c>
      <c r="P14" s="477">
        <f t="shared" si="8"/>
        <v>36</v>
      </c>
      <c r="Q14" s="613">
        <f>'4-1戸籍証明 '!T50-AA14</f>
        <v>14</v>
      </c>
      <c r="R14" s="472">
        <f>'4-1戸籍証明 '!T135-SUM(AS14:AV14)</f>
        <v>8</v>
      </c>
      <c r="S14" s="470">
        <f>'4-1戸籍証明 '!T220-SUM(BA14:BK14)</f>
        <v>14</v>
      </c>
      <c r="T14" s="478">
        <f>'4-1戸籍証明 '!T58</f>
        <v>0</v>
      </c>
      <c r="U14" s="461">
        <f>'4-1戸籍証明 '!T143</f>
        <v>0</v>
      </c>
      <c r="V14" s="470">
        <f>'4-1戸籍証明 '!T228</f>
        <v>0</v>
      </c>
      <c r="W14" s="614">
        <f t="shared" si="9"/>
        <v>0</v>
      </c>
      <c r="X14" s="232"/>
      <c r="Y14" s="326"/>
      <c r="Z14" s="670" t="s">
        <v>175</v>
      </c>
      <c r="AA14" s="634">
        <f t="shared" si="5"/>
        <v>0</v>
      </c>
      <c r="AB14" s="1565">
        <v>0</v>
      </c>
      <c r="AC14" s="1574">
        <v>0</v>
      </c>
      <c r="AD14" s="1574">
        <v>0</v>
      </c>
      <c r="AE14" s="1564">
        <v>0</v>
      </c>
      <c r="AF14" s="1564">
        <v>0</v>
      </c>
      <c r="AG14" s="1563">
        <v>0</v>
      </c>
      <c r="AH14" s="1563">
        <v>0</v>
      </c>
      <c r="AI14" s="1563">
        <v>0</v>
      </c>
      <c r="AJ14" s="1578">
        <v>0</v>
      </c>
      <c r="AK14" s="1564">
        <v>0</v>
      </c>
      <c r="AL14" s="1564">
        <v>0</v>
      </c>
      <c r="AM14" s="1565">
        <v>0</v>
      </c>
      <c r="AN14" s="1579">
        <v>0</v>
      </c>
      <c r="AO14" s="232"/>
      <c r="AP14" s="326"/>
      <c r="AQ14" s="661" t="s">
        <v>175</v>
      </c>
      <c r="AR14" s="648">
        <f t="shared" si="6"/>
        <v>0</v>
      </c>
      <c r="AS14" s="1629">
        <v>0</v>
      </c>
      <c r="AT14" s="1630">
        <v>0</v>
      </c>
      <c r="AU14" s="1630">
        <v>0</v>
      </c>
      <c r="AV14" s="1631">
        <v>0</v>
      </c>
      <c r="AW14" s="232"/>
      <c r="AX14" s="330"/>
      <c r="AY14" s="661" t="s">
        <v>175</v>
      </c>
      <c r="AZ14" s="655">
        <f t="shared" si="7"/>
        <v>0</v>
      </c>
      <c r="BA14" s="1822">
        <v>0</v>
      </c>
      <c r="BB14" s="1822">
        <v>0</v>
      </c>
      <c r="BC14" s="1822">
        <v>0</v>
      </c>
      <c r="BD14" s="1822">
        <v>0</v>
      </c>
      <c r="BE14" s="1822">
        <v>0</v>
      </c>
      <c r="BF14" s="1822">
        <v>0</v>
      </c>
      <c r="BG14" s="1822">
        <v>0</v>
      </c>
      <c r="BH14" s="1822">
        <v>0</v>
      </c>
      <c r="BI14" s="1822">
        <v>0</v>
      </c>
      <c r="BJ14" s="1822">
        <v>0</v>
      </c>
      <c r="BK14" s="1822">
        <v>0</v>
      </c>
      <c r="BL14" s="70"/>
      <c r="BM14" s="70"/>
      <c r="BN14" s="70"/>
      <c r="BO14" s="70"/>
      <c r="BP14" s="70"/>
      <c r="BQ14" s="70"/>
      <c r="BR14" s="70"/>
      <c r="BS14" s="70"/>
    </row>
    <row r="15" spans="2:71" ht="21.75" customHeight="1" x14ac:dyDescent="0.15">
      <c r="B15" s="895" t="s">
        <v>374</v>
      </c>
      <c r="C15" s="896">
        <f t="shared" si="10"/>
        <v>14</v>
      </c>
      <c r="D15" s="896">
        <f t="shared" si="10"/>
        <v>8</v>
      </c>
      <c r="E15" s="896">
        <f t="shared" si="10"/>
        <v>14</v>
      </c>
      <c r="F15" s="896">
        <f t="shared" si="11"/>
        <v>0</v>
      </c>
      <c r="G15" s="896">
        <f t="shared" si="11"/>
        <v>0</v>
      </c>
      <c r="H15" s="896">
        <f t="shared" si="11"/>
        <v>0</v>
      </c>
      <c r="I15" s="895"/>
      <c r="J15" s="896">
        <f t="shared" si="2"/>
        <v>4256</v>
      </c>
      <c r="K15" s="896">
        <f t="shared" si="3"/>
        <v>1286</v>
      </c>
      <c r="L15" s="896">
        <f t="shared" si="4"/>
        <v>1774</v>
      </c>
      <c r="N15" s="106"/>
      <c r="O15" s="660" t="s">
        <v>176</v>
      </c>
      <c r="P15" s="477">
        <f t="shared" si="8"/>
        <v>7814</v>
      </c>
      <c r="Q15" s="613">
        <f>'4-1戸籍証明 '!T51-AA15</f>
        <v>3026</v>
      </c>
      <c r="R15" s="472">
        <f>'4-1戸籍証明 '!T136-SUM(AS15:AV15)</f>
        <v>951</v>
      </c>
      <c r="S15" s="470">
        <f>'4-1戸籍証明 '!T221-SUM(BA15:BK15)</f>
        <v>1057</v>
      </c>
      <c r="T15" s="478">
        <f>'4-1戸籍証明 '!T59</f>
        <v>9</v>
      </c>
      <c r="U15" s="461">
        <f>'4-1戸籍証明 '!T144</f>
        <v>360</v>
      </c>
      <c r="V15" s="470">
        <f>'4-1戸籍証明 '!T229</f>
        <v>129</v>
      </c>
      <c r="W15" s="614">
        <f t="shared" si="9"/>
        <v>2282</v>
      </c>
      <c r="X15" s="232"/>
      <c r="Y15" s="326"/>
      <c r="Z15" s="669" t="s">
        <v>176</v>
      </c>
      <c r="AA15" s="634">
        <f t="shared" si="5"/>
        <v>1230</v>
      </c>
      <c r="AB15" s="1573">
        <v>167</v>
      </c>
      <c r="AC15" s="1574">
        <v>160</v>
      </c>
      <c r="AD15" s="1574">
        <v>257</v>
      </c>
      <c r="AE15" s="1564">
        <v>374</v>
      </c>
      <c r="AF15" s="1564">
        <v>71</v>
      </c>
      <c r="AG15" s="1575">
        <v>111</v>
      </c>
      <c r="AH15" s="1575">
        <v>38</v>
      </c>
      <c r="AI15" s="1575">
        <v>38</v>
      </c>
      <c r="AJ15" s="1578">
        <v>4</v>
      </c>
      <c r="AK15" s="1574">
        <v>2</v>
      </c>
      <c r="AL15" s="1564">
        <v>2</v>
      </c>
      <c r="AM15" s="1565">
        <v>5</v>
      </c>
      <c r="AN15" s="1580">
        <v>1</v>
      </c>
      <c r="AO15" s="232"/>
      <c r="AP15" s="326"/>
      <c r="AQ15" s="660" t="s">
        <v>176</v>
      </c>
      <c r="AR15" s="647">
        <f t="shared" si="6"/>
        <v>335</v>
      </c>
      <c r="AS15" s="1629">
        <v>90</v>
      </c>
      <c r="AT15" s="1627">
        <v>155</v>
      </c>
      <c r="AU15" s="1627">
        <v>58</v>
      </c>
      <c r="AV15" s="1628">
        <v>32</v>
      </c>
      <c r="AW15" s="232"/>
      <c r="AX15" s="330"/>
      <c r="AY15" s="660" t="s">
        <v>420</v>
      </c>
      <c r="AZ15" s="654">
        <f t="shared" si="7"/>
        <v>717</v>
      </c>
      <c r="BA15" s="1822">
        <v>32</v>
      </c>
      <c r="BB15" s="1822">
        <v>41</v>
      </c>
      <c r="BC15" s="1821">
        <v>163</v>
      </c>
      <c r="BD15" s="1822">
        <v>78</v>
      </c>
      <c r="BE15" s="1822">
        <v>96</v>
      </c>
      <c r="BF15" s="1822">
        <v>37</v>
      </c>
      <c r="BG15" s="1822">
        <v>91</v>
      </c>
      <c r="BH15" s="1822">
        <v>115</v>
      </c>
      <c r="BI15" s="1822">
        <v>26</v>
      </c>
      <c r="BJ15" s="1822">
        <v>12</v>
      </c>
      <c r="BK15" s="1822">
        <v>26</v>
      </c>
      <c r="BL15" s="70"/>
      <c r="BM15" s="70"/>
      <c r="BN15" s="70"/>
      <c r="BO15" s="70"/>
      <c r="BP15" s="70"/>
      <c r="BQ15" s="70"/>
      <c r="BR15" s="70"/>
      <c r="BS15" s="70"/>
    </row>
    <row r="16" spans="2:71" ht="21.75" customHeight="1" x14ac:dyDescent="0.15">
      <c r="B16" s="895" t="s">
        <v>375</v>
      </c>
      <c r="C16" s="896">
        <f t="shared" ref="C16:E17" si="12">J16</f>
        <v>142094</v>
      </c>
      <c r="D16" s="896">
        <f t="shared" si="12"/>
        <v>70595</v>
      </c>
      <c r="E16" s="896">
        <f t="shared" si="12"/>
        <v>87539</v>
      </c>
      <c r="F16" s="896">
        <f t="shared" ref="F16:H17" si="13">T16</f>
        <v>188</v>
      </c>
      <c r="G16" s="896">
        <f t="shared" si="13"/>
        <v>15813</v>
      </c>
      <c r="H16" s="896">
        <f t="shared" si="13"/>
        <v>6286</v>
      </c>
      <c r="I16" s="895"/>
      <c r="J16" s="896">
        <f t="shared" si="2"/>
        <v>142094</v>
      </c>
      <c r="K16" s="896">
        <f t="shared" si="3"/>
        <v>70595</v>
      </c>
      <c r="L16" s="896">
        <f t="shared" si="4"/>
        <v>87539</v>
      </c>
      <c r="N16" s="106"/>
      <c r="O16" s="660" t="s">
        <v>161</v>
      </c>
      <c r="P16" s="477">
        <f t="shared" si="8"/>
        <v>322515</v>
      </c>
      <c r="Q16" s="613">
        <f>'4-2住民票証明'!U42-AA16</f>
        <v>90354</v>
      </c>
      <c r="R16" s="472">
        <f>'4-2住民票証明'!U102-SUM(AS16:AV16)</f>
        <v>52602</v>
      </c>
      <c r="S16" s="463">
        <f>'4-2住民票証明'!U162-SUM(BA16:BK16)</f>
        <v>52921</v>
      </c>
      <c r="T16" s="473">
        <f>'4-2住民票証明'!U49</f>
        <v>188</v>
      </c>
      <c r="U16" s="461">
        <f>'4-2住民票証明'!U109</f>
        <v>15813</v>
      </c>
      <c r="V16" s="470">
        <f>'4-2住民票証明'!U169</f>
        <v>6286</v>
      </c>
      <c r="W16" s="614">
        <f t="shared" si="9"/>
        <v>104351</v>
      </c>
      <c r="X16" s="232"/>
      <c r="Y16" s="326"/>
      <c r="Z16" s="669" t="s">
        <v>161</v>
      </c>
      <c r="AA16" s="634">
        <f t="shared" si="5"/>
        <v>51740</v>
      </c>
      <c r="AB16" s="1573">
        <v>8472</v>
      </c>
      <c r="AC16" s="1574">
        <v>6320</v>
      </c>
      <c r="AD16" s="1574">
        <v>9113</v>
      </c>
      <c r="AE16" s="1564">
        <v>11156</v>
      </c>
      <c r="AF16" s="1564">
        <v>4051</v>
      </c>
      <c r="AG16" s="1575">
        <v>6964</v>
      </c>
      <c r="AH16" s="1575">
        <v>2735</v>
      </c>
      <c r="AI16" s="1575">
        <v>2246</v>
      </c>
      <c r="AJ16" s="1578">
        <v>147</v>
      </c>
      <c r="AK16" s="1574">
        <v>126</v>
      </c>
      <c r="AL16" s="1564">
        <v>164</v>
      </c>
      <c r="AM16" s="1565">
        <v>148</v>
      </c>
      <c r="AN16" s="1579">
        <v>98</v>
      </c>
      <c r="AO16" s="232"/>
      <c r="AP16" s="326"/>
      <c r="AQ16" s="660" t="s">
        <v>161</v>
      </c>
      <c r="AR16" s="647">
        <f t="shared" ref="AR16" si="14">SUM(AS16:AV16)</f>
        <v>17993</v>
      </c>
      <c r="AS16" s="1629">
        <v>4786</v>
      </c>
      <c r="AT16" s="1627">
        <v>7352</v>
      </c>
      <c r="AU16" s="1627">
        <v>2982</v>
      </c>
      <c r="AV16" s="1628">
        <v>2873</v>
      </c>
      <c r="AW16" s="232"/>
      <c r="AX16" s="330"/>
      <c r="AY16" s="660" t="s">
        <v>161</v>
      </c>
      <c r="AZ16" s="654">
        <f t="shared" si="7"/>
        <v>34618</v>
      </c>
      <c r="BA16" s="1822">
        <v>2762</v>
      </c>
      <c r="BB16" s="1822">
        <v>2349</v>
      </c>
      <c r="BC16" s="1821">
        <v>7794</v>
      </c>
      <c r="BD16" s="1822">
        <v>3881</v>
      </c>
      <c r="BE16" s="1822">
        <v>5269</v>
      </c>
      <c r="BF16" s="1822">
        <v>2690</v>
      </c>
      <c r="BG16" s="1822">
        <v>3079</v>
      </c>
      <c r="BH16" s="1822">
        <v>4027</v>
      </c>
      <c r="BI16" s="1822">
        <v>818</v>
      </c>
      <c r="BJ16" s="1822">
        <v>647</v>
      </c>
      <c r="BK16" s="1822">
        <v>1302</v>
      </c>
      <c r="BL16" s="70"/>
      <c r="BM16" s="70"/>
      <c r="BN16" s="70"/>
      <c r="BO16" s="70"/>
      <c r="BP16" s="70"/>
      <c r="BQ16" s="70"/>
      <c r="BR16" s="70"/>
      <c r="BS16" s="70"/>
    </row>
    <row r="17" spans="2:71" ht="21.75" customHeight="1" x14ac:dyDescent="0.15">
      <c r="B17" s="895" t="s">
        <v>376</v>
      </c>
      <c r="C17" s="896">
        <f t="shared" si="12"/>
        <v>3244</v>
      </c>
      <c r="D17" s="896">
        <f t="shared" si="12"/>
        <v>1947</v>
      </c>
      <c r="E17" s="896">
        <f t="shared" si="12"/>
        <v>2938</v>
      </c>
      <c r="F17" s="896">
        <f t="shared" si="13"/>
        <v>4</v>
      </c>
      <c r="G17" s="896">
        <f t="shared" si="13"/>
        <v>535</v>
      </c>
      <c r="H17" s="896">
        <f t="shared" si="13"/>
        <v>182</v>
      </c>
      <c r="I17" s="895"/>
      <c r="J17" s="896">
        <f t="shared" si="2"/>
        <v>3244</v>
      </c>
      <c r="K17" s="896">
        <f t="shared" si="3"/>
        <v>1947</v>
      </c>
      <c r="L17" s="896">
        <f t="shared" si="4"/>
        <v>2938</v>
      </c>
      <c r="N17" s="161"/>
      <c r="O17" s="661" t="s">
        <v>110</v>
      </c>
      <c r="P17" s="477">
        <f t="shared" si="8"/>
        <v>8850</v>
      </c>
      <c r="Q17" s="613">
        <f>'4-2住民票証明'!U43-AA17</f>
        <v>1839</v>
      </c>
      <c r="R17" s="472">
        <f>'4-2住民票証明'!U103-SUM(AS17:AV17)</f>
        <v>1511</v>
      </c>
      <c r="S17" s="463">
        <f>'4-2住民票証明'!U163-SUM(BA17:BK17)</f>
        <v>1727</v>
      </c>
      <c r="T17" s="473">
        <f>'4-2住民票証明'!U50</f>
        <v>4</v>
      </c>
      <c r="U17" s="461">
        <f>'4-2住民票証明'!U110</f>
        <v>535</v>
      </c>
      <c r="V17" s="470">
        <f>'4-2住民票証明'!U170</f>
        <v>182</v>
      </c>
      <c r="W17" s="614">
        <f t="shared" si="9"/>
        <v>3052</v>
      </c>
      <c r="X17" s="232"/>
      <c r="Y17" s="326"/>
      <c r="Z17" s="670" t="s">
        <v>110</v>
      </c>
      <c r="AA17" s="634">
        <f t="shared" si="5"/>
        <v>1405</v>
      </c>
      <c r="AB17" s="1573">
        <v>213</v>
      </c>
      <c r="AC17" s="1574">
        <v>192</v>
      </c>
      <c r="AD17" s="1574">
        <v>238</v>
      </c>
      <c r="AE17" s="1564">
        <v>283</v>
      </c>
      <c r="AF17" s="1564">
        <v>155</v>
      </c>
      <c r="AG17" s="1575">
        <v>170</v>
      </c>
      <c r="AH17" s="1575">
        <v>73</v>
      </c>
      <c r="AI17" s="1575">
        <v>65</v>
      </c>
      <c r="AJ17" s="1578">
        <v>5</v>
      </c>
      <c r="AK17" s="1574">
        <v>3</v>
      </c>
      <c r="AL17" s="1564">
        <v>4</v>
      </c>
      <c r="AM17" s="1565">
        <v>2</v>
      </c>
      <c r="AN17" s="1579">
        <v>2</v>
      </c>
      <c r="AO17" s="232"/>
      <c r="AP17" s="326"/>
      <c r="AQ17" s="661" t="s">
        <v>110</v>
      </c>
      <c r="AR17" s="648">
        <f>SUM(AS17:AV17)</f>
        <v>436</v>
      </c>
      <c r="AS17" s="1629">
        <v>127</v>
      </c>
      <c r="AT17" s="1627">
        <v>148</v>
      </c>
      <c r="AU17" s="1627">
        <v>83</v>
      </c>
      <c r="AV17" s="1628">
        <v>78</v>
      </c>
      <c r="AW17" s="232"/>
      <c r="AX17" s="330"/>
      <c r="AY17" s="661" t="s">
        <v>110</v>
      </c>
      <c r="AZ17" s="654">
        <f t="shared" si="7"/>
        <v>1211</v>
      </c>
      <c r="BA17" s="1822">
        <v>96</v>
      </c>
      <c r="BB17" s="1822">
        <v>71</v>
      </c>
      <c r="BC17" s="1821">
        <v>276</v>
      </c>
      <c r="BD17" s="1822">
        <v>116</v>
      </c>
      <c r="BE17" s="1822">
        <v>204</v>
      </c>
      <c r="BF17" s="1822">
        <v>124</v>
      </c>
      <c r="BG17" s="1822">
        <v>74</v>
      </c>
      <c r="BH17" s="1822">
        <v>165</v>
      </c>
      <c r="BI17" s="1822">
        <v>26</v>
      </c>
      <c r="BJ17" s="1822">
        <v>19</v>
      </c>
      <c r="BK17" s="1822">
        <v>40</v>
      </c>
      <c r="BL17" s="70"/>
      <c r="BM17" s="70"/>
      <c r="BN17" s="70"/>
      <c r="BO17" s="70"/>
      <c r="BP17" s="70"/>
      <c r="BQ17" s="70"/>
      <c r="BR17" s="70"/>
      <c r="BS17" s="70"/>
    </row>
    <row r="18" spans="2:71" ht="21.75" customHeight="1" x14ac:dyDescent="0.15">
      <c r="B18" s="895"/>
      <c r="C18" s="896"/>
      <c r="D18" s="896"/>
      <c r="E18" s="896"/>
      <c r="F18" s="896"/>
      <c r="G18" s="896"/>
      <c r="H18" s="896"/>
      <c r="I18" s="895"/>
      <c r="J18" s="896"/>
      <c r="K18" s="896"/>
      <c r="L18" s="896"/>
      <c r="N18" s="172"/>
      <c r="O18" s="660" t="s">
        <v>162</v>
      </c>
      <c r="P18" s="477">
        <f>SUM(Q18:W18)</f>
        <v>15697</v>
      </c>
      <c r="Q18" s="613">
        <f>'4-2住民票証明'!U44-AA18</f>
        <v>8342</v>
      </c>
      <c r="R18" s="472">
        <f>'4-2住民票証明'!U104-SUM(AS18:AV18)</f>
        <v>1582</v>
      </c>
      <c r="S18" s="463">
        <f>'4-2住民票証明'!U164-SUM(BA18:BK18)</f>
        <v>2699</v>
      </c>
      <c r="T18" s="473">
        <f>'4-2住民票証明'!U51</f>
        <v>3</v>
      </c>
      <c r="U18" s="461">
        <f>'4-2住民票証明'!U111</f>
        <v>609</v>
      </c>
      <c r="V18" s="470">
        <f>'4-2住民票証明'!U171</f>
        <v>276</v>
      </c>
      <c r="W18" s="614">
        <f t="shared" si="9"/>
        <v>2186</v>
      </c>
      <c r="X18" s="232"/>
      <c r="Y18" s="326"/>
      <c r="Z18" s="669" t="s">
        <v>162</v>
      </c>
      <c r="AA18" s="634">
        <f t="shared" si="5"/>
        <v>1314</v>
      </c>
      <c r="AB18" s="1573">
        <v>208</v>
      </c>
      <c r="AC18" s="1574">
        <v>81</v>
      </c>
      <c r="AD18" s="1574">
        <v>372</v>
      </c>
      <c r="AE18" s="1564">
        <v>289</v>
      </c>
      <c r="AF18" s="1564">
        <v>104</v>
      </c>
      <c r="AG18" s="1575">
        <v>158</v>
      </c>
      <c r="AH18" s="1575">
        <v>47</v>
      </c>
      <c r="AI18" s="1575">
        <v>42</v>
      </c>
      <c r="AJ18" s="1578">
        <v>1</v>
      </c>
      <c r="AK18" s="1574">
        <v>1</v>
      </c>
      <c r="AL18" s="1564">
        <v>1</v>
      </c>
      <c r="AM18" s="1565">
        <v>10</v>
      </c>
      <c r="AN18" s="1579">
        <v>0</v>
      </c>
      <c r="AO18" s="232"/>
      <c r="AP18" s="326"/>
      <c r="AQ18" s="660" t="s">
        <v>162</v>
      </c>
      <c r="AR18" s="647">
        <f>SUM(AS18:AV18)</f>
        <v>286</v>
      </c>
      <c r="AS18" s="1629">
        <v>67</v>
      </c>
      <c r="AT18" s="1627">
        <v>118</v>
      </c>
      <c r="AU18" s="1627">
        <v>54</v>
      </c>
      <c r="AV18" s="1628">
        <v>47</v>
      </c>
      <c r="AW18" s="232"/>
      <c r="AX18" s="330"/>
      <c r="AY18" s="660" t="s">
        <v>162</v>
      </c>
      <c r="AZ18" s="654">
        <f t="shared" si="7"/>
        <v>586</v>
      </c>
      <c r="BA18" s="1822">
        <v>24</v>
      </c>
      <c r="BB18" s="1822">
        <v>28</v>
      </c>
      <c r="BC18" s="1821">
        <v>199</v>
      </c>
      <c r="BD18" s="1822">
        <v>54</v>
      </c>
      <c r="BE18" s="1822">
        <v>72</v>
      </c>
      <c r="BF18" s="1822">
        <v>21</v>
      </c>
      <c r="BG18" s="1822">
        <v>68</v>
      </c>
      <c r="BH18" s="1822">
        <v>76</v>
      </c>
      <c r="BI18" s="1822">
        <v>21</v>
      </c>
      <c r="BJ18" s="1822">
        <v>2</v>
      </c>
      <c r="BK18" s="1822">
        <v>21</v>
      </c>
      <c r="BL18" s="70"/>
      <c r="BM18" s="70"/>
      <c r="BN18" s="70"/>
      <c r="BO18" s="70"/>
      <c r="BP18" s="70"/>
      <c r="BQ18" s="70"/>
      <c r="BR18" s="70"/>
      <c r="BS18" s="70"/>
    </row>
    <row r="19" spans="2:71" ht="21.75" customHeight="1" x14ac:dyDescent="0.15">
      <c r="B19" s="895" t="s">
        <v>377</v>
      </c>
      <c r="C19" s="896">
        <f>J18</f>
        <v>0</v>
      </c>
      <c r="D19" s="896">
        <f>K18</f>
        <v>0</v>
      </c>
      <c r="E19" s="896">
        <f>L18</f>
        <v>0</v>
      </c>
      <c r="F19" s="896">
        <f>T18</f>
        <v>3</v>
      </c>
      <c r="G19" s="896">
        <f>U18</f>
        <v>609</v>
      </c>
      <c r="H19" s="896">
        <f>V18</f>
        <v>276</v>
      </c>
      <c r="I19" s="895"/>
      <c r="J19" s="896">
        <f t="shared" si="2"/>
        <v>476</v>
      </c>
      <c r="K19" s="896">
        <f t="shared" si="3"/>
        <v>86</v>
      </c>
      <c r="L19" s="896">
        <f t="shared" si="4"/>
        <v>139</v>
      </c>
      <c r="N19" s="106"/>
      <c r="O19" s="660" t="s">
        <v>111</v>
      </c>
      <c r="P19" s="477">
        <f>SUM(Q19:W19)</f>
        <v>722</v>
      </c>
      <c r="Q19" s="613">
        <f>'4-2住民票証明'!U45-AA19</f>
        <v>435</v>
      </c>
      <c r="R19" s="472">
        <f>'4-2住民票証明'!U105-SUM(AS19:AV19)</f>
        <v>82</v>
      </c>
      <c r="S19" s="463">
        <f>'4-2住民票証明'!U165-SUM(BA19:BK19)</f>
        <v>139</v>
      </c>
      <c r="T19" s="473">
        <f>'4-2住民票証明'!U52</f>
        <v>0</v>
      </c>
      <c r="U19" s="461">
        <f>'4-2住民票証明'!U112</f>
        <v>0</v>
      </c>
      <c r="V19" s="470">
        <f>'4-2住民票証明'!U172</f>
        <v>21</v>
      </c>
      <c r="W19" s="614">
        <f t="shared" si="9"/>
        <v>45</v>
      </c>
      <c r="X19" s="232"/>
      <c r="Y19" s="326"/>
      <c r="Z19" s="669" t="s">
        <v>111</v>
      </c>
      <c r="AA19" s="634">
        <f t="shared" si="5"/>
        <v>41</v>
      </c>
      <c r="AB19" s="1565">
        <v>2</v>
      </c>
      <c r="AC19" s="1574">
        <v>1</v>
      </c>
      <c r="AD19" s="1574">
        <v>13</v>
      </c>
      <c r="AE19" s="1564">
        <v>9</v>
      </c>
      <c r="AF19" s="1564">
        <v>6</v>
      </c>
      <c r="AG19" s="1563">
        <v>7</v>
      </c>
      <c r="AH19" s="1563">
        <v>3</v>
      </c>
      <c r="AI19" s="1563">
        <v>0</v>
      </c>
      <c r="AJ19" s="1578">
        <v>0</v>
      </c>
      <c r="AK19" s="1574">
        <v>0</v>
      </c>
      <c r="AL19" s="1564">
        <v>0</v>
      </c>
      <c r="AM19" s="1565">
        <v>0</v>
      </c>
      <c r="AN19" s="1579">
        <v>0</v>
      </c>
      <c r="AO19" s="232"/>
      <c r="AP19" s="326"/>
      <c r="AQ19" s="660" t="s">
        <v>111</v>
      </c>
      <c r="AR19" s="647">
        <f>SUM(AS19:AV19)</f>
        <v>4</v>
      </c>
      <c r="AS19" s="2070">
        <v>0</v>
      </c>
      <c r="AT19" s="1627">
        <v>4</v>
      </c>
      <c r="AU19" s="1627">
        <v>0</v>
      </c>
      <c r="AV19" s="1628">
        <v>0</v>
      </c>
      <c r="AW19" s="232"/>
      <c r="AX19" s="330"/>
      <c r="AY19" s="660" t="s">
        <v>111</v>
      </c>
      <c r="AZ19" s="654">
        <f t="shared" si="7"/>
        <v>0</v>
      </c>
      <c r="BA19" s="1822">
        <v>0</v>
      </c>
      <c r="BB19" s="1822">
        <v>0</v>
      </c>
      <c r="BC19" s="1822">
        <v>0</v>
      </c>
      <c r="BD19" s="1822">
        <v>0</v>
      </c>
      <c r="BE19" s="1822">
        <v>0</v>
      </c>
      <c r="BF19" s="1822">
        <v>0</v>
      </c>
      <c r="BG19" s="1822">
        <v>0</v>
      </c>
      <c r="BH19" s="1822">
        <v>0</v>
      </c>
      <c r="BI19" s="1822">
        <v>0</v>
      </c>
      <c r="BJ19" s="1822">
        <v>0</v>
      </c>
      <c r="BK19" s="1822">
        <v>0</v>
      </c>
      <c r="BL19" s="70"/>
      <c r="BM19" s="70"/>
      <c r="BN19" s="70"/>
      <c r="BO19" s="70"/>
      <c r="BP19" s="70"/>
      <c r="BQ19" s="70"/>
      <c r="BR19" s="70"/>
      <c r="BS19" s="70"/>
    </row>
    <row r="20" spans="2:71" ht="21.75" customHeight="1" x14ac:dyDescent="0.15">
      <c r="B20" s="895" t="s">
        <v>378</v>
      </c>
      <c r="C20" s="896">
        <f>J29</f>
        <v>7117</v>
      </c>
      <c r="D20" s="896">
        <f>K29</f>
        <v>4857</v>
      </c>
      <c r="E20" s="896">
        <f>L29</f>
        <v>5202</v>
      </c>
      <c r="F20" s="896">
        <f>T29</f>
        <v>10</v>
      </c>
      <c r="G20" s="896">
        <f>U29</f>
        <v>824</v>
      </c>
      <c r="H20" s="896">
        <f>V29</f>
        <v>526</v>
      </c>
      <c r="I20" s="895"/>
      <c r="J20" s="896">
        <f t="shared" si="2"/>
        <v>330</v>
      </c>
      <c r="K20" s="896">
        <f t="shared" si="3"/>
        <v>84</v>
      </c>
      <c r="L20" s="896">
        <f t="shared" si="4"/>
        <v>104</v>
      </c>
      <c r="N20" s="106"/>
      <c r="O20" s="660" t="s">
        <v>120</v>
      </c>
      <c r="P20" s="477">
        <f>SUM(Q20:W20)</f>
        <v>485</v>
      </c>
      <c r="Q20" s="613">
        <f>'4-2住民票証明'!U46-AA20</f>
        <v>285</v>
      </c>
      <c r="R20" s="472">
        <f>'4-2住民票証明'!U106-SUM(AS20:AV20)</f>
        <v>84</v>
      </c>
      <c r="S20" s="463">
        <f>'4-2住民票証明'!U166-SUM(BA20:BK20)</f>
        <v>104</v>
      </c>
      <c r="T20" s="473">
        <f>'4-2住民票証明'!U53</f>
        <v>0</v>
      </c>
      <c r="U20" s="461">
        <f>'4-2住民票証明'!U113</f>
        <v>0</v>
      </c>
      <c r="V20" s="470">
        <f>'4-2住民票証明'!U173</f>
        <v>12</v>
      </c>
      <c r="W20" s="615"/>
      <c r="X20" s="232"/>
      <c r="Y20" s="326"/>
      <c r="Z20" s="669" t="s">
        <v>120</v>
      </c>
      <c r="AA20" s="1581">
        <f t="shared" si="5"/>
        <v>45</v>
      </c>
      <c r="AB20" s="1565">
        <v>4</v>
      </c>
      <c r="AC20" s="1564">
        <v>6</v>
      </c>
      <c r="AD20" s="1564">
        <v>8</v>
      </c>
      <c r="AE20" s="1564">
        <v>11</v>
      </c>
      <c r="AF20" s="1564">
        <v>2</v>
      </c>
      <c r="AG20" s="1563">
        <v>8</v>
      </c>
      <c r="AH20" s="1563">
        <v>2</v>
      </c>
      <c r="AI20" s="1563">
        <v>4</v>
      </c>
      <c r="AJ20" s="1578">
        <v>0</v>
      </c>
      <c r="AK20" s="1564">
        <v>0</v>
      </c>
      <c r="AL20" s="1564">
        <v>0</v>
      </c>
      <c r="AM20" s="1565">
        <v>0</v>
      </c>
      <c r="AN20" s="1579">
        <v>0</v>
      </c>
      <c r="AO20" s="232"/>
      <c r="AP20" s="326"/>
      <c r="AQ20" s="660" t="s">
        <v>120</v>
      </c>
      <c r="AR20" s="649"/>
      <c r="AS20" s="2071">
        <v>0</v>
      </c>
      <c r="AT20" s="2072">
        <v>0</v>
      </c>
      <c r="AU20" s="2072">
        <v>1</v>
      </c>
      <c r="AV20" s="2073">
        <v>1</v>
      </c>
      <c r="AW20" s="232"/>
      <c r="AX20" s="330"/>
      <c r="AY20" s="660" t="s">
        <v>120</v>
      </c>
      <c r="AZ20" s="656"/>
      <c r="BA20" s="861"/>
      <c r="BB20" s="861"/>
      <c r="BC20" s="862"/>
      <c r="BD20" s="861"/>
      <c r="BE20" s="861"/>
      <c r="BF20" s="861"/>
      <c r="BG20" s="861"/>
      <c r="BH20" s="861"/>
      <c r="BI20" s="861"/>
      <c r="BJ20" s="861"/>
      <c r="BK20" s="861"/>
      <c r="BL20" s="70"/>
      <c r="BM20" s="70"/>
      <c r="BN20" s="70"/>
      <c r="BO20" s="70"/>
      <c r="BP20" s="70"/>
      <c r="BQ20" s="70"/>
      <c r="BR20" s="70"/>
      <c r="BS20" s="70"/>
    </row>
    <row r="21" spans="2:71" ht="21.75" customHeight="1" x14ac:dyDescent="0.15">
      <c r="B21" s="895" t="s">
        <v>379</v>
      </c>
      <c r="C21" s="896">
        <f>J23</f>
        <v>89591</v>
      </c>
      <c r="D21" s="896">
        <f>K23</f>
        <v>53046</v>
      </c>
      <c r="E21" s="896">
        <f>L23</f>
        <v>71266</v>
      </c>
      <c r="F21" s="896">
        <f>T23</f>
        <v>129</v>
      </c>
      <c r="G21" s="896">
        <f>U23</f>
        <v>15377</v>
      </c>
      <c r="H21" s="896">
        <f>V23</f>
        <v>5438</v>
      </c>
      <c r="I21" s="895"/>
      <c r="J21" s="896">
        <f t="shared" si="2"/>
        <v>232</v>
      </c>
      <c r="K21" s="896">
        <f t="shared" si="3"/>
        <v>108</v>
      </c>
      <c r="L21" s="896">
        <f t="shared" si="4"/>
        <v>77</v>
      </c>
      <c r="N21" s="106"/>
      <c r="O21" s="660" t="s">
        <v>121</v>
      </c>
      <c r="P21" s="477">
        <f>SUM(Q21:W21)</f>
        <v>418</v>
      </c>
      <c r="Q21" s="613">
        <f>'3-3住基ネット'!S113</f>
        <v>232</v>
      </c>
      <c r="R21" s="472">
        <f>'3-3住基ネット'!S114</f>
        <v>108</v>
      </c>
      <c r="S21" s="463">
        <f>'3-3住基ネット'!S115</f>
        <v>77</v>
      </c>
      <c r="T21" s="464"/>
      <c r="U21" s="466"/>
      <c r="V21" s="463">
        <f>'3-3住基ネット'!S116</f>
        <v>1</v>
      </c>
      <c r="W21" s="616"/>
      <c r="X21" s="232"/>
      <c r="Y21" s="326"/>
      <c r="Z21" s="669" t="s">
        <v>121</v>
      </c>
      <c r="AA21" s="635"/>
      <c r="AB21" s="861"/>
      <c r="AC21" s="862"/>
      <c r="AD21" s="862"/>
      <c r="AE21" s="862"/>
      <c r="AF21" s="862"/>
      <c r="AG21" s="863"/>
      <c r="AH21" s="863"/>
      <c r="AI21" s="863"/>
      <c r="AJ21" s="1419"/>
      <c r="AK21" s="862"/>
      <c r="AL21" s="1420"/>
      <c r="AM21" s="861"/>
      <c r="AN21" s="1421"/>
      <c r="AO21" s="232"/>
      <c r="AP21" s="326"/>
      <c r="AQ21" s="660" t="s">
        <v>121</v>
      </c>
      <c r="AR21" s="649"/>
      <c r="AS21" s="861"/>
      <c r="AT21" s="862"/>
      <c r="AU21" s="862"/>
      <c r="AV21" s="875"/>
      <c r="AW21" s="232"/>
      <c r="AX21" s="330"/>
      <c r="AY21" s="660" t="s">
        <v>121</v>
      </c>
      <c r="AZ21" s="656"/>
      <c r="BA21" s="861"/>
      <c r="BB21" s="861"/>
      <c r="BC21" s="862"/>
      <c r="BD21" s="861"/>
      <c r="BE21" s="861"/>
      <c r="BF21" s="861"/>
      <c r="BG21" s="861"/>
      <c r="BH21" s="861"/>
      <c r="BI21" s="861"/>
      <c r="BJ21" s="861"/>
      <c r="BK21" s="861"/>
      <c r="BL21" s="70"/>
      <c r="BM21" s="70"/>
      <c r="BN21" s="70"/>
      <c r="BO21" s="70"/>
      <c r="BP21" s="70"/>
      <c r="BQ21" s="70"/>
      <c r="BR21" s="70"/>
      <c r="BS21" s="70"/>
    </row>
    <row r="22" spans="2:71" ht="21.75" customHeight="1" x14ac:dyDescent="0.15">
      <c r="B22" s="895" t="s">
        <v>380</v>
      </c>
      <c r="C22" s="896">
        <f>J15</f>
        <v>4256</v>
      </c>
      <c r="D22" s="896">
        <f>K15</f>
        <v>1286</v>
      </c>
      <c r="E22" s="896">
        <f>L15</f>
        <v>1774</v>
      </c>
      <c r="F22" s="896">
        <f>T15</f>
        <v>9</v>
      </c>
      <c r="G22" s="896">
        <f>U15</f>
        <v>360</v>
      </c>
      <c r="H22" s="896">
        <f>V15</f>
        <v>129</v>
      </c>
      <c r="I22" s="895"/>
      <c r="J22" s="896">
        <f t="shared" si="2"/>
        <v>1121</v>
      </c>
      <c r="K22" s="896">
        <f t="shared" si="3"/>
        <v>892</v>
      </c>
      <c r="L22" s="896">
        <f t="shared" si="4"/>
        <v>1015</v>
      </c>
      <c r="N22" s="172"/>
      <c r="O22" s="661" t="s">
        <v>118</v>
      </c>
      <c r="P22" s="477">
        <f t="shared" si="8"/>
        <v>3028</v>
      </c>
      <c r="Q22" s="613">
        <f>'4-2住民票証明'!U48</f>
        <v>1121</v>
      </c>
      <c r="R22" s="472">
        <f>'4-2住民票証明'!U108</f>
        <v>892</v>
      </c>
      <c r="S22" s="463">
        <f>'4-2住民票証明'!U168</f>
        <v>1015</v>
      </c>
      <c r="T22" s="464"/>
      <c r="U22" s="466"/>
      <c r="V22" s="465"/>
      <c r="W22" s="616"/>
      <c r="X22" s="232"/>
      <c r="Y22" s="326"/>
      <c r="Z22" s="670" t="s">
        <v>118</v>
      </c>
      <c r="AA22" s="635"/>
      <c r="AB22" s="861"/>
      <c r="AC22" s="862"/>
      <c r="AD22" s="862"/>
      <c r="AE22" s="862"/>
      <c r="AF22" s="862"/>
      <c r="AG22" s="863"/>
      <c r="AH22" s="863"/>
      <c r="AI22" s="863"/>
      <c r="AJ22" s="1419"/>
      <c r="AK22" s="862"/>
      <c r="AL22" s="862"/>
      <c r="AM22" s="861"/>
      <c r="AN22" s="875"/>
      <c r="AO22" s="232"/>
      <c r="AP22" s="326"/>
      <c r="AQ22" s="661" t="s">
        <v>118</v>
      </c>
      <c r="AR22" s="650"/>
      <c r="AS22" s="861"/>
      <c r="AT22" s="862"/>
      <c r="AU22" s="862"/>
      <c r="AV22" s="875"/>
      <c r="AW22" s="232"/>
      <c r="AX22" s="330"/>
      <c r="AY22" s="661" t="s">
        <v>118</v>
      </c>
      <c r="AZ22" s="656"/>
      <c r="BA22" s="861"/>
      <c r="BB22" s="861"/>
      <c r="BC22" s="862"/>
      <c r="BD22" s="861"/>
      <c r="BE22" s="861"/>
      <c r="BF22" s="861"/>
      <c r="BG22" s="861"/>
      <c r="BH22" s="861"/>
      <c r="BI22" s="861"/>
      <c r="BJ22" s="861"/>
      <c r="BK22" s="861"/>
      <c r="BL22" s="70"/>
      <c r="BM22" s="70"/>
      <c r="BN22" s="70"/>
      <c r="BO22" s="70"/>
      <c r="BP22" s="70"/>
      <c r="BQ22" s="70"/>
      <c r="BR22" s="70"/>
      <c r="BS22" s="70"/>
    </row>
    <row r="23" spans="2:71" ht="21.75" customHeight="1" x14ac:dyDescent="0.15">
      <c r="B23" s="895" t="s">
        <v>381</v>
      </c>
      <c r="C23" s="896">
        <f t="shared" ref="C23:E24" si="15">J19</f>
        <v>476</v>
      </c>
      <c r="D23" s="896">
        <f t="shared" si="15"/>
        <v>86</v>
      </c>
      <c r="E23" s="896">
        <f t="shared" si="15"/>
        <v>139</v>
      </c>
      <c r="F23" s="896">
        <f t="shared" ref="F23:H24" si="16">T19</f>
        <v>0</v>
      </c>
      <c r="G23" s="896">
        <f t="shared" si="16"/>
        <v>0</v>
      </c>
      <c r="H23" s="896">
        <f t="shared" si="16"/>
        <v>21</v>
      </c>
      <c r="I23" s="895"/>
      <c r="J23" s="896">
        <f t="shared" si="2"/>
        <v>89591</v>
      </c>
      <c r="K23" s="896">
        <f t="shared" si="3"/>
        <v>53046</v>
      </c>
      <c r="L23" s="896">
        <f t="shared" si="4"/>
        <v>71266</v>
      </c>
      <c r="N23" s="172"/>
      <c r="O23" s="660" t="s">
        <v>163</v>
      </c>
      <c r="P23" s="477">
        <f t="shared" si="8"/>
        <v>234847</v>
      </c>
      <c r="Q23" s="613">
        <f>'4-3印鑑証明'!T16-AA23</f>
        <v>42978</v>
      </c>
      <c r="R23" s="462">
        <f>'4-3印鑑証明'!T34-SUM(AS23:AV23)</f>
        <v>37487</v>
      </c>
      <c r="S23" s="463">
        <f>'4-3印鑑証明'!T51-SUM(BA23:BK23)</f>
        <v>38674</v>
      </c>
      <c r="T23" s="473">
        <f>'4-3印鑑証明'!T19</f>
        <v>129</v>
      </c>
      <c r="U23" s="461">
        <f>'4-3印鑑証明'!T37</f>
        <v>15377</v>
      </c>
      <c r="V23" s="470">
        <f>'4-3印鑑証明'!T54</f>
        <v>5438</v>
      </c>
      <c r="W23" s="614">
        <f t="shared" si="9"/>
        <v>94764</v>
      </c>
      <c r="X23" s="232"/>
      <c r="Y23" s="326"/>
      <c r="Z23" s="669" t="s">
        <v>163</v>
      </c>
      <c r="AA23" s="634">
        <f>SUM(AB23:AN23)</f>
        <v>46613</v>
      </c>
      <c r="AB23" s="1582">
        <v>7257</v>
      </c>
      <c r="AC23" s="1583">
        <v>6159</v>
      </c>
      <c r="AD23" s="1583">
        <v>6261</v>
      </c>
      <c r="AE23" s="1564">
        <v>9559</v>
      </c>
      <c r="AF23" s="1583">
        <v>4817</v>
      </c>
      <c r="AG23" s="1584">
        <v>7072</v>
      </c>
      <c r="AH23" s="1584">
        <v>2413</v>
      </c>
      <c r="AI23" s="1584">
        <v>2184</v>
      </c>
      <c r="AJ23" s="1578">
        <v>221</v>
      </c>
      <c r="AK23" s="1583">
        <v>112</v>
      </c>
      <c r="AL23" s="1583">
        <v>144</v>
      </c>
      <c r="AM23" s="1582">
        <v>305</v>
      </c>
      <c r="AN23" s="1579">
        <v>109</v>
      </c>
      <c r="AO23" s="232"/>
      <c r="AP23" s="326"/>
      <c r="AQ23" s="660" t="s">
        <v>163</v>
      </c>
      <c r="AR23" s="647">
        <f>SUM(AS23:AV23)</f>
        <v>15559</v>
      </c>
      <c r="AS23" s="1632">
        <v>4771</v>
      </c>
      <c r="AT23" s="1633">
        <v>5716</v>
      </c>
      <c r="AU23" s="1633">
        <v>2603</v>
      </c>
      <c r="AV23" s="1634">
        <v>2469</v>
      </c>
      <c r="AW23" s="341"/>
      <c r="AX23" s="331"/>
      <c r="AY23" s="660" t="s">
        <v>163</v>
      </c>
      <c r="AZ23" s="647">
        <f>SUM(BA23:BK23)</f>
        <v>32592</v>
      </c>
      <c r="BA23" s="1824">
        <v>2406</v>
      </c>
      <c r="BB23" s="1824">
        <v>2230</v>
      </c>
      <c r="BC23" s="1825">
        <v>7152</v>
      </c>
      <c r="BD23" s="1824">
        <v>3630</v>
      </c>
      <c r="BE23" s="1824">
        <v>5193</v>
      </c>
      <c r="BF23" s="1824">
        <v>2642</v>
      </c>
      <c r="BG23" s="1824">
        <v>2983</v>
      </c>
      <c r="BH23" s="1824">
        <v>3639</v>
      </c>
      <c r="BI23" s="1824">
        <v>916</v>
      </c>
      <c r="BJ23" s="1824">
        <v>566</v>
      </c>
      <c r="BK23" s="1824">
        <v>1235</v>
      </c>
      <c r="BL23" s="70"/>
      <c r="BM23" s="70"/>
      <c r="BN23" s="70"/>
      <c r="BO23" s="70"/>
      <c r="BP23" s="70"/>
      <c r="BQ23" s="70"/>
      <c r="BR23" s="70"/>
      <c r="BS23" s="70"/>
    </row>
    <row r="24" spans="2:71" ht="21.75" customHeight="1" thickBot="1" x14ac:dyDescent="0.2">
      <c r="B24" s="895" t="s">
        <v>120</v>
      </c>
      <c r="C24" s="896">
        <f t="shared" si="15"/>
        <v>330</v>
      </c>
      <c r="D24" s="896">
        <f t="shared" si="15"/>
        <v>84</v>
      </c>
      <c r="E24" s="896">
        <f t="shared" si="15"/>
        <v>104</v>
      </c>
      <c r="F24" s="896">
        <f t="shared" si="16"/>
        <v>0</v>
      </c>
      <c r="G24" s="896">
        <f t="shared" si="16"/>
        <v>0</v>
      </c>
      <c r="H24" s="896">
        <f t="shared" si="16"/>
        <v>12</v>
      </c>
      <c r="I24" s="895"/>
      <c r="J24" s="896">
        <f t="shared" si="2"/>
        <v>0</v>
      </c>
      <c r="K24" s="896">
        <f t="shared" si="3"/>
        <v>0</v>
      </c>
      <c r="L24" s="896">
        <f t="shared" si="4"/>
        <v>0</v>
      </c>
      <c r="N24" s="106"/>
      <c r="O24" s="1589"/>
      <c r="P24" s="1591"/>
      <c r="Q24" s="1592"/>
      <c r="R24" s="1593"/>
      <c r="S24" s="1594"/>
      <c r="T24" s="1595"/>
      <c r="U24" s="1596"/>
      <c r="V24" s="1594"/>
      <c r="W24" s="1597"/>
      <c r="X24" s="232"/>
      <c r="Y24" s="326"/>
      <c r="Z24" s="1589"/>
      <c r="AA24" s="1590"/>
      <c r="AB24" s="1365"/>
      <c r="AC24" s="1364"/>
      <c r="AD24" s="1364"/>
      <c r="AE24" s="865"/>
      <c r="AF24" s="865"/>
      <c r="AG24" s="866"/>
      <c r="AH24" s="866"/>
      <c r="AI24" s="866"/>
      <c r="AJ24" s="1422"/>
      <c r="AK24" s="865"/>
      <c r="AL24" s="865"/>
      <c r="AM24" s="864"/>
      <c r="AN24" s="876"/>
      <c r="AO24" s="232"/>
      <c r="AP24" s="326"/>
      <c r="AQ24" s="1599"/>
      <c r="AR24" s="1600"/>
      <c r="AS24" s="1365"/>
      <c r="AT24" s="1365"/>
      <c r="AU24" s="1364"/>
      <c r="AV24" s="1598"/>
      <c r="AW24" s="232"/>
      <c r="AX24" s="330"/>
      <c r="AY24" s="1599"/>
      <c r="AZ24" s="1601"/>
      <c r="BA24" s="1365"/>
      <c r="BB24" s="1364"/>
      <c r="BC24" s="1364"/>
      <c r="BD24" s="1364"/>
      <c r="BE24" s="1364"/>
      <c r="BF24" s="1364"/>
      <c r="BG24" s="1364"/>
      <c r="BH24" s="1364"/>
      <c r="BI24" s="1364"/>
      <c r="BJ24" s="1363"/>
      <c r="BK24" s="1598"/>
      <c r="BL24" s="70"/>
      <c r="BM24" s="70"/>
      <c r="BN24" s="70"/>
      <c r="BO24" s="70"/>
      <c r="BP24" s="70"/>
      <c r="BQ24" s="70"/>
      <c r="BR24" s="70"/>
      <c r="BS24" s="70"/>
    </row>
    <row r="25" spans="2:71" ht="23.25" customHeight="1" thickTop="1" x14ac:dyDescent="0.15">
      <c r="B25" s="895" t="s">
        <v>121</v>
      </c>
      <c r="C25" s="896">
        <f>J21</f>
        <v>232</v>
      </c>
      <c r="D25" s="896">
        <f>K21</f>
        <v>108</v>
      </c>
      <c r="E25" s="896">
        <f>L21</f>
        <v>77</v>
      </c>
      <c r="F25" s="896">
        <f>T21</f>
        <v>0</v>
      </c>
      <c r="G25" s="896">
        <f>U21</f>
        <v>0</v>
      </c>
      <c r="H25" s="896">
        <f>V21</f>
        <v>1</v>
      </c>
      <c r="I25" s="895"/>
      <c r="J25" s="896">
        <f t="shared" si="2"/>
        <v>344473</v>
      </c>
      <c r="K25" s="896">
        <f t="shared" si="3"/>
        <v>161249</v>
      </c>
      <c r="L25" s="896">
        <f t="shared" si="4"/>
        <v>218315</v>
      </c>
      <c r="N25" s="106"/>
      <c r="O25" s="663" t="s">
        <v>166</v>
      </c>
      <c r="P25" s="679">
        <f t="shared" ref="P25:V25" si="17">SUM(P9:P24)</f>
        <v>782229</v>
      </c>
      <c r="Q25" s="810">
        <f>SUM(Q9:Q24)</f>
        <v>224011</v>
      </c>
      <c r="R25" s="810">
        <f t="shared" si="17"/>
        <v>121375</v>
      </c>
      <c r="S25" s="811">
        <f t="shared" si="17"/>
        <v>137136</v>
      </c>
      <c r="T25" s="812">
        <f t="shared" si="17"/>
        <v>470</v>
      </c>
      <c r="U25" s="810">
        <f t="shared" si="17"/>
        <v>40165</v>
      </c>
      <c r="V25" s="811">
        <f t="shared" si="17"/>
        <v>17604</v>
      </c>
      <c r="W25" s="813">
        <f t="shared" si="9"/>
        <v>241515</v>
      </c>
      <c r="X25" s="232"/>
      <c r="Y25" s="326"/>
      <c r="Z25" s="672" t="s">
        <v>166</v>
      </c>
      <c r="AA25" s="808">
        <f>SUM(AB25:AN25)</f>
        <v>120462</v>
      </c>
      <c r="AB25" s="867">
        <f t="shared" ref="AB25:AN25" si="18">SUM(AB9:AB24)</f>
        <v>19111</v>
      </c>
      <c r="AC25" s="868">
        <f t="shared" si="18"/>
        <v>15217</v>
      </c>
      <c r="AD25" s="868">
        <f t="shared" si="18"/>
        <v>19211</v>
      </c>
      <c r="AE25" s="868">
        <f t="shared" si="18"/>
        <v>25499</v>
      </c>
      <c r="AF25" s="868">
        <f t="shared" si="18"/>
        <v>10686</v>
      </c>
      <c r="AG25" s="868">
        <f t="shared" si="18"/>
        <v>17102</v>
      </c>
      <c r="AH25" s="868">
        <f t="shared" si="18"/>
        <v>6265</v>
      </c>
      <c r="AI25" s="868">
        <f t="shared" si="18"/>
        <v>5437</v>
      </c>
      <c r="AJ25" s="868">
        <f t="shared" si="18"/>
        <v>445</v>
      </c>
      <c r="AK25" s="868">
        <f t="shared" si="18"/>
        <v>303</v>
      </c>
      <c r="AL25" s="868">
        <f t="shared" si="18"/>
        <v>392</v>
      </c>
      <c r="AM25" s="867">
        <f t="shared" si="18"/>
        <v>548</v>
      </c>
      <c r="AN25" s="877">
        <f t="shared" si="18"/>
        <v>246</v>
      </c>
      <c r="AO25" s="232"/>
      <c r="AP25" s="326"/>
      <c r="AQ25" s="663" t="s">
        <v>166</v>
      </c>
      <c r="AR25" s="806">
        <f>SUM(AS25:AV25)</f>
        <v>39874</v>
      </c>
      <c r="AS25" s="1387">
        <f>SUM(AS9:AS24)</f>
        <v>11307</v>
      </c>
      <c r="AT25" s="1388">
        <f>SUM(AT9:AT24)</f>
        <v>15444</v>
      </c>
      <c r="AU25" s="1388">
        <f>SUM(AU9:AU24)</f>
        <v>6797</v>
      </c>
      <c r="AV25" s="1389">
        <f>SUM(AV9:AV24)</f>
        <v>6326</v>
      </c>
      <c r="AW25" s="232"/>
      <c r="AX25" s="330"/>
      <c r="AY25" s="663" t="s">
        <v>166</v>
      </c>
      <c r="AZ25" s="679">
        <f>SUM(BA25:BK25)</f>
        <v>81179</v>
      </c>
      <c r="BA25" s="867">
        <f t="shared" ref="BA25:BK25" si="19">SUM(BA9:BA24)</f>
        <v>6164</v>
      </c>
      <c r="BB25" s="868">
        <f t="shared" si="19"/>
        <v>5464</v>
      </c>
      <c r="BC25" s="868">
        <f t="shared" si="19"/>
        <v>18155</v>
      </c>
      <c r="BD25" s="868">
        <f t="shared" si="19"/>
        <v>9013</v>
      </c>
      <c r="BE25" s="868">
        <f t="shared" si="19"/>
        <v>12485</v>
      </c>
      <c r="BF25" s="868">
        <f t="shared" si="19"/>
        <v>6378</v>
      </c>
      <c r="BG25" s="868">
        <f t="shared" si="19"/>
        <v>7249</v>
      </c>
      <c r="BH25" s="868">
        <f t="shared" si="19"/>
        <v>9517</v>
      </c>
      <c r="BI25" s="868">
        <f t="shared" si="19"/>
        <v>2164</v>
      </c>
      <c r="BJ25" s="868">
        <f t="shared" si="19"/>
        <v>1478</v>
      </c>
      <c r="BK25" s="877">
        <f t="shared" si="19"/>
        <v>3112</v>
      </c>
      <c r="BL25" s="70"/>
      <c r="BM25" s="70"/>
      <c r="BN25" s="70"/>
      <c r="BO25" s="70"/>
      <c r="BP25" s="70"/>
      <c r="BQ25" s="70"/>
      <c r="BR25" s="70"/>
      <c r="BS25" s="70"/>
    </row>
    <row r="26" spans="2:71" ht="21.75" customHeight="1" thickBot="1" x14ac:dyDescent="0.2">
      <c r="B26" s="895" t="s">
        <v>382</v>
      </c>
      <c r="C26" s="896">
        <f>J28</f>
        <v>971</v>
      </c>
      <c r="D26" s="896">
        <f>K28</f>
        <v>579</v>
      </c>
      <c r="E26" s="896">
        <f>L28</f>
        <v>963</v>
      </c>
      <c r="F26" s="896">
        <f>T28</f>
        <v>0</v>
      </c>
      <c r="G26" s="896">
        <f>U28</f>
        <v>0</v>
      </c>
      <c r="H26" s="896">
        <f>V28</f>
        <v>50</v>
      </c>
      <c r="I26" s="895"/>
      <c r="J26" s="896">
        <f>SUM(Q26,AA26)</f>
        <v>38105</v>
      </c>
      <c r="K26" s="896">
        <f t="shared" si="3"/>
        <v>22281</v>
      </c>
      <c r="L26" s="896">
        <f t="shared" si="4"/>
        <v>35117</v>
      </c>
      <c r="N26" s="106"/>
      <c r="O26" s="664" t="s">
        <v>165</v>
      </c>
      <c r="P26" s="480">
        <f>SUM(Q26:W26)</f>
        <v>95586</v>
      </c>
      <c r="Q26" s="617">
        <f>SUM('4-1戸籍証明 '!T95,'4-2住民票証明'!U79,'4-3印鑑証明'!T17)-SUM(AB26:AL26,AM26:AN26)</f>
        <v>38105</v>
      </c>
      <c r="R26" s="479">
        <f>'4-1戸籍証明 '!T180+'4-2住民票証明'!U139+'4-3印鑑証明'!T35-SUM(AS26:AV26)</f>
        <v>22252</v>
      </c>
      <c r="S26" s="618">
        <f>'4-1戸籍証明 '!T273+'4-2住民票証明'!U199+'4-3印鑑証明'!T52-SUM(BA26:BK26)</f>
        <v>35117</v>
      </c>
      <c r="T26" s="620">
        <f>'4-1戸籍証明 '!T102+'4-2住民票証明'!U85+'4-3印鑑証明'!T20</f>
        <v>0</v>
      </c>
      <c r="U26" s="475">
        <f>'4-1戸籍証明 '!T187+'4-2住民票証明'!U145+'4-3印鑑証明'!T38</f>
        <v>60</v>
      </c>
      <c r="V26" s="621">
        <f>'4-1戸籍証明 '!T280+'4-2住民票証明'!U205+'4-3印鑑証明'!T55</f>
        <v>23</v>
      </c>
      <c r="W26" s="619">
        <f t="shared" si="9"/>
        <v>29</v>
      </c>
      <c r="X26" s="232"/>
      <c r="Y26" s="326"/>
      <c r="Z26" s="673" t="s">
        <v>165</v>
      </c>
      <c r="AA26" s="636">
        <f>SUM(AB26:AN26)</f>
        <v>0</v>
      </c>
      <c r="AB26" s="1566"/>
      <c r="AC26" s="1567"/>
      <c r="AD26" s="1567"/>
      <c r="AE26" s="1567"/>
      <c r="AF26" s="1567"/>
      <c r="AG26" s="1568"/>
      <c r="AH26" s="1568"/>
      <c r="AI26" s="1568"/>
      <c r="AJ26" s="1585"/>
      <c r="AK26" s="1567"/>
      <c r="AL26" s="1570"/>
      <c r="AM26" s="1569"/>
      <c r="AN26" s="1580"/>
      <c r="AO26" s="232"/>
      <c r="AP26" s="326"/>
      <c r="AQ26" s="664" t="s">
        <v>165</v>
      </c>
      <c r="AR26" s="651">
        <f>SUM(AS26:AV26)</f>
        <v>29</v>
      </c>
      <c r="AS26" s="1635">
        <v>9</v>
      </c>
      <c r="AT26" s="1636">
        <v>13</v>
      </c>
      <c r="AU26" s="1636">
        <v>3</v>
      </c>
      <c r="AV26" s="1637">
        <v>4</v>
      </c>
      <c r="AW26" s="232"/>
      <c r="AX26" s="330"/>
      <c r="AY26" s="664" t="s">
        <v>421</v>
      </c>
      <c r="AZ26" s="657">
        <f>SUM(BA26:BK26)</f>
        <v>0</v>
      </c>
      <c r="BA26" s="1826">
        <v>0</v>
      </c>
      <c r="BB26" s="1827">
        <v>0</v>
      </c>
      <c r="BC26" s="1827">
        <v>0</v>
      </c>
      <c r="BD26" s="1827">
        <v>0</v>
      </c>
      <c r="BE26" s="1827">
        <v>0</v>
      </c>
      <c r="BF26" s="1827">
        <v>0</v>
      </c>
      <c r="BG26" s="1827">
        <v>0</v>
      </c>
      <c r="BH26" s="1827">
        <v>0</v>
      </c>
      <c r="BI26" s="1827">
        <v>0</v>
      </c>
      <c r="BJ26" s="1827">
        <v>0</v>
      </c>
      <c r="BK26" s="1828">
        <v>0</v>
      </c>
      <c r="BL26" s="70"/>
      <c r="BM26" s="70"/>
      <c r="BN26" s="70"/>
      <c r="BO26" s="70"/>
      <c r="BP26" s="70"/>
      <c r="BQ26" s="70"/>
      <c r="BR26" s="70"/>
      <c r="BS26" s="70"/>
    </row>
    <row r="27" spans="2:71" ht="23.25" customHeight="1" thickTop="1" thickBot="1" x14ac:dyDescent="0.2">
      <c r="B27" s="895"/>
      <c r="C27" s="895"/>
      <c r="D27" s="895"/>
      <c r="E27" s="895"/>
      <c r="F27" s="895"/>
      <c r="G27" s="895"/>
      <c r="H27" s="895"/>
      <c r="I27" s="895"/>
      <c r="J27" s="897">
        <f>SUM(Q27,AA27)</f>
        <v>382578</v>
      </c>
      <c r="K27" s="897">
        <f t="shared" si="3"/>
        <v>183530</v>
      </c>
      <c r="L27" s="897">
        <f t="shared" si="4"/>
        <v>253432</v>
      </c>
      <c r="N27" s="106"/>
      <c r="O27" s="665" t="s">
        <v>167</v>
      </c>
      <c r="P27" s="680">
        <f>SUM(P25:P26)</f>
        <v>877815</v>
      </c>
      <c r="Q27" s="814">
        <f t="shared" ref="Q27:V27" si="20">SUM(Q25:Q26)</f>
        <v>262116</v>
      </c>
      <c r="R27" s="815">
        <f t="shared" si="20"/>
        <v>143627</v>
      </c>
      <c r="S27" s="816">
        <f t="shared" si="20"/>
        <v>172253</v>
      </c>
      <c r="T27" s="817">
        <f t="shared" si="20"/>
        <v>470</v>
      </c>
      <c r="U27" s="815">
        <f t="shared" si="20"/>
        <v>40225</v>
      </c>
      <c r="V27" s="816">
        <f t="shared" si="20"/>
        <v>17627</v>
      </c>
      <c r="W27" s="818">
        <f t="shared" si="9"/>
        <v>241544</v>
      </c>
      <c r="X27" s="232"/>
      <c r="Y27" s="326"/>
      <c r="Z27" s="674" t="s">
        <v>167</v>
      </c>
      <c r="AA27" s="809">
        <f>SUM(AB27:AN27)</f>
        <v>120462</v>
      </c>
      <c r="AB27" s="681">
        <f t="shared" ref="AB27:AN27" si="21">SUM(AB25:AB26)</f>
        <v>19111</v>
      </c>
      <c r="AC27" s="682">
        <f t="shared" si="21"/>
        <v>15217</v>
      </c>
      <c r="AD27" s="682">
        <f t="shared" si="21"/>
        <v>19211</v>
      </c>
      <c r="AE27" s="682">
        <f t="shared" si="21"/>
        <v>25499</v>
      </c>
      <c r="AF27" s="682">
        <f t="shared" si="21"/>
        <v>10686</v>
      </c>
      <c r="AG27" s="682">
        <f t="shared" si="21"/>
        <v>17102</v>
      </c>
      <c r="AH27" s="682">
        <f>SUM(AH25:AH26)</f>
        <v>6265</v>
      </c>
      <c r="AI27" s="682">
        <f>SUM(AI25:AI26)</f>
        <v>5437</v>
      </c>
      <c r="AJ27" s="682">
        <f t="shared" si="21"/>
        <v>445</v>
      </c>
      <c r="AK27" s="682">
        <f t="shared" si="21"/>
        <v>303</v>
      </c>
      <c r="AL27" s="682">
        <f t="shared" si="21"/>
        <v>392</v>
      </c>
      <c r="AM27" s="681">
        <f t="shared" si="21"/>
        <v>548</v>
      </c>
      <c r="AN27" s="683">
        <f t="shared" si="21"/>
        <v>246</v>
      </c>
      <c r="AO27" s="232"/>
      <c r="AP27" s="326"/>
      <c r="AQ27" s="665" t="s">
        <v>167</v>
      </c>
      <c r="AR27" s="807">
        <f>SUM(AS27:AV27)</f>
        <v>39903</v>
      </c>
      <c r="AS27" s="1368">
        <f>SUM(AS25:AS26)</f>
        <v>11316</v>
      </c>
      <c r="AT27" s="1371">
        <f>SUM(AT25:AT26)</f>
        <v>15457</v>
      </c>
      <c r="AU27" s="1371">
        <f>SUM(AU25:AU26)</f>
        <v>6800</v>
      </c>
      <c r="AV27" s="1390">
        <f>SUM(AV25:AV26)</f>
        <v>6330</v>
      </c>
      <c r="AW27" s="232"/>
      <c r="AX27" s="330"/>
      <c r="AY27" s="665" t="s">
        <v>167</v>
      </c>
      <c r="AZ27" s="680">
        <f>SUM(BA27:BK27)</f>
        <v>81179</v>
      </c>
      <c r="BA27" s="869">
        <f>SUM(BA25:BA26)</f>
        <v>6164</v>
      </c>
      <c r="BB27" s="870">
        <f t="shared" ref="BB27:BK27" si="22">SUM(BB25:BB26)</f>
        <v>5464</v>
      </c>
      <c r="BC27" s="870">
        <f t="shared" si="22"/>
        <v>18155</v>
      </c>
      <c r="BD27" s="870">
        <f t="shared" si="22"/>
        <v>9013</v>
      </c>
      <c r="BE27" s="870">
        <f t="shared" si="22"/>
        <v>12485</v>
      </c>
      <c r="BF27" s="870">
        <f t="shared" si="22"/>
        <v>6378</v>
      </c>
      <c r="BG27" s="870">
        <f t="shared" si="22"/>
        <v>7249</v>
      </c>
      <c r="BH27" s="870">
        <f t="shared" si="22"/>
        <v>9517</v>
      </c>
      <c r="BI27" s="870">
        <f t="shared" si="22"/>
        <v>2164</v>
      </c>
      <c r="BJ27" s="870">
        <f t="shared" si="22"/>
        <v>1478</v>
      </c>
      <c r="BK27" s="878">
        <f t="shared" si="22"/>
        <v>3112</v>
      </c>
      <c r="BL27" s="70"/>
      <c r="BM27" s="70"/>
      <c r="BN27" s="70"/>
      <c r="BO27" s="70"/>
      <c r="BP27" s="70"/>
      <c r="BQ27" s="70"/>
      <c r="BR27" s="70"/>
      <c r="BS27" s="70"/>
    </row>
    <row r="28" spans="2:71" ht="21.75" customHeight="1" x14ac:dyDescent="0.15">
      <c r="B28" s="895"/>
      <c r="C28" s="895"/>
      <c r="D28" s="895"/>
      <c r="E28" s="895"/>
      <c r="F28" s="895"/>
      <c r="G28" s="895"/>
      <c r="H28" s="895"/>
      <c r="I28" s="895"/>
      <c r="J28" s="896">
        <f t="shared" si="2"/>
        <v>971</v>
      </c>
      <c r="K28" s="896">
        <f t="shared" si="3"/>
        <v>579</v>
      </c>
      <c r="L28" s="896">
        <f t="shared" si="4"/>
        <v>963</v>
      </c>
      <c r="N28" s="172"/>
      <c r="O28" s="666" t="s">
        <v>119</v>
      </c>
      <c r="P28" s="622">
        <f>SUM(Q28:W28)</f>
        <v>2563</v>
      </c>
      <c r="Q28" s="613">
        <f>'3-3住基ネット'!S29</f>
        <v>971</v>
      </c>
      <c r="R28" s="479">
        <f>'3-3住基ネット'!S49</f>
        <v>579</v>
      </c>
      <c r="S28" s="470">
        <f>'3-3住基ネット'!S69</f>
        <v>963</v>
      </c>
      <c r="T28" s="623"/>
      <c r="U28" s="468"/>
      <c r="V28" s="460">
        <f>'3-3住基ネット'!S89</f>
        <v>50</v>
      </c>
      <c r="W28" s="624"/>
      <c r="X28" s="232"/>
      <c r="Y28" s="326"/>
      <c r="Z28" s="675" t="s">
        <v>119</v>
      </c>
      <c r="AA28" s="638"/>
      <c r="AB28" s="639"/>
      <c r="AC28" s="640"/>
      <c r="AD28" s="640"/>
      <c r="AE28" s="468"/>
      <c r="AF28" s="640"/>
      <c r="AG28" s="640"/>
      <c r="AH28" s="639"/>
      <c r="AI28" s="639"/>
      <c r="AJ28" s="641"/>
      <c r="AK28" s="640"/>
      <c r="AL28" s="468"/>
      <c r="AM28" s="469"/>
      <c r="AN28" s="642"/>
      <c r="AO28" s="232"/>
      <c r="AP28" s="326"/>
      <c r="AQ28" s="666" t="s">
        <v>119</v>
      </c>
      <c r="AR28" s="652"/>
      <c r="AS28" s="871"/>
      <c r="AT28" s="872"/>
      <c r="AU28" s="872"/>
      <c r="AV28" s="879"/>
      <c r="AW28" s="341"/>
      <c r="AX28" s="331"/>
      <c r="AY28" s="666" t="s">
        <v>119</v>
      </c>
      <c r="AZ28" s="652"/>
      <c r="BA28" s="871"/>
      <c r="BB28" s="872"/>
      <c r="BC28" s="872"/>
      <c r="BD28" s="872"/>
      <c r="BE28" s="872"/>
      <c r="BF28" s="872"/>
      <c r="BG28" s="873"/>
      <c r="BH28" s="872"/>
      <c r="BI28" s="872"/>
      <c r="BJ28" s="874"/>
      <c r="BK28" s="879"/>
      <c r="BL28" s="70"/>
      <c r="BM28" s="70"/>
      <c r="BN28" s="70"/>
      <c r="BO28" s="70"/>
      <c r="BP28" s="70"/>
      <c r="BQ28" s="70"/>
      <c r="BR28" s="70"/>
      <c r="BS28" s="70"/>
    </row>
    <row r="29" spans="2:71" ht="21.75" customHeight="1" x14ac:dyDescent="0.15">
      <c r="B29" s="895"/>
      <c r="C29" s="895"/>
      <c r="D29" s="895"/>
      <c r="E29" s="895"/>
      <c r="F29" s="895"/>
      <c r="G29" s="895"/>
      <c r="H29" s="895"/>
      <c r="I29" s="895"/>
      <c r="J29" s="896">
        <f t="shared" si="2"/>
        <v>7117</v>
      </c>
      <c r="K29" s="896">
        <f t="shared" si="3"/>
        <v>4857</v>
      </c>
      <c r="L29" s="896">
        <f t="shared" si="4"/>
        <v>5202</v>
      </c>
      <c r="N29" s="106"/>
      <c r="O29" s="662" t="s">
        <v>71</v>
      </c>
      <c r="P29" s="480">
        <f>SUM(Q29:W29)</f>
        <v>18536</v>
      </c>
      <c r="Q29" s="617">
        <f>'3-4印鑑登録'!S36</f>
        <v>7117</v>
      </c>
      <c r="R29" s="625">
        <f>'3-4印鑑登録'!S61</f>
        <v>4857</v>
      </c>
      <c r="S29" s="476">
        <f>'3-4印鑑登録'!S86</f>
        <v>5202</v>
      </c>
      <c r="T29" s="474">
        <f>'3-4印鑑登録'!S42</f>
        <v>10</v>
      </c>
      <c r="U29" s="475">
        <f>'3-4印鑑登録'!S67</f>
        <v>824</v>
      </c>
      <c r="V29" s="476">
        <f>'3-4印鑑登録'!S92</f>
        <v>526</v>
      </c>
      <c r="W29" s="626"/>
      <c r="X29" s="232"/>
      <c r="Y29" s="326"/>
      <c r="Z29" s="671" t="s">
        <v>71</v>
      </c>
      <c r="AA29" s="643"/>
      <c r="AB29" s="637"/>
      <c r="AC29" s="467"/>
      <c r="AD29" s="467"/>
      <c r="AE29" s="467"/>
      <c r="AF29" s="467"/>
      <c r="AG29" s="467"/>
      <c r="AH29" s="637"/>
      <c r="AI29" s="637"/>
      <c r="AJ29" s="644"/>
      <c r="AK29" s="467"/>
      <c r="AL29" s="467"/>
      <c r="AM29" s="637"/>
      <c r="AN29" s="612"/>
      <c r="AO29" s="232"/>
      <c r="AP29" s="326"/>
      <c r="AQ29" s="662" t="s">
        <v>71</v>
      </c>
      <c r="AR29" s="649"/>
      <c r="AS29" s="864"/>
      <c r="AT29" s="865"/>
      <c r="AU29" s="865"/>
      <c r="AV29" s="876"/>
      <c r="AW29" s="232"/>
      <c r="AX29" s="330"/>
      <c r="AY29" s="662" t="s">
        <v>71</v>
      </c>
      <c r="AZ29" s="658"/>
      <c r="BA29" s="864"/>
      <c r="BB29" s="865"/>
      <c r="BC29" s="865"/>
      <c r="BD29" s="865"/>
      <c r="BE29" s="865"/>
      <c r="BF29" s="865"/>
      <c r="BG29" s="865"/>
      <c r="BH29" s="865"/>
      <c r="BI29" s="865"/>
      <c r="BJ29" s="866"/>
      <c r="BK29" s="876"/>
      <c r="BL29" s="70"/>
      <c r="BM29" s="70"/>
      <c r="BN29" s="70"/>
      <c r="BO29" s="70"/>
      <c r="BP29" s="70"/>
      <c r="BQ29" s="70"/>
      <c r="BR29" s="70"/>
      <c r="BS29" s="70"/>
    </row>
    <row r="30" spans="2:71" ht="21.75" customHeight="1" thickBot="1" x14ac:dyDescent="0.2">
      <c r="B30" s="895"/>
      <c r="C30" s="895"/>
      <c r="D30" s="895"/>
      <c r="E30" s="895"/>
      <c r="F30" s="895"/>
      <c r="G30" s="895"/>
      <c r="H30" s="895"/>
      <c r="I30" s="895"/>
      <c r="J30" s="896">
        <f t="shared" si="2"/>
        <v>27035</v>
      </c>
      <c r="K30" s="896">
        <f t="shared" si="3"/>
        <v>10547</v>
      </c>
      <c r="L30" s="896">
        <f t="shared" si="4"/>
        <v>13989</v>
      </c>
      <c r="N30" s="106"/>
      <c r="O30" s="667" t="s">
        <v>126</v>
      </c>
      <c r="P30" s="627">
        <f>SUM(Q30:W30)</f>
        <v>51571</v>
      </c>
      <c r="Q30" s="628"/>
      <c r="R30" s="628"/>
      <c r="S30" s="629"/>
      <c r="T30" s="630"/>
      <c r="U30" s="631"/>
      <c r="V30" s="632"/>
      <c r="W30" s="633">
        <f t="shared" si="9"/>
        <v>51571</v>
      </c>
      <c r="X30" s="336"/>
      <c r="Y30" s="328"/>
      <c r="Z30" s="676" t="s">
        <v>126</v>
      </c>
      <c r="AA30" s="645">
        <f>SUM(AB30:AN30)</f>
        <v>27035</v>
      </c>
      <c r="AB30" s="1586">
        <v>4023</v>
      </c>
      <c r="AC30" s="1587">
        <v>3330</v>
      </c>
      <c r="AD30" s="1586">
        <v>4997</v>
      </c>
      <c r="AE30" s="1587">
        <v>5543</v>
      </c>
      <c r="AF30" s="1587">
        <v>2143</v>
      </c>
      <c r="AG30" s="1587">
        <v>3095</v>
      </c>
      <c r="AH30" s="1587">
        <v>2001</v>
      </c>
      <c r="AI30" s="1587">
        <v>1690</v>
      </c>
      <c r="AJ30" s="1587">
        <v>45</v>
      </c>
      <c r="AK30" s="1587">
        <v>19</v>
      </c>
      <c r="AL30" s="1587">
        <v>47</v>
      </c>
      <c r="AM30" s="1586">
        <v>58</v>
      </c>
      <c r="AN30" s="1588">
        <v>44</v>
      </c>
      <c r="AO30" s="336"/>
      <c r="AP30" s="328"/>
      <c r="AQ30" s="677" t="s">
        <v>126</v>
      </c>
      <c r="AR30" s="653">
        <f>SUM(AS30:AV30)</f>
        <v>10547</v>
      </c>
      <c r="AS30" s="1638">
        <v>2289</v>
      </c>
      <c r="AT30" s="1639">
        <v>1224</v>
      </c>
      <c r="AU30" s="1639">
        <v>1201</v>
      </c>
      <c r="AV30" s="1640">
        <v>5833</v>
      </c>
      <c r="AW30" s="336"/>
      <c r="AX30" s="332"/>
      <c r="AY30" s="677" t="s">
        <v>126</v>
      </c>
      <c r="AZ30" s="627">
        <f>SUM(BA30:BK30)</f>
        <v>13989</v>
      </c>
      <c r="BA30" s="1829">
        <v>763</v>
      </c>
      <c r="BB30" s="1830">
        <v>853</v>
      </c>
      <c r="BC30" s="1830">
        <v>3228</v>
      </c>
      <c r="BD30" s="1830">
        <v>1952</v>
      </c>
      <c r="BE30" s="1830">
        <v>1819</v>
      </c>
      <c r="BF30" s="1830">
        <v>1183</v>
      </c>
      <c r="BG30" s="1830">
        <v>1209</v>
      </c>
      <c r="BH30" s="1830">
        <v>1873</v>
      </c>
      <c r="BI30" s="1830">
        <v>386</v>
      </c>
      <c r="BJ30" s="1831">
        <v>326</v>
      </c>
      <c r="BK30" s="1832">
        <v>397</v>
      </c>
      <c r="BL30" s="70"/>
      <c r="BM30" s="70"/>
      <c r="BN30" s="70"/>
      <c r="BO30" s="70"/>
      <c r="BP30" s="70"/>
      <c r="BQ30" s="70"/>
      <c r="BR30" s="70"/>
      <c r="BS30" s="70"/>
    </row>
    <row r="31" spans="2:71" ht="15" customHeight="1" x14ac:dyDescent="0.15">
      <c r="N31" s="106"/>
      <c r="O31" s="207" t="s">
        <v>257</v>
      </c>
      <c r="P31" s="219"/>
      <c r="Q31" s="220"/>
      <c r="R31" s="220"/>
      <c r="S31" s="220"/>
      <c r="T31" s="175"/>
      <c r="U31" s="175"/>
      <c r="V31" s="175"/>
      <c r="W31" s="175"/>
      <c r="X31" s="337"/>
      <c r="Y31" s="175"/>
      <c r="Z31" s="70"/>
      <c r="AA31" s="175"/>
      <c r="AB31" s="175"/>
      <c r="AC31" s="175"/>
      <c r="AD31" s="175"/>
      <c r="AE31" s="70"/>
      <c r="AF31" s="70"/>
      <c r="AG31" s="70"/>
      <c r="AH31" s="70"/>
      <c r="AI31" s="70"/>
      <c r="AJ31" s="70"/>
      <c r="AK31" s="70"/>
      <c r="AL31" s="70"/>
      <c r="AM31" s="70"/>
      <c r="AN31" s="70"/>
      <c r="AQ31" s="70"/>
      <c r="AR31" s="70"/>
      <c r="AS31" s="70"/>
      <c r="AT31" s="70"/>
      <c r="AU31" s="70"/>
      <c r="AV31" s="70"/>
      <c r="AY31" s="70"/>
      <c r="AZ31" s="70"/>
      <c r="BA31" s="70"/>
      <c r="BB31" s="70"/>
      <c r="BC31" s="70"/>
      <c r="BD31" s="70"/>
      <c r="BE31" s="70"/>
      <c r="BF31" s="70"/>
      <c r="BG31" s="70"/>
      <c r="BH31" s="70"/>
      <c r="BI31" s="70"/>
      <c r="BJ31" s="70"/>
      <c r="BK31" s="70"/>
      <c r="BL31" s="70"/>
      <c r="BM31" s="70"/>
      <c r="BN31" s="70"/>
      <c r="BO31" s="70"/>
      <c r="BP31" s="70"/>
      <c r="BQ31" s="70"/>
      <c r="BR31" s="70"/>
      <c r="BS31" s="70"/>
    </row>
    <row r="32" spans="2:71" x14ac:dyDescent="0.15">
      <c r="N32" s="106"/>
      <c r="O32" s="70"/>
      <c r="P32" s="70"/>
      <c r="Q32" s="70"/>
      <c r="R32" s="70"/>
      <c r="S32" s="70"/>
      <c r="T32" s="70"/>
      <c r="U32" s="70"/>
      <c r="V32" s="70"/>
      <c r="W32" s="70"/>
      <c r="X32" s="106"/>
      <c r="Y32" s="70"/>
      <c r="Z32" s="70"/>
      <c r="AA32" s="70"/>
      <c r="AB32" s="70"/>
      <c r="AC32" s="70"/>
      <c r="AD32" s="70"/>
      <c r="AE32" s="70"/>
      <c r="AF32" s="70"/>
      <c r="AG32" s="70"/>
      <c r="AH32" s="70"/>
      <c r="AI32" s="70"/>
      <c r="AJ32" s="70"/>
      <c r="AK32" s="70"/>
      <c r="AL32" s="70"/>
      <c r="AM32" s="70"/>
      <c r="AN32" s="70"/>
      <c r="AQ32" s="70"/>
      <c r="AR32" s="70"/>
      <c r="AS32" s="70"/>
      <c r="AT32" s="70"/>
      <c r="AU32" s="70"/>
      <c r="AV32" s="70"/>
      <c r="AY32" s="70"/>
      <c r="AZ32" s="70"/>
      <c r="BA32" s="70"/>
      <c r="BB32" s="70"/>
      <c r="BC32" s="70"/>
      <c r="BD32" s="70"/>
      <c r="BE32" s="70"/>
      <c r="BF32" s="70"/>
      <c r="BG32" s="70"/>
      <c r="BH32" s="70"/>
      <c r="BI32" s="70"/>
      <c r="BJ32" s="70"/>
      <c r="BK32" s="70"/>
      <c r="BL32" s="70"/>
      <c r="BM32" s="70"/>
      <c r="BN32" s="70"/>
      <c r="BO32" s="70"/>
      <c r="BP32" s="70"/>
      <c r="BQ32" s="70"/>
      <c r="BR32" s="70"/>
      <c r="BS32" s="70"/>
    </row>
    <row r="33" spans="14:71" x14ac:dyDescent="0.15">
      <c r="N33" s="106"/>
      <c r="O33" s="70"/>
      <c r="P33" s="70"/>
      <c r="Q33" s="70"/>
      <c r="R33" s="70"/>
      <c r="S33" s="70"/>
      <c r="T33" s="70"/>
      <c r="U33" s="70"/>
      <c r="V33" s="70"/>
      <c r="W33" s="70"/>
      <c r="X33" s="106"/>
      <c r="Y33" s="70"/>
      <c r="Z33" s="70"/>
      <c r="AA33" s="70"/>
      <c r="AB33" s="70"/>
      <c r="AC33" s="70"/>
      <c r="AD33" s="70"/>
      <c r="AE33" s="70"/>
      <c r="AF33" s="70"/>
      <c r="AG33" s="70"/>
      <c r="AH33" s="70"/>
      <c r="AI33" s="70"/>
      <c r="AJ33" s="70"/>
      <c r="AK33" s="70"/>
      <c r="AL33" s="70"/>
      <c r="AM33" s="70"/>
      <c r="AN33" s="106"/>
      <c r="AO33" s="70"/>
      <c r="AQ33" s="70"/>
      <c r="AR33" s="70"/>
      <c r="AS33" s="70"/>
      <c r="AT33" s="70"/>
      <c r="AU33" s="70"/>
      <c r="AV33" s="70"/>
      <c r="AY33" s="70"/>
      <c r="AZ33" s="70"/>
      <c r="BA33" s="70"/>
      <c r="BB33" s="70"/>
      <c r="BC33" s="70"/>
      <c r="BD33" s="70"/>
      <c r="BE33" s="70"/>
      <c r="BF33" s="70"/>
      <c r="BG33" s="70"/>
      <c r="BH33" s="70"/>
      <c r="BI33" s="70"/>
      <c r="BJ33" s="70"/>
      <c r="BK33" s="70"/>
      <c r="BL33" s="70"/>
      <c r="BM33" s="70"/>
      <c r="BN33" s="70"/>
      <c r="BO33" s="70"/>
      <c r="BP33" s="70"/>
      <c r="BQ33" s="70"/>
      <c r="BR33" s="70"/>
      <c r="BS33" s="70"/>
    </row>
    <row r="34" spans="14:71" x14ac:dyDescent="0.15">
      <c r="N34" s="106"/>
      <c r="O34" s="70"/>
      <c r="P34" s="70"/>
      <c r="Q34" s="70"/>
      <c r="R34" s="70"/>
      <c r="S34" s="70"/>
      <c r="T34" s="70"/>
      <c r="U34" s="70"/>
      <c r="V34" s="70"/>
      <c r="W34" s="70"/>
      <c r="X34" s="106"/>
      <c r="Y34" s="70"/>
      <c r="Z34" s="70"/>
      <c r="AA34" s="70"/>
      <c r="AB34" s="70"/>
      <c r="AC34" s="70"/>
      <c r="AD34" s="70"/>
      <c r="AE34" s="70"/>
      <c r="AF34" s="70"/>
      <c r="AG34" s="70"/>
      <c r="AH34" s="70"/>
      <c r="AI34" s="70"/>
      <c r="AJ34" s="70"/>
      <c r="AK34" s="70"/>
      <c r="AL34" s="70"/>
      <c r="AM34" s="70"/>
      <c r="AN34" s="70"/>
      <c r="AQ34" s="70"/>
      <c r="AR34" s="70"/>
      <c r="AS34" s="70"/>
      <c r="AT34" s="70"/>
      <c r="AU34" s="70"/>
      <c r="AV34" s="70"/>
      <c r="AY34" s="70"/>
      <c r="AZ34" s="70"/>
      <c r="BA34" s="70"/>
      <c r="BB34" s="70"/>
      <c r="BC34" s="70"/>
      <c r="BD34" s="70"/>
      <c r="BE34" s="70"/>
      <c r="BF34" s="70"/>
      <c r="BG34" s="70"/>
      <c r="BH34" s="70"/>
      <c r="BI34" s="70"/>
      <c r="BJ34" s="70"/>
      <c r="BK34" s="70"/>
      <c r="BL34" s="70"/>
      <c r="BM34" s="70"/>
      <c r="BN34" s="70"/>
      <c r="BO34" s="70"/>
      <c r="BP34" s="70"/>
      <c r="BQ34" s="70"/>
      <c r="BR34" s="70"/>
      <c r="BS34" s="70"/>
    </row>
    <row r="36" spans="14:71" x14ac:dyDescent="0.15">
      <c r="N36" s="36"/>
    </row>
  </sheetData>
  <mergeCells count="46">
    <mergeCell ref="C7:C8"/>
    <mergeCell ref="D7:D8"/>
    <mergeCell ref="T6:V6"/>
    <mergeCell ref="L7:L8"/>
    <mergeCell ref="V7:V8"/>
    <mergeCell ref="P6:P8"/>
    <mergeCell ref="E7:E8"/>
    <mergeCell ref="Q7:Q8"/>
    <mergeCell ref="U7:U8"/>
    <mergeCell ref="F7:F8"/>
    <mergeCell ref="F4:H6"/>
    <mergeCell ref="R7:R8"/>
    <mergeCell ref="O6:O8"/>
    <mergeCell ref="J4:L4"/>
    <mergeCell ref="C4:E4"/>
    <mergeCell ref="C5:E6"/>
    <mergeCell ref="G7:G8"/>
    <mergeCell ref="H7:H8"/>
    <mergeCell ref="AR6:AV6"/>
    <mergeCell ref="J7:J8"/>
    <mergeCell ref="K7:K8"/>
    <mergeCell ref="T7:T8"/>
    <mergeCell ref="S7:S8"/>
    <mergeCell ref="AC7:AC8"/>
    <mergeCell ref="AV7:AV8"/>
    <mergeCell ref="W6:W8"/>
    <mergeCell ref="AU7:AU8"/>
    <mergeCell ref="Q6:S6"/>
    <mergeCell ref="J5:L6"/>
    <mergeCell ref="AE7:AG7"/>
    <mergeCell ref="AD7:AD8"/>
    <mergeCell ref="AL4:AN4"/>
    <mergeCell ref="BH4:BK4"/>
    <mergeCell ref="V4:W4"/>
    <mergeCell ref="AU4:AV4"/>
    <mergeCell ref="AZ6:BK6"/>
    <mergeCell ref="Z6:Z8"/>
    <mergeCell ref="AB7:AB8"/>
    <mergeCell ref="AT7:AT8"/>
    <mergeCell ref="AS7:AS8"/>
    <mergeCell ref="BA7:BK7"/>
    <mergeCell ref="AJ7:AN7"/>
    <mergeCell ref="AH7:AI7"/>
    <mergeCell ref="AY6:AY8"/>
    <mergeCell ref="AQ6:AQ8"/>
    <mergeCell ref="AA6:AN6"/>
  </mergeCells>
  <phoneticPr fontId="2"/>
  <pageMargins left="0.59055118110236227" right="0.19685039370078741" top="0.78740157480314965" bottom="0.78740157480314965" header="0.59055118110236227" footer="0.59055118110236227"/>
  <pageSetup paperSize="9" scale="90" orientation="landscape" r:id="rId1"/>
  <headerFooter scaleWithDoc="0">
    <oddHeader>&amp;R&amp;"ＭＳ ゴシック,標準"【５　窓口別事務取扱件数】－【(３)証明交付件数】</oddHeader>
    <oddFooter>&amp;R&amp;"ＭＳ ゴシック,標準"【５　窓口別事務取扱件数】－【(３)証明交付件数】</oddFooter>
  </headerFooter>
  <colBreaks count="3" manualBreakCount="3">
    <brk id="24" min="3" max="31" man="1"/>
    <brk id="41" min="3" max="31" man="1"/>
    <brk id="49" min="3" max="31"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V218"/>
  <sheetViews>
    <sheetView view="pageBreakPreview" topLeftCell="A26" zoomScale="80" zoomScaleNormal="100" zoomScaleSheetLayoutView="80" workbookViewId="0">
      <selection activeCell="J14" sqref="J14"/>
    </sheetView>
  </sheetViews>
  <sheetFormatPr defaultRowHeight="15.75" customHeight="1" x14ac:dyDescent="0.15"/>
  <cols>
    <col min="1" max="2" width="2.5" style="36" customWidth="1"/>
    <col min="3" max="3" width="11.25" style="36" customWidth="1"/>
    <col min="4" max="5" width="4.375" style="36" customWidth="1"/>
    <col min="6" max="6" width="11.25" style="36" customWidth="1"/>
    <col min="7" max="18" width="8.625" style="36" customWidth="1"/>
    <col min="19" max="19" width="11" style="36" customWidth="1"/>
    <col min="20" max="20" width="3.125" style="36" customWidth="1"/>
    <col min="21" max="21" width="1.875" style="36" customWidth="1"/>
    <col min="22" max="16384" width="9" style="36"/>
  </cols>
  <sheetData>
    <row r="1" spans="1:21" ht="15.75" customHeight="1" x14ac:dyDescent="0.15">
      <c r="A1" s="111"/>
      <c r="B1" s="111"/>
      <c r="C1" s="853" t="s">
        <v>256</v>
      </c>
      <c r="D1" s="112"/>
      <c r="E1" s="112"/>
      <c r="F1" s="112"/>
      <c r="G1" s="112"/>
      <c r="H1" s="112"/>
      <c r="I1" s="113"/>
      <c r="J1" s="111"/>
      <c r="K1" s="111"/>
      <c r="L1" s="111"/>
      <c r="M1" s="111"/>
      <c r="N1" s="111"/>
      <c r="O1" s="111"/>
      <c r="P1" s="111"/>
      <c r="Q1" s="111"/>
      <c r="R1" s="111"/>
      <c r="S1" s="111"/>
      <c r="T1" s="111"/>
      <c r="U1" s="111"/>
    </row>
    <row r="2" spans="1:21" ht="15.75" customHeight="1" thickBot="1" x14ac:dyDescent="0.2">
      <c r="A2" s="111"/>
      <c r="B2" s="111"/>
      <c r="C2" s="114"/>
      <c r="D2" s="114"/>
      <c r="E2" s="114"/>
      <c r="F2" s="114"/>
      <c r="G2" s="114"/>
      <c r="H2" s="114"/>
      <c r="I2" s="115"/>
      <c r="J2" s="111"/>
      <c r="K2" s="111"/>
      <c r="L2" s="111"/>
      <c r="M2" s="111"/>
      <c r="N2" s="111"/>
      <c r="O2" s="111"/>
      <c r="P2" s="111"/>
      <c r="Q2" s="111"/>
      <c r="R2" s="111"/>
      <c r="S2" s="111"/>
      <c r="T2" s="111"/>
      <c r="U2" s="111"/>
    </row>
    <row r="3" spans="1:21" ht="18.75" customHeight="1" thickBot="1" x14ac:dyDescent="0.2">
      <c r="A3" s="111"/>
      <c r="B3" s="70"/>
      <c r="C3" s="3111"/>
      <c r="D3" s="3112"/>
      <c r="E3" s="3112"/>
      <c r="F3" s="3113"/>
      <c r="G3" s="835" t="s">
        <v>0</v>
      </c>
      <c r="H3" s="836" t="s">
        <v>1</v>
      </c>
      <c r="I3" s="836" t="s">
        <v>2</v>
      </c>
      <c r="J3" s="836" t="s">
        <v>3</v>
      </c>
      <c r="K3" s="836" t="s">
        <v>4</v>
      </c>
      <c r="L3" s="836" t="s">
        <v>5</v>
      </c>
      <c r="M3" s="836" t="s">
        <v>6</v>
      </c>
      <c r="N3" s="836" t="s">
        <v>7</v>
      </c>
      <c r="O3" s="836" t="s">
        <v>8</v>
      </c>
      <c r="P3" s="836" t="s">
        <v>9</v>
      </c>
      <c r="Q3" s="836" t="s">
        <v>10</v>
      </c>
      <c r="R3" s="837" t="s">
        <v>11</v>
      </c>
      <c r="S3" s="838" t="s">
        <v>12</v>
      </c>
      <c r="T3" s="111"/>
      <c r="U3" s="111"/>
    </row>
    <row r="4" spans="1:21" ht="21" customHeight="1" x14ac:dyDescent="0.15">
      <c r="A4" s="111"/>
      <c r="B4" s="111"/>
      <c r="C4" s="3076" t="s">
        <v>101</v>
      </c>
      <c r="D4" s="3114" t="s">
        <v>213</v>
      </c>
      <c r="E4" s="3115"/>
      <c r="F4" s="3116"/>
      <c r="G4" s="1434">
        <v>1651</v>
      </c>
      <c r="H4" s="1433">
        <v>1492</v>
      </c>
      <c r="I4" s="1435">
        <v>1561</v>
      </c>
      <c r="J4" s="1435">
        <v>1552</v>
      </c>
      <c r="K4" s="1435">
        <v>1571</v>
      </c>
      <c r="L4" s="1435">
        <v>1541</v>
      </c>
      <c r="M4" s="1435">
        <v>1716</v>
      </c>
      <c r="N4" s="1435">
        <v>1286</v>
      </c>
      <c r="O4" s="1435">
        <v>1311</v>
      </c>
      <c r="P4" s="1435">
        <v>1769</v>
      </c>
      <c r="Q4" s="1435">
        <v>1778</v>
      </c>
      <c r="R4" s="1436">
        <v>2076</v>
      </c>
      <c r="S4" s="797">
        <f t="shared" ref="S4" si="0">SUM(G4:R4)</f>
        <v>19304</v>
      </c>
      <c r="T4" s="111"/>
      <c r="U4" s="111"/>
    </row>
    <row r="5" spans="1:21" ht="21" customHeight="1" x14ac:dyDescent="0.15">
      <c r="A5" s="111"/>
      <c r="B5" s="111"/>
      <c r="C5" s="3077"/>
      <c r="D5" s="3117" t="s">
        <v>214</v>
      </c>
      <c r="E5" s="3118"/>
      <c r="F5" s="3119"/>
      <c r="G5" s="1391">
        <v>461</v>
      </c>
      <c r="H5" s="1392">
        <v>423</v>
      </c>
      <c r="I5" s="1392">
        <v>452</v>
      </c>
      <c r="J5" s="1392">
        <v>459</v>
      </c>
      <c r="K5" s="1392">
        <v>433</v>
      </c>
      <c r="L5" s="1392">
        <v>460</v>
      </c>
      <c r="M5" s="1392">
        <v>487</v>
      </c>
      <c r="N5" s="1392">
        <v>419</v>
      </c>
      <c r="O5" s="1392">
        <v>384</v>
      </c>
      <c r="P5" s="1392">
        <v>482</v>
      </c>
      <c r="Q5" s="1392">
        <v>554</v>
      </c>
      <c r="R5" s="1393">
        <v>580</v>
      </c>
      <c r="S5" s="1394">
        <f t="shared" ref="S5" si="1">SUM(G5:R5)</f>
        <v>5594</v>
      </c>
      <c r="T5" s="111"/>
      <c r="U5" s="111"/>
    </row>
    <row r="6" spans="1:21" ht="21" customHeight="1" x14ac:dyDescent="0.15">
      <c r="A6" s="111"/>
      <c r="B6" s="111"/>
      <c r="C6" s="3077"/>
      <c r="D6" s="3120" t="s">
        <v>215</v>
      </c>
      <c r="E6" s="3121"/>
      <c r="F6" s="3122"/>
      <c r="G6" s="839">
        <v>1087</v>
      </c>
      <c r="H6" s="840">
        <v>951</v>
      </c>
      <c r="I6" s="840">
        <v>1039</v>
      </c>
      <c r="J6" s="840">
        <v>1096</v>
      </c>
      <c r="K6" s="840">
        <v>1054</v>
      </c>
      <c r="L6" s="840">
        <v>984</v>
      </c>
      <c r="M6" s="840">
        <v>1157</v>
      </c>
      <c r="N6" s="840">
        <v>887</v>
      </c>
      <c r="O6" s="840">
        <v>938</v>
      </c>
      <c r="P6" s="840">
        <v>1069</v>
      </c>
      <c r="Q6" s="840">
        <v>1197</v>
      </c>
      <c r="R6" s="841">
        <v>1299</v>
      </c>
      <c r="S6" s="1603">
        <f t="shared" ref="S6:S23" si="2">SUM(G6:R6)</f>
        <v>12758</v>
      </c>
      <c r="T6" s="111"/>
      <c r="U6" s="111"/>
    </row>
    <row r="7" spans="1:21" ht="21" customHeight="1" thickBot="1" x14ac:dyDescent="0.2">
      <c r="A7" s="70"/>
      <c r="B7" s="111"/>
      <c r="C7" s="3078"/>
      <c r="D7" s="3123" t="s">
        <v>12</v>
      </c>
      <c r="E7" s="3124"/>
      <c r="F7" s="3125"/>
      <c r="G7" s="842">
        <f>SUM(G4:G6)</f>
        <v>3199</v>
      </c>
      <c r="H7" s="842">
        <f t="shared" ref="H7:R7" si="3">SUM(H4:H6)</f>
        <v>2866</v>
      </c>
      <c r="I7" s="842">
        <f t="shared" si="3"/>
        <v>3052</v>
      </c>
      <c r="J7" s="842">
        <f t="shared" si="3"/>
        <v>3107</v>
      </c>
      <c r="K7" s="842">
        <f t="shared" si="3"/>
        <v>3058</v>
      </c>
      <c r="L7" s="842">
        <f t="shared" si="3"/>
        <v>2985</v>
      </c>
      <c r="M7" s="842">
        <f t="shared" si="3"/>
        <v>3360</v>
      </c>
      <c r="N7" s="842">
        <f t="shared" si="3"/>
        <v>2592</v>
      </c>
      <c r="O7" s="842">
        <f t="shared" si="3"/>
        <v>2633</v>
      </c>
      <c r="P7" s="842">
        <f t="shared" si="3"/>
        <v>3320</v>
      </c>
      <c r="Q7" s="842">
        <f t="shared" si="3"/>
        <v>3529</v>
      </c>
      <c r="R7" s="843">
        <f t="shared" si="3"/>
        <v>3955</v>
      </c>
      <c r="S7" s="844">
        <f t="shared" si="2"/>
        <v>37656</v>
      </c>
      <c r="T7" s="111"/>
      <c r="U7" s="111"/>
    </row>
    <row r="8" spans="1:21" ht="21" customHeight="1" x14ac:dyDescent="0.15">
      <c r="A8" s="111"/>
      <c r="B8" s="111"/>
      <c r="C8" s="3076" t="s">
        <v>102</v>
      </c>
      <c r="D8" s="3079" t="s">
        <v>216</v>
      </c>
      <c r="E8" s="3080"/>
      <c r="F8" s="3081"/>
      <c r="G8" s="1434">
        <v>4670</v>
      </c>
      <c r="H8" s="1434">
        <v>3790</v>
      </c>
      <c r="I8" s="1434">
        <v>4548</v>
      </c>
      <c r="J8" s="1434">
        <v>4192</v>
      </c>
      <c r="K8" s="1434">
        <v>3683</v>
      </c>
      <c r="L8" s="1434">
        <v>4014</v>
      </c>
      <c r="M8" s="1434">
        <v>4055</v>
      </c>
      <c r="N8" s="1434">
        <v>4282</v>
      </c>
      <c r="O8" s="1434">
        <v>4941</v>
      </c>
      <c r="P8" s="1434">
        <v>4714</v>
      </c>
      <c r="Q8" s="1434">
        <v>5242</v>
      </c>
      <c r="R8" s="1437">
        <v>6414</v>
      </c>
      <c r="S8" s="797">
        <f t="shared" si="2"/>
        <v>54545</v>
      </c>
      <c r="T8" s="111"/>
      <c r="U8" s="111"/>
    </row>
    <row r="9" spans="1:21" ht="21" customHeight="1" x14ac:dyDescent="0.15">
      <c r="A9" s="111"/>
      <c r="B9" s="111"/>
      <c r="C9" s="3077"/>
      <c r="D9" s="3082" t="s">
        <v>214</v>
      </c>
      <c r="E9" s="3083"/>
      <c r="F9" s="3084"/>
      <c r="G9" s="1395">
        <v>1518</v>
      </c>
      <c r="H9" s="1395">
        <v>1334</v>
      </c>
      <c r="I9" s="1395">
        <v>1608</v>
      </c>
      <c r="J9" s="1395">
        <v>1535</v>
      </c>
      <c r="K9" s="1395">
        <v>1311</v>
      </c>
      <c r="L9" s="1395">
        <v>1403</v>
      </c>
      <c r="M9" s="1395">
        <v>1351</v>
      </c>
      <c r="N9" s="1395">
        <v>1366</v>
      </c>
      <c r="O9" s="1396">
        <v>1514</v>
      </c>
      <c r="P9" s="1396">
        <v>1617</v>
      </c>
      <c r="Q9" s="1396">
        <v>1888</v>
      </c>
      <c r="R9" s="1397">
        <v>2276</v>
      </c>
      <c r="S9" s="1394">
        <f t="shared" ref="S9" si="4">SUM(G9:R9)</f>
        <v>18721</v>
      </c>
      <c r="T9" s="111"/>
      <c r="U9" s="111"/>
    </row>
    <row r="10" spans="1:21" ht="21" customHeight="1" x14ac:dyDescent="0.15">
      <c r="A10" s="111"/>
      <c r="B10" s="111"/>
      <c r="C10" s="3077"/>
      <c r="D10" s="3126" t="s">
        <v>215</v>
      </c>
      <c r="E10" s="3127"/>
      <c r="F10" s="3128"/>
      <c r="G10" s="1604">
        <v>3135</v>
      </c>
      <c r="H10" s="1605">
        <v>2620</v>
      </c>
      <c r="I10" s="1605">
        <v>2944</v>
      </c>
      <c r="J10" s="1605">
        <v>2803</v>
      </c>
      <c r="K10" s="1605">
        <v>2402</v>
      </c>
      <c r="L10" s="1605">
        <v>2796</v>
      </c>
      <c r="M10" s="1605">
        <v>2627</v>
      </c>
      <c r="N10" s="1605">
        <v>2637</v>
      </c>
      <c r="O10" s="1605">
        <v>2887</v>
      </c>
      <c r="P10" s="1605">
        <v>3158</v>
      </c>
      <c r="Q10" s="1605">
        <v>3472</v>
      </c>
      <c r="R10" s="1606">
        <v>4348</v>
      </c>
      <c r="S10" s="1603">
        <f t="shared" si="2"/>
        <v>35829</v>
      </c>
      <c r="T10" s="111"/>
      <c r="U10" s="111"/>
    </row>
    <row r="11" spans="1:21" ht="21" customHeight="1" thickBot="1" x14ac:dyDescent="0.2">
      <c r="A11" s="111"/>
      <c r="B11" s="111"/>
      <c r="C11" s="3078"/>
      <c r="D11" s="3123" t="s">
        <v>12</v>
      </c>
      <c r="E11" s="3124"/>
      <c r="F11" s="3125"/>
      <c r="G11" s="845">
        <f>SUM(G8:G10)</f>
        <v>9323</v>
      </c>
      <c r="H11" s="845">
        <f t="shared" ref="H11:R11" si="5">SUM(H8:H10)</f>
        <v>7744</v>
      </c>
      <c r="I11" s="845">
        <f t="shared" si="5"/>
        <v>9100</v>
      </c>
      <c r="J11" s="845">
        <f t="shared" si="5"/>
        <v>8530</v>
      </c>
      <c r="K11" s="845">
        <f t="shared" si="5"/>
        <v>7396</v>
      </c>
      <c r="L11" s="845">
        <f t="shared" si="5"/>
        <v>8213</v>
      </c>
      <c r="M11" s="845">
        <f t="shared" si="5"/>
        <v>8033</v>
      </c>
      <c r="N11" s="845">
        <f t="shared" si="5"/>
        <v>8285</v>
      </c>
      <c r="O11" s="845">
        <f t="shared" si="5"/>
        <v>9342</v>
      </c>
      <c r="P11" s="845">
        <f t="shared" si="5"/>
        <v>9489</v>
      </c>
      <c r="Q11" s="845">
        <f t="shared" si="5"/>
        <v>10602</v>
      </c>
      <c r="R11" s="846">
        <f t="shared" si="5"/>
        <v>13038</v>
      </c>
      <c r="S11" s="844">
        <f t="shared" si="2"/>
        <v>109095</v>
      </c>
      <c r="T11" s="111"/>
      <c r="U11" s="111"/>
    </row>
    <row r="12" spans="1:21" ht="21" customHeight="1" x14ac:dyDescent="0.15">
      <c r="A12" s="111"/>
      <c r="B12" s="111"/>
      <c r="C12" s="3076" t="s">
        <v>79</v>
      </c>
      <c r="D12" s="3079" t="s">
        <v>216</v>
      </c>
      <c r="E12" s="3080"/>
      <c r="F12" s="3081"/>
      <c r="G12" s="796">
        <v>3616</v>
      </c>
      <c r="H12" s="796">
        <v>3555</v>
      </c>
      <c r="I12" s="796">
        <v>3964</v>
      </c>
      <c r="J12" s="796">
        <v>4114</v>
      </c>
      <c r="K12" s="796">
        <v>3314</v>
      </c>
      <c r="L12" s="796">
        <v>4012</v>
      </c>
      <c r="M12" s="796">
        <v>3734</v>
      </c>
      <c r="N12" s="796">
        <v>3440</v>
      </c>
      <c r="O12" s="796">
        <v>3593</v>
      </c>
      <c r="P12" s="796">
        <v>3690</v>
      </c>
      <c r="Q12" s="796">
        <v>4235</v>
      </c>
      <c r="R12" s="798">
        <v>5346</v>
      </c>
      <c r="S12" s="797">
        <f t="shared" si="2"/>
        <v>46613</v>
      </c>
      <c r="T12" s="111"/>
      <c r="U12" s="111"/>
    </row>
    <row r="13" spans="1:21" ht="21" customHeight="1" x14ac:dyDescent="0.15">
      <c r="A13" s="111"/>
      <c r="B13" s="111"/>
      <c r="C13" s="3077"/>
      <c r="D13" s="3082" t="s">
        <v>214</v>
      </c>
      <c r="E13" s="3083"/>
      <c r="F13" s="3084"/>
      <c r="G13" s="1396">
        <v>1171</v>
      </c>
      <c r="H13" s="1396">
        <v>1219</v>
      </c>
      <c r="I13" s="1396">
        <v>1324</v>
      </c>
      <c r="J13" s="1396">
        <v>1291</v>
      </c>
      <c r="K13" s="1396">
        <v>1138</v>
      </c>
      <c r="L13" s="1396">
        <v>1300</v>
      </c>
      <c r="M13" s="1396">
        <v>1245</v>
      </c>
      <c r="N13" s="1396">
        <v>1221</v>
      </c>
      <c r="O13" s="1396">
        <v>1151</v>
      </c>
      <c r="P13" s="1396">
        <v>1408</v>
      </c>
      <c r="Q13" s="1396">
        <v>1360</v>
      </c>
      <c r="R13" s="1397">
        <v>1731</v>
      </c>
      <c r="S13" s="1394">
        <f t="shared" ref="S13" si="6">SUM(G13:R13)</f>
        <v>15559</v>
      </c>
      <c r="T13" s="111"/>
      <c r="U13" s="111"/>
    </row>
    <row r="14" spans="1:21" ht="21" customHeight="1" x14ac:dyDescent="0.15">
      <c r="A14" s="111"/>
      <c r="B14" s="111"/>
      <c r="C14" s="3077"/>
      <c r="D14" s="3126" t="s">
        <v>215</v>
      </c>
      <c r="E14" s="3127"/>
      <c r="F14" s="3128"/>
      <c r="G14" s="1604">
        <v>2445</v>
      </c>
      <c r="H14" s="1604">
        <v>2479</v>
      </c>
      <c r="I14" s="1604">
        <v>2726</v>
      </c>
      <c r="J14" s="1604">
        <v>2597</v>
      </c>
      <c r="K14" s="1604">
        <v>2389</v>
      </c>
      <c r="L14" s="1604">
        <v>2763</v>
      </c>
      <c r="M14" s="1604">
        <v>2837</v>
      </c>
      <c r="N14" s="1604">
        <v>2452</v>
      </c>
      <c r="O14" s="1604">
        <v>2503</v>
      </c>
      <c r="P14" s="1604">
        <v>2651</v>
      </c>
      <c r="Q14" s="1604">
        <v>2967</v>
      </c>
      <c r="R14" s="1607">
        <v>3783</v>
      </c>
      <c r="S14" s="1603">
        <f t="shared" si="2"/>
        <v>32592</v>
      </c>
      <c r="T14" s="111"/>
      <c r="U14" s="111"/>
    </row>
    <row r="15" spans="1:21" ht="21" customHeight="1" thickBot="1" x14ac:dyDescent="0.2">
      <c r="A15" s="111"/>
      <c r="B15" s="111"/>
      <c r="C15" s="3078"/>
      <c r="D15" s="3123" t="s">
        <v>12</v>
      </c>
      <c r="E15" s="3124"/>
      <c r="F15" s="3125"/>
      <c r="G15" s="845">
        <f>SUM(G12:G14)</f>
        <v>7232</v>
      </c>
      <c r="H15" s="845">
        <f t="shared" ref="H15:R15" si="7">SUM(H12:H14)</f>
        <v>7253</v>
      </c>
      <c r="I15" s="845">
        <f t="shared" si="7"/>
        <v>8014</v>
      </c>
      <c r="J15" s="845">
        <f t="shared" si="7"/>
        <v>8002</v>
      </c>
      <c r="K15" s="845">
        <f t="shared" si="7"/>
        <v>6841</v>
      </c>
      <c r="L15" s="845">
        <f t="shared" si="7"/>
        <v>8075</v>
      </c>
      <c r="M15" s="845">
        <f t="shared" si="7"/>
        <v>7816</v>
      </c>
      <c r="N15" s="845">
        <f t="shared" si="7"/>
        <v>7113</v>
      </c>
      <c r="O15" s="845">
        <f t="shared" si="7"/>
        <v>7247</v>
      </c>
      <c r="P15" s="845">
        <f t="shared" si="7"/>
        <v>7749</v>
      </c>
      <c r="Q15" s="845">
        <f t="shared" si="7"/>
        <v>8562</v>
      </c>
      <c r="R15" s="846">
        <f t="shared" si="7"/>
        <v>10860</v>
      </c>
      <c r="S15" s="844">
        <f t="shared" si="2"/>
        <v>94764</v>
      </c>
      <c r="T15" s="111"/>
      <c r="U15" s="111"/>
    </row>
    <row r="16" spans="1:21" ht="21" customHeight="1" x14ac:dyDescent="0.15">
      <c r="A16" s="111"/>
      <c r="B16" s="111"/>
      <c r="C16" s="3076" t="s">
        <v>236</v>
      </c>
      <c r="D16" s="3079" t="s">
        <v>216</v>
      </c>
      <c r="E16" s="3080"/>
      <c r="F16" s="3081"/>
      <c r="G16" s="799"/>
      <c r="H16" s="800"/>
      <c r="I16" s="800"/>
      <c r="J16" s="800"/>
      <c r="K16" s="800"/>
      <c r="L16" s="800"/>
      <c r="M16" s="800"/>
      <c r="N16" s="800"/>
      <c r="O16" s="800"/>
      <c r="P16" s="800"/>
      <c r="Q16" s="800"/>
      <c r="R16" s="801"/>
      <c r="S16" s="797">
        <f>SUM(G16:R16)</f>
        <v>0</v>
      </c>
      <c r="T16" s="111"/>
      <c r="U16" s="111"/>
    </row>
    <row r="17" spans="1:21" ht="21" customHeight="1" x14ac:dyDescent="0.15">
      <c r="A17" s="111"/>
      <c r="B17" s="111"/>
      <c r="C17" s="3077"/>
      <c r="D17" s="3082" t="s">
        <v>214</v>
      </c>
      <c r="E17" s="3083"/>
      <c r="F17" s="3084"/>
      <c r="G17" s="1398">
        <v>3150</v>
      </c>
      <c r="H17" s="1399">
        <v>2976</v>
      </c>
      <c r="I17" s="1399">
        <v>3384</v>
      </c>
      <c r="J17" s="1399">
        <v>3285</v>
      </c>
      <c r="K17" s="1399">
        <v>2882</v>
      </c>
      <c r="L17" s="1399">
        <v>3163</v>
      </c>
      <c r="M17" s="1399">
        <v>3083</v>
      </c>
      <c r="N17" s="1399">
        <v>3006</v>
      </c>
      <c r="O17" s="1399">
        <v>3049</v>
      </c>
      <c r="P17" s="1399">
        <v>3507</v>
      </c>
      <c r="Q17" s="1399">
        <v>3802</v>
      </c>
      <c r="R17" s="1400">
        <v>4587</v>
      </c>
      <c r="S17" s="1394">
        <f t="shared" ref="S17" si="8">SUM(G17:R17)</f>
        <v>39874</v>
      </c>
      <c r="T17" s="111"/>
      <c r="U17" s="111"/>
    </row>
    <row r="18" spans="1:21" ht="21" customHeight="1" thickBot="1" x14ac:dyDescent="0.2">
      <c r="A18" s="111"/>
      <c r="B18" s="111"/>
      <c r="C18" s="3077"/>
      <c r="D18" s="3085" t="s">
        <v>215</v>
      </c>
      <c r="E18" s="3086"/>
      <c r="F18" s="3087"/>
      <c r="G18" s="1608">
        <v>6667</v>
      </c>
      <c r="H18" s="1609">
        <v>6050</v>
      </c>
      <c r="I18" s="1609">
        <v>6709</v>
      </c>
      <c r="J18" s="1609">
        <v>6496</v>
      </c>
      <c r="K18" s="1609">
        <v>5845</v>
      </c>
      <c r="L18" s="1609">
        <v>6543</v>
      </c>
      <c r="M18" s="1609">
        <v>6621</v>
      </c>
      <c r="N18" s="1609">
        <v>5976</v>
      </c>
      <c r="O18" s="1609">
        <v>6328</v>
      </c>
      <c r="P18" s="1609">
        <v>6878</v>
      </c>
      <c r="Q18" s="1609">
        <v>7636</v>
      </c>
      <c r="R18" s="1610">
        <v>9430</v>
      </c>
      <c r="S18" s="1602">
        <f t="shared" si="2"/>
        <v>81179</v>
      </c>
      <c r="T18" s="111"/>
      <c r="U18" s="111"/>
    </row>
    <row r="19" spans="1:21" ht="21" customHeight="1" thickTop="1" thickBot="1" x14ac:dyDescent="0.2">
      <c r="A19" s="111"/>
      <c r="B19" s="111"/>
      <c r="C19" s="3078"/>
      <c r="D19" s="3088" t="s">
        <v>217</v>
      </c>
      <c r="E19" s="3089"/>
      <c r="F19" s="3090"/>
      <c r="G19" s="847">
        <f>SUM(G16:G18)</f>
        <v>9817</v>
      </c>
      <c r="H19" s="847">
        <f t="shared" ref="H19:R19" si="9">SUM(H16:H18)</f>
        <v>9026</v>
      </c>
      <c r="I19" s="847">
        <f t="shared" si="9"/>
        <v>10093</v>
      </c>
      <c r="J19" s="847">
        <f t="shared" si="9"/>
        <v>9781</v>
      </c>
      <c r="K19" s="847">
        <f t="shared" si="9"/>
        <v>8727</v>
      </c>
      <c r="L19" s="847">
        <f t="shared" si="9"/>
        <v>9706</v>
      </c>
      <c r="M19" s="847">
        <f t="shared" si="9"/>
        <v>9704</v>
      </c>
      <c r="N19" s="847">
        <f t="shared" si="9"/>
        <v>8982</v>
      </c>
      <c r="O19" s="847">
        <f t="shared" si="9"/>
        <v>9377</v>
      </c>
      <c r="P19" s="847">
        <f t="shared" si="9"/>
        <v>10385</v>
      </c>
      <c r="Q19" s="847">
        <f t="shared" si="9"/>
        <v>11438</v>
      </c>
      <c r="R19" s="848">
        <f t="shared" si="9"/>
        <v>14017</v>
      </c>
      <c r="S19" s="849">
        <f t="shared" si="2"/>
        <v>121053</v>
      </c>
      <c r="T19" s="111"/>
      <c r="U19" s="111"/>
    </row>
    <row r="20" spans="1:21" ht="21" customHeight="1" x14ac:dyDescent="0.15">
      <c r="A20" s="111"/>
      <c r="B20" s="111"/>
      <c r="C20" s="3077" t="s">
        <v>212</v>
      </c>
      <c r="D20" s="3133" t="s">
        <v>216</v>
      </c>
      <c r="E20" s="3134"/>
      <c r="F20" s="3135"/>
      <c r="G20" s="802"/>
      <c r="H20" s="802"/>
      <c r="I20" s="802"/>
      <c r="J20" s="802"/>
      <c r="K20" s="802"/>
      <c r="L20" s="802"/>
      <c r="M20" s="802"/>
      <c r="N20" s="802"/>
      <c r="O20" s="802"/>
      <c r="P20" s="802"/>
      <c r="Q20" s="802"/>
      <c r="R20" s="803"/>
      <c r="S20" s="804">
        <f t="shared" ref="S20" si="10">SUM(G20:R20)</f>
        <v>0</v>
      </c>
      <c r="T20" s="111"/>
      <c r="U20" s="111"/>
    </row>
    <row r="21" spans="1:21" ht="21" customHeight="1" x14ac:dyDescent="0.15">
      <c r="A21" s="111"/>
      <c r="B21" s="111"/>
      <c r="C21" s="3077"/>
      <c r="D21" s="3117" t="s">
        <v>214</v>
      </c>
      <c r="E21" s="3118"/>
      <c r="F21" s="3119"/>
      <c r="G21" s="1396">
        <v>2</v>
      </c>
      <c r="H21" s="1396">
        <v>1</v>
      </c>
      <c r="I21" s="1396">
        <v>2</v>
      </c>
      <c r="J21" s="1396">
        <v>3</v>
      </c>
      <c r="K21" s="1396">
        <v>1</v>
      </c>
      <c r="L21" s="1396">
        <v>3</v>
      </c>
      <c r="M21" s="1396">
        <v>6</v>
      </c>
      <c r="N21" s="1396">
        <v>5</v>
      </c>
      <c r="O21" s="1396">
        <v>3</v>
      </c>
      <c r="P21" s="1396">
        <v>2</v>
      </c>
      <c r="Q21" s="1396">
        <v>1</v>
      </c>
      <c r="R21" s="1397">
        <v>0</v>
      </c>
      <c r="S21" s="1394">
        <f t="shared" ref="S21" si="11">SUM(G21:R21)</f>
        <v>29</v>
      </c>
      <c r="T21" s="111"/>
      <c r="U21" s="111"/>
    </row>
    <row r="22" spans="1:21" ht="21" customHeight="1" thickBot="1" x14ac:dyDescent="0.2">
      <c r="A22" s="111"/>
      <c r="B22" s="111"/>
      <c r="C22" s="3077"/>
      <c r="D22" s="3136" t="s">
        <v>215</v>
      </c>
      <c r="E22" s="3137"/>
      <c r="F22" s="3138"/>
      <c r="G22" s="1611"/>
      <c r="H22" s="1611"/>
      <c r="I22" s="1611"/>
      <c r="J22" s="1611"/>
      <c r="K22" s="1611"/>
      <c r="L22" s="1611"/>
      <c r="M22" s="1611"/>
      <c r="N22" s="1611"/>
      <c r="O22" s="1611"/>
      <c r="P22" s="1611"/>
      <c r="Q22" s="1611"/>
      <c r="R22" s="1612"/>
      <c r="S22" s="1602">
        <f t="shared" si="2"/>
        <v>0</v>
      </c>
      <c r="T22" s="111"/>
      <c r="U22" s="111"/>
    </row>
    <row r="23" spans="1:21" ht="21" customHeight="1" thickTop="1" thickBot="1" x14ac:dyDescent="0.2">
      <c r="A23" s="111"/>
      <c r="B23" s="111"/>
      <c r="C23" s="3132"/>
      <c r="D23" s="3073" t="s">
        <v>12</v>
      </c>
      <c r="E23" s="3074"/>
      <c r="F23" s="3075"/>
      <c r="G23" s="850">
        <f>SUM(G20:G22)</f>
        <v>2</v>
      </c>
      <c r="H23" s="850">
        <f t="shared" ref="H23:R23" si="12">SUM(H20:H22)</f>
        <v>1</v>
      </c>
      <c r="I23" s="850">
        <f t="shared" si="12"/>
        <v>2</v>
      </c>
      <c r="J23" s="850">
        <f t="shared" si="12"/>
        <v>3</v>
      </c>
      <c r="K23" s="850">
        <f t="shared" si="12"/>
        <v>1</v>
      </c>
      <c r="L23" s="850">
        <f t="shared" si="12"/>
        <v>3</v>
      </c>
      <c r="M23" s="850">
        <f t="shared" si="12"/>
        <v>6</v>
      </c>
      <c r="N23" s="850">
        <f t="shared" si="12"/>
        <v>5</v>
      </c>
      <c r="O23" s="850">
        <f t="shared" si="12"/>
        <v>3</v>
      </c>
      <c r="P23" s="850">
        <f t="shared" si="12"/>
        <v>2</v>
      </c>
      <c r="Q23" s="850">
        <f t="shared" si="12"/>
        <v>1</v>
      </c>
      <c r="R23" s="851">
        <f t="shared" si="12"/>
        <v>0</v>
      </c>
      <c r="S23" s="852">
        <f t="shared" si="2"/>
        <v>29</v>
      </c>
      <c r="T23" s="111"/>
      <c r="U23" s="111"/>
    </row>
    <row r="24" spans="1:21" ht="21" customHeight="1" thickTop="1" thickBot="1" x14ac:dyDescent="0.2">
      <c r="A24" s="111"/>
      <c r="B24" s="111"/>
      <c r="C24" s="3129" t="s">
        <v>17</v>
      </c>
      <c r="D24" s="3130"/>
      <c r="E24" s="3130"/>
      <c r="F24" s="3131"/>
      <c r="G24" s="847">
        <f>G19+G23</f>
        <v>9819</v>
      </c>
      <c r="H24" s="847">
        <f t="shared" ref="H24:J24" si="13">H19+H23</f>
        <v>9027</v>
      </c>
      <c r="I24" s="847">
        <f t="shared" si="13"/>
        <v>10095</v>
      </c>
      <c r="J24" s="847">
        <f t="shared" si="13"/>
        <v>9784</v>
      </c>
      <c r="K24" s="847">
        <f t="shared" ref="K24" si="14">K19+K23</f>
        <v>8728</v>
      </c>
      <c r="L24" s="847">
        <f t="shared" ref="L24" si="15">L19+L23</f>
        <v>9709</v>
      </c>
      <c r="M24" s="847">
        <f t="shared" ref="M24" si="16">M19+M23</f>
        <v>9710</v>
      </c>
      <c r="N24" s="847">
        <f t="shared" ref="N24" si="17">N19+N23</f>
        <v>8987</v>
      </c>
      <c r="O24" s="847">
        <f t="shared" ref="O24" si="18">O19+O23</f>
        <v>9380</v>
      </c>
      <c r="P24" s="847">
        <f t="shared" ref="P24" si="19">P19+P23</f>
        <v>10387</v>
      </c>
      <c r="Q24" s="847">
        <f t="shared" ref="Q24" si="20">Q19+Q23</f>
        <v>11439</v>
      </c>
      <c r="R24" s="847">
        <f t="shared" ref="R24" si="21">R19+R23</f>
        <v>14017</v>
      </c>
      <c r="S24" s="849">
        <f>S7+S11+S15+S19+S23</f>
        <v>362597</v>
      </c>
      <c r="T24" s="111"/>
      <c r="U24" s="111"/>
    </row>
    <row r="25" spans="1:21" ht="15.75" customHeight="1" x14ac:dyDescent="0.15">
      <c r="A25" s="111"/>
      <c r="B25" s="111"/>
      <c r="C25" s="116"/>
      <c r="D25" s="116"/>
      <c r="E25" s="116"/>
      <c r="F25" s="116"/>
      <c r="G25" s="117"/>
      <c r="H25" s="117"/>
      <c r="I25" s="109"/>
      <c r="J25" s="117"/>
      <c r="K25" s="109"/>
      <c r="L25" s="117"/>
      <c r="M25" s="117"/>
      <c r="N25" s="117"/>
      <c r="O25" s="117"/>
      <c r="P25" s="117"/>
      <c r="Q25" s="117"/>
      <c r="R25" s="117"/>
      <c r="S25" s="117"/>
      <c r="T25" s="111"/>
      <c r="U25" s="111"/>
    </row>
    <row r="26" spans="1:21" ht="15.75" customHeight="1" x14ac:dyDescent="0.15">
      <c r="C26" s="98" t="s">
        <v>237</v>
      </c>
      <c r="D26" s="97"/>
      <c r="E26" s="97"/>
      <c r="F26" s="97"/>
      <c r="G26" s="69"/>
      <c r="H26" s="69"/>
      <c r="I26" s="69"/>
      <c r="J26" s="69"/>
      <c r="K26" s="69"/>
      <c r="L26" s="69"/>
      <c r="M26" s="69"/>
      <c r="N26" s="69"/>
      <c r="O26" s="69"/>
      <c r="P26" s="69"/>
      <c r="Q26" s="69"/>
      <c r="R26" s="69"/>
      <c r="S26" s="69"/>
    </row>
    <row r="27" spans="1:21" ht="7.5" customHeight="1" x14ac:dyDescent="0.15">
      <c r="C27" s="98"/>
      <c r="D27" s="97"/>
      <c r="E27" s="97"/>
      <c r="F27" s="97"/>
      <c r="G27" s="69"/>
      <c r="H27" s="69"/>
      <c r="I27" s="69"/>
      <c r="J27" s="69"/>
      <c r="K27" s="69"/>
      <c r="L27" s="69"/>
      <c r="M27" s="69"/>
      <c r="N27" s="69"/>
      <c r="O27" s="69"/>
      <c r="P27" s="69"/>
      <c r="Q27" s="69"/>
      <c r="R27" s="69"/>
      <c r="S27" s="69"/>
    </row>
    <row r="28" spans="1:21" ht="18.75" customHeight="1" x14ac:dyDescent="0.15">
      <c r="A28" s="53" t="s">
        <v>179</v>
      </c>
      <c r="B28" s="53"/>
      <c r="D28" s="224"/>
      <c r="E28" s="224"/>
      <c r="F28" s="224"/>
      <c r="G28" s="224"/>
      <c r="H28" s="224"/>
      <c r="I28" s="62"/>
    </row>
    <row r="29" spans="1:21" ht="7.5" customHeight="1" x14ac:dyDescent="0.15">
      <c r="A29" s="53"/>
      <c r="B29" s="53"/>
      <c r="D29" s="224"/>
      <c r="E29" s="224"/>
      <c r="F29" s="224"/>
      <c r="G29" s="224"/>
      <c r="H29" s="224"/>
      <c r="I29" s="62"/>
    </row>
    <row r="30" spans="1:21" ht="18.75" customHeight="1" x14ac:dyDescent="0.15">
      <c r="A30" s="53"/>
      <c r="C30" s="53" t="s">
        <v>330</v>
      </c>
      <c r="E30" s="3072" t="s">
        <v>331</v>
      </c>
      <c r="F30" s="3072"/>
      <c r="G30" s="3072"/>
      <c r="H30" s="3072"/>
      <c r="I30" s="3072"/>
      <c r="J30" s="3072"/>
      <c r="K30" s="3072"/>
      <c r="L30" s="3072"/>
      <c r="M30" s="3072"/>
      <c r="N30" s="3072"/>
      <c r="O30" s="3072"/>
      <c r="P30" s="3072"/>
      <c r="Q30" s="2147">
        <f>'当該年度入力、注意事項'!$E$10</f>
        <v>26</v>
      </c>
      <c r="R30" s="2147"/>
      <c r="S30" s="2147"/>
    </row>
    <row r="31" spans="1:21" ht="3.75" customHeight="1" thickBot="1" x14ac:dyDescent="0.2">
      <c r="C31" s="225"/>
      <c r="D31" s="225"/>
      <c r="E31" s="225"/>
      <c r="F31" s="225"/>
      <c r="G31" s="153"/>
      <c r="H31" s="153"/>
      <c r="I31" s="153"/>
      <c r="J31" s="153"/>
      <c r="K31" s="153"/>
      <c r="L31" s="153"/>
      <c r="M31" s="153"/>
      <c r="N31" s="153"/>
      <c r="O31" s="153"/>
      <c r="P31" s="153"/>
      <c r="Q31" s="153"/>
      <c r="R31" s="153"/>
      <c r="S31" s="153"/>
    </row>
    <row r="32" spans="1:21" s="45" customFormat="1" ht="18" customHeight="1" x14ac:dyDescent="0.15">
      <c r="C32" s="3104"/>
      <c r="D32" s="3105"/>
      <c r="E32" s="3093" t="s">
        <v>266</v>
      </c>
      <c r="F32" s="3094"/>
      <c r="G32" s="789"/>
      <c r="H32" s="790"/>
      <c r="I32" s="790"/>
      <c r="J32" s="2469">
        <f>'当該年度入力、注意事項'!$E$10</f>
        <v>26</v>
      </c>
      <c r="K32" s="2469"/>
      <c r="L32" s="2469"/>
      <c r="M32" s="790"/>
      <c r="N32" s="790"/>
      <c r="O32" s="791"/>
      <c r="P32" s="2470">
        <f>'当該年度入力、注意事項'!$E$10+1</f>
        <v>27</v>
      </c>
      <c r="Q32" s="2469"/>
      <c r="R32" s="2471"/>
      <c r="S32" s="2826" t="s">
        <v>15</v>
      </c>
    </row>
    <row r="33" spans="1:19" s="71" customFormat="1" ht="18" customHeight="1" thickBot="1" x14ac:dyDescent="0.2">
      <c r="C33" s="3159" t="s">
        <v>264</v>
      </c>
      <c r="D33" s="3160"/>
      <c r="E33" s="3102"/>
      <c r="F33" s="3103"/>
      <c r="G33" s="792" t="s">
        <v>448</v>
      </c>
      <c r="H33" s="793" t="s">
        <v>449</v>
      </c>
      <c r="I33" s="793" t="s">
        <v>450</v>
      </c>
      <c r="J33" s="793" t="s">
        <v>451</v>
      </c>
      <c r="K33" s="793" t="s">
        <v>458</v>
      </c>
      <c r="L33" s="793" t="s">
        <v>459</v>
      </c>
      <c r="M33" s="793" t="s">
        <v>452</v>
      </c>
      <c r="N33" s="793" t="s">
        <v>453</v>
      </c>
      <c r="O33" s="793" t="s">
        <v>454</v>
      </c>
      <c r="P33" s="793" t="s">
        <v>455</v>
      </c>
      <c r="Q33" s="793" t="s">
        <v>456</v>
      </c>
      <c r="R33" s="793" t="s">
        <v>457</v>
      </c>
      <c r="S33" s="2827"/>
    </row>
    <row r="34" spans="1:19" s="45" customFormat="1" ht="22.5" customHeight="1" x14ac:dyDescent="0.15">
      <c r="C34" s="3096" t="s">
        <v>145</v>
      </c>
      <c r="D34" s="3161" t="s">
        <v>209</v>
      </c>
      <c r="E34" s="3162"/>
      <c r="F34" s="3163"/>
      <c r="G34" s="343">
        <f>'4-1戸籍証明 '!H52-G4</f>
        <v>6674</v>
      </c>
      <c r="H34" s="343">
        <f>'4-1戸籍証明 '!I52-H4</f>
        <v>6366</v>
      </c>
      <c r="I34" s="343">
        <f>'4-1戸籍証明 '!J52-I4</f>
        <v>5965</v>
      </c>
      <c r="J34" s="343">
        <f>'4-1戸籍証明 '!K52-J4</f>
        <v>6621</v>
      </c>
      <c r="K34" s="343">
        <f>'4-1戸籍証明 '!L52-K4</f>
        <v>6375</v>
      </c>
      <c r="L34" s="343">
        <f>'4-1戸籍証明 '!M52-L4</f>
        <v>6432</v>
      </c>
      <c r="M34" s="343">
        <f>'4-1戸籍証明 '!N52-M4</f>
        <v>6466</v>
      </c>
      <c r="N34" s="343">
        <f>'4-1戸籍証明 '!O52-N4</f>
        <v>5547</v>
      </c>
      <c r="O34" s="343">
        <f>'4-1戸籍証明 '!P52-O4</f>
        <v>6349</v>
      </c>
      <c r="P34" s="343">
        <f>'4-1戸籍証明 '!Q52-P4</f>
        <v>7002</v>
      </c>
      <c r="Q34" s="343">
        <f>'4-1戸籍証明 '!R52-Q4</f>
        <v>6970</v>
      </c>
      <c r="R34" s="481">
        <f>'4-1戸籍証明 '!S52-R4</f>
        <v>7658</v>
      </c>
      <c r="S34" s="482">
        <f t="shared" ref="S34:S39" si="22">SUM(G34:R34)</f>
        <v>78425</v>
      </c>
    </row>
    <row r="35" spans="1:19" s="45" customFormat="1" ht="22.5" customHeight="1" x14ac:dyDescent="0.15">
      <c r="C35" s="3096"/>
      <c r="D35" s="3106" t="s">
        <v>210</v>
      </c>
      <c r="E35" s="3107"/>
      <c r="F35" s="3108"/>
      <c r="G35" s="343">
        <f>'4-1戸籍証明 '!H137-G5</f>
        <v>2460</v>
      </c>
      <c r="H35" s="343">
        <f>'4-1戸籍証明 '!I137-H5</f>
        <v>2076</v>
      </c>
      <c r="I35" s="343">
        <f>'4-1戸籍証明 '!J137-I5</f>
        <v>2172</v>
      </c>
      <c r="J35" s="343">
        <f>'4-1戸籍証明 '!K137-J5</f>
        <v>2130</v>
      </c>
      <c r="K35" s="343">
        <f>'4-1戸籍証明 '!L137-K5</f>
        <v>2104</v>
      </c>
      <c r="L35" s="343">
        <f>'4-1戸籍証明 '!M137-L5</f>
        <v>2093</v>
      </c>
      <c r="M35" s="343">
        <f>'4-1戸籍証明 '!N137-M5</f>
        <v>2325</v>
      </c>
      <c r="N35" s="343">
        <f>'4-1戸籍証明 '!O137-N5</f>
        <v>1821</v>
      </c>
      <c r="O35" s="343">
        <f>'4-1戸籍証明 '!P137-O5</f>
        <v>1982</v>
      </c>
      <c r="P35" s="343">
        <f>'4-1戸籍証明 '!Q137-P5</f>
        <v>2490</v>
      </c>
      <c r="Q35" s="343">
        <f>'4-1戸籍証明 '!R137-Q5</f>
        <v>2547</v>
      </c>
      <c r="R35" s="481">
        <f>'4-1戸籍証明 '!S137-R5</f>
        <v>2827</v>
      </c>
      <c r="S35" s="482">
        <f t="shared" si="22"/>
        <v>27027</v>
      </c>
    </row>
    <row r="36" spans="1:19" s="45" customFormat="1" ht="22.5" customHeight="1" x14ac:dyDescent="0.15">
      <c r="C36" s="3096"/>
      <c r="D36" s="3106" t="s">
        <v>211</v>
      </c>
      <c r="E36" s="3107"/>
      <c r="F36" s="3108"/>
      <c r="G36" s="343">
        <f>'4-1戸籍証明 '!H222-G6</f>
        <v>3174</v>
      </c>
      <c r="H36" s="343">
        <f>'4-1戸籍証明 '!I222-H6</f>
        <v>2995</v>
      </c>
      <c r="I36" s="343">
        <f>'4-1戸籍証明 '!J222-I6</f>
        <v>3168</v>
      </c>
      <c r="J36" s="343">
        <f>'4-1戸籍証明 '!K222-J6</f>
        <v>3007</v>
      </c>
      <c r="K36" s="343">
        <f>'4-1戸籍証明 '!L222-K6</f>
        <v>3441</v>
      </c>
      <c r="L36" s="343">
        <f>'4-1戸籍証明 '!M222-L6</f>
        <v>2959</v>
      </c>
      <c r="M36" s="343">
        <f>'4-1戸籍証明 '!N222-M6</f>
        <v>3429</v>
      </c>
      <c r="N36" s="343">
        <f>'4-1戸籍証明 '!O222-N6</f>
        <v>2933</v>
      </c>
      <c r="O36" s="343">
        <f>'4-1戸籍証明 '!P222-O6</f>
        <v>2911</v>
      </c>
      <c r="P36" s="343">
        <f>'4-1戸籍証明 '!Q222-P6</f>
        <v>3753</v>
      </c>
      <c r="Q36" s="343">
        <f>'4-1戸籍証明 '!R222-Q6</f>
        <v>3597</v>
      </c>
      <c r="R36" s="481">
        <f>'4-1戸籍証明 '!S222-R6</f>
        <v>3827</v>
      </c>
      <c r="S36" s="482">
        <f t="shared" si="22"/>
        <v>39194</v>
      </c>
    </row>
    <row r="37" spans="1:19" s="45" customFormat="1" ht="22.5" customHeight="1" x14ac:dyDescent="0.15">
      <c r="C37" s="3096"/>
      <c r="D37" s="3106" t="s">
        <v>69</v>
      </c>
      <c r="E37" s="3107"/>
      <c r="F37" s="3108"/>
      <c r="G37" s="343">
        <f>'4-1戸籍証明 '!H60</f>
        <v>20</v>
      </c>
      <c r="H37" s="343">
        <f>'4-1戸籍証明 '!I60</f>
        <v>14</v>
      </c>
      <c r="I37" s="343">
        <f>'4-1戸籍証明 '!J60</f>
        <v>5</v>
      </c>
      <c r="J37" s="343">
        <f>'4-1戸籍証明 '!K60</f>
        <v>11</v>
      </c>
      <c r="K37" s="343">
        <f>'4-1戸籍証明 '!L60</f>
        <v>13</v>
      </c>
      <c r="L37" s="343">
        <f>'4-1戸籍証明 '!M60</f>
        <v>4</v>
      </c>
      <c r="M37" s="343">
        <f>'4-1戸籍証明 '!N60</f>
        <v>19</v>
      </c>
      <c r="N37" s="343">
        <f>'4-1戸籍証明 '!O60</f>
        <v>9</v>
      </c>
      <c r="O37" s="343">
        <f>'4-1戸籍証明 '!P60</f>
        <v>14</v>
      </c>
      <c r="P37" s="343">
        <f>'4-1戸籍証明 '!Q60</f>
        <v>8</v>
      </c>
      <c r="Q37" s="343">
        <f>'4-1戸籍証明 '!R60</f>
        <v>9</v>
      </c>
      <c r="R37" s="481">
        <f>'4-1戸籍証明 '!S60</f>
        <v>20</v>
      </c>
      <c r="S37" s="482">
        <f t="shared" si="22"/>
        <v>146</v>
      </c>
    </row>
    <row r="38" spans="1:19" s="45" customFormat="1" ht="22.5" customHeight="1" x14ac:dyDescent="0.15">
      <c r="C38" s="3096"/>
      <c r="D38" s="3106" t="s">
        <v>204</v>
      </c>
      <c r="E38" s="3107"/>
      <c r="F38" s="3108"/>
      <c r="G38" s="343">
        <f>'4-1戸籍証明 '!H145</f>
        <v>654</v>
      </c>
      <c r="H38" s="343">
        <f>'4-1戸籍証明 '!I145</f>
        <v>595</v>
      </c>
      <c r="I38" s="343">
        <f>'4-1戸籍証明 '!J145</f>
        <v>664</v>
      </c>
      <c r="J38" s="343">
        <f>'4-1戸籍証明 '!K145</f>
        <v>722</v>
      </c>
      <c r="K38" s="343">
        <f>'4-1戸籍証明 '!L145</f>
        <v>544</v>
      </c>
      <c r="L38" s="343">
        <f>'4-1戸籍証明 '!M145</f>
        <v>551</v>
      </c>
      <c r="M38" s="343">
        <f>'4-1戸籍証明 '!N145</f>
        <v>706</v>
      </c>
      <c r="N38" s="343">
        <f>'4-1戸籍証明 '!O145</f>
        <v>571</v>
      </c>
      <c r="O38" s="343">
        <f>'4-1戸籍証明 '!P145</f>
        <v>553</v>
      </c>
      <c r="P38" s="343">
        <f>'4-1戸籍証明 '!Q145</f>
        <v>847</v>
      </c>
      <c r="Q38" s="343">
        <f>'4-1戸籍証明 '!R145</f>
        <v>647</v>
      </c>
      <c r="R38" s="481">
        <f>'4-1戸籍証明 '!S145</f>
        <v>777</v>
      </c>
      <c r="S38" s="482">
        <f t="shared" si="22"/>
        <v>7831</v>
      </c>
    </row>
    <row r="39" spans="1:19" s="45" customFormat="1" ht="22.5" customHeight="1" x14ac:dyDescent="0.15">
      <c r="C39" s="3097"/>
      <c r="D39" s="3106" t="s">
        <v>233</v>
      </c>
      <c r="E39" s="3107"/>
      <c r="F39" s="3108"/>
      <c r="G39" s="343">
        <f>'4-1戸籍証明 '!H230</f>
        <v>461</v>
      </c>
      <c r="H39" s="343">
        <f>'4-1戸籍証明 '!I230</f>
        <v>465</v>
      </c>
      <c r="I39" s="343">
        <f>'4-1戸籍証明 '!J230</f>
        <v>401</v>
      </c>
      <c r="J39" s="343">
        <f>'4-1戸籍証明 '!K230</f>
        <v>478</v>
      </c>
      <c r="K39" s="343">
        <f>'4-1戸籍証明 '!L230</f>
        <v>492</v>
      </c>
      <c r="L39" s="343">
        <f>'4-1戸籍証明 '!M230</f>
        <v>404</v>
      </c>
      <c r="M39" s="343">
        <f>'4-1戸籍証明 '!N230</f>
        <v>477</v>
      </c>
      <c r="N39" s="343">
        <f>'4-1戸籍証明 '!O230</f>
        <v>364</v>
      </c>
      <c r="O39" s="343">
        <f>'4-1戸籍証明 '!P230</f>
        <v>359</v>
      </c>
      <c r="P39" s="343">
        <f>'4-1戸籍証明 '!Q230</f>
        <v>517</v>
      </c>
      <c r="Q39" s="343">
        <f>'4-1戸籍証明 '!R230</f>
        <v>441</v>
      </c>
      <c r="R39" s="481">
        <f>'4-1戸籍証明 '!S230</f>
        <v>529</v>
      </c>
      <c r="S39" s="482">
        <f t="shared" si="22"/>
        <v>5388</v>
      </c>
    </row>
    <row r="40" spans="1:19" s="45" customFormat="1" ht="22.5" customHeight="1" x14ac:dyDescent="0.15">
      <c r="C40" s="3097"/>
      <c r="D40" s="3106" t="s">
        <v>409</v>
      </c>
      <c r="E40" s="3107"/>
      <c r="F40" s="3108"/>
      <c r="G40" s="343">
        <f>'4-1戸籍証明 '!H238</f>
        <v>0</v>
      </c>
      <c r="H40" s="343">
        <f>'4-1戸籍証明 '!I238</f>
        <v>0</v>
      </c>
      <c r="I40" s="343">
        <f>'4-1戸籍証明 '!J238</f>
        <v>0</v>
      </c>
      <c r="J40" s="343">
        <f>'4-1戸籍証明 '!K238</f>
        <v>0</v>
      </c>
      <c r="K40" s="343">
        <f>'4-1戸籍証明 '!L238</f>
        <v>0</v>
      </c>
      <c r="L40" s="343">
        <f>'4-1戸籍証明 '!M238</f>
        <v>0</v>
      </c>
      <c r="M40" s="343">
        <f>'4-1戸籍証明 '!N238</f>
        <v>0</v>
      </c>
      <c r="N40" s="343">
        <f>'4-1戸籍証明 '!O238</f>
        <v>0</v>
      </c>
      <c r="O40" s="343">
        <f>'4-1戸籍証明 '!P238</f>
        <v>0</v>
      </c>
      <c r="P40" s="343">
        <f>'4-1戸籍証明 '!Q238</f>
        <v>0</v>
      </c>
      <c r="Q40" s="343">
        <f>'4-1戸籍証明 '!R238</f>
        <v>0</v>
      </c>
      <c r="R40" s="481">
        <f>'4-1戸籍証明 '!S238</f>
        <v>0</v>
      </c>
      <c r="S40" s="482">
        <f>SUM(G40:R40)</f>
        <v>0</v>
      </c>
    </row>
    <row r="41" spans="1:19" s="45" customFormat="1" ht="22.5" customHeight="1" thickBot="1" x14ac:dyDescent="0.2">
      <c r="C41" s="3097"/>
      <c r="D41" s="3164" t="s">
        <v>97</v>
      </c>
      <c r="E41" s="3165"/>
      <c r="F41" s="3166"/>
      <c r="G41" s="345">
        <f t="shared" ref="G41:R41" si="23">G7</f>
        <v>3199</v>
      </c>
      <c r="H41" s="483">
        <f t="shared" si="23"/>
        <v>2866</v>
      </c>
      <c r="I41" s="483">
        <f t="shared" si="23"/>
        <v>3052</v>
      </c>
      <c r="J41" s="483">
        <f t="shared" si="23"/>
        <v>3107</v>
      </c>
      <c r="K41" s="483">
        <f t="shared" si="23"/>
        <v>3058</v>
      </c>
      <c r="L41" s="483">
        <f t="shared" si="23"/>
        <v>2985</v>
      </c>
      <c r="M41" s="483">
        <f t="shared" si="23"/>
        <v>3360</v>
      </c>
      <c r="N41" s="483">
        <f t="shared" si="23"/>
        <v>2592</v>
      </c>
      <c r="O41" s="483">
        <f t="shared" si="23"/>
        <v>2633</v>
      </c>
      <c r="P41" s="483">
        <f t="shared" si="23"/>
        <v>3320</v>
      </c>
      <c r="Q41" s="483">
        <f t="shared" si="23"/>
        <v>3529</v>
      </c>
      <c r="R41" s="484">
        <f t="shared" si="23"/>
        <v>3955</v>
      </c>
      <c r="S41" s="482">
        <f>SUM(G41:R41)</f>
        <v>37656</v>
      </c>
    </row>
    <row r="42" spans="1:19" s="45" customFormat="1" ht="22.5" customHeight="1" thickTop="1" thickBot="1" x14ac:dyDescent="0.2">
      <c r="C42" s="3098"/>
      <c r="D42" s="3167" t="s">
        <v>12</v>
      </c>
      <c r="E42" s="3168"/>
      <c r="F42" s="3169"/>
      <c r="G42" s="353">
        <f>SUM(G34:G41)</f>
        <v>16642</v>
      </c>
      <c r="H42" s="353">
        <f t="shared" ref="H42:R42" si="24">SUM(H34:H41)</f>
        <v>15377</v>
      </c>
      <c r="I42" s="353">
        <f t="shared" si="24"/>
        <v>15427</v>
      </c>
      <c r="J42" s="353">
        <f t="shared" si="24"/>
        <v>16076</v>
      </c>
      <c r="K42" s="353">
        <f t="shared" si="24"/>
        <v>16027</v>
      </c>
      <c r="L42" s="353">
        <f t="shared" si="24"/>
        <v>15428</v>
      </c>
      <c r="M42" s="353">
        <f t="shared" si="24"/>
        <v>16782</v>
      </c>
      <c r="N42" s="353">
        <f t="shared" si="24"/>
        <v>13837</v>
      </c>
      <c r="O42" s="353">
        <f t="shared" si="24"/>
        <v>14801</v>
      </c>
      <c r="P42" s="353">
        <f t="shared" si="24"/>
        <v>17937</v>
      </c>
      <c r="Q42" s="353">
        <f t="shared" si="24"/>
        <v>17740</v>
      </c>
      <c r="R42" s="353">
        <f t="shared" si="24"/>
        <v>19593</v>
      </c>
      <c r="S42" s="485">
        <f>SUM(S34:S41)</f>
        <v>195667</v>
      </c>
    </row>
    <row r="43" spans="1:19" s="71" customFormat="1" ht="18.75" customHeight="1" x14ac:dyDescent="0.15">
      <c r="C43" s="46"/>
      <c r="D43" s="226"/>
      <c r="E43" s="226"/>
      <c r="F43" s="227"/>
      <c r="G43" s="229"/>
      <c r="H43" s="229"/>
      <c r="I43" s="229"/>
      <c r="J43" s="229"/>
      <c r="K43" s="229"/>
      <c r="L43" s="229"/>
      <c r="M43" s="229"/>
      <c r="N43" s="229"/>
      <c r="O43" s="229"/>
      <c r="P43" s="229"/>
      <c r="Q43" s="229"/>
      <c r="R43" s="229"/>
      <c r="S43" s="229"/>
    </row>
    <row r="44" spans="1:19" ht="18.75" customHeight="1" x14ac:dyDescent="0.15">
      <c r="A44" s="53"/>
      <c r="C44" s="53" t="s">
        <v>328</v>
      </c>
      <c r="E44" s="58" t="s">
        <v>332</v>
      </c>
      <c r="F44" s="224"/>
      <c r="G44" s="153"/>
      <c r="H44" s="153"/>
      <c r="I44" s="153"/>
      <c r="J44" s="153"/>
      <c r="K44" s="153"/>
      <c r="L44" s="153"/>
      <c r="M44" s="153"/>
      <c r="N44" s="153"/>
      <c r="O44" s="153"/>
      <c r="P44" s="153"/>
      <c r="Q44" s="2147">
        <f>'当該年度入力、注意事項'!$E$10</f>
        <v>26</v>
      </c>
      <c r="R44" s="2147"/>
      <c r="S44" s="2147"/>
    </row>
    <row r="45" spans="1:19" ht="3.75" customHeight="1" thickBot="1" x14ac:dyDescent="0.2">
      <c r="C45" s="225"/>
      <c r="D45" s="225"/>
      <c r="E45" s="225"/>
      <c r="F45" s="225"/>
      <c r="G45" s="153"/>
      <c r="H45" s="153"/>
      <c r="I45" s="153"/>
      <c r="J45" s="153"/>
      <c r="K45" s="153"/>
      <c r="L45" s="153"/>
      <c r="M45" s="153"/>
      <c r="N45" s="153"/>
      <c r="O45" s="153"/>
      <c r="P45" s="153"/>
      <c r="Q45" s="153"/>
      <c r="R45" s="153"/>
      <c r="S45" s="153"/>
    </row>
    <row r="46" spans="1:19" s="45" customFormat="1" ht="18" customHeight="1" x14ac:dyDescent="0.15">
      <c r="C46" s="3104"/>
      <c r="D46" s="3105"/>
      <c r="E46" s="3093" t="s">
        <v>266</v>
      </c>
      <c r="F46" s="3094"/>
      <c r="G46" s="789"/>
      <c r="H46" s="790"/>
      <c r="I46" s="790"/>
      <c r="J46" s="2469">
        <f>'当該年度入力、注意事項'!$E$10</f>
        <v>26</v>
      </c>
      <c r="K46" s="2469"/>
      <c r="L46" s="2469"/>
      <c r="M46" s="790"/>
      <c r="N46" s="790"/>
      <c r="O46" s="791"/>
      <c r="P46" s="2470">
        <f>'当該年度入力、注意事項'!$E$10+1</f>
        <v>27</v>
      </c>
      <c r="Q46" s="2469"/>
      <c r="R46" s="2471"/>
      <c r="S46" s="2826" t="s">
        <v>15</v>
      </c>
    </row>
    <row r="47" spans="1:19" s="71" customFormat="1" ht="18" customHeight="1" thickBot="1" x14ac:dyDescent="0.2">
      <c r="C47" s="3159" t="s">
        <v>264</v>
      </c>
      <c r="D47" s="3160"/>
      <c r="E47" s="3102"/>
      <c r="F47" s="3103"/>
      <c r="G47" s="792" t="s">
        <v>448</v>
      </c>
      <c r="H47" s="793" t="s">
        <v>449</v>
      </c>
      <c r="I47" s="793" t="s">
        <v>450</v>
      </c>
      <c r="J47" s="793" t="s">
        <v>451</v>
      </c>
      <c r="K47" s="793" t="s">
        <v>458</v>
      </c>
      <c r="L47" s="793" t="s">
        <v>459</v>
      </c>
      <c r="M47" s="793" t="s">
        <v>452</v>
      </c>
      <c r="N47" s="793" t="s">
        <v>453</v>
      </c>
      <c r="O47" s="793" t="s">
        <v>454</v>
      </c>
      <c r="P47" s="793" t="s">
        <v>455</v>
      </c>
      <c r="Q47" s="793" t="s">
        <v>456</v>
      </c>
      <c r="R47" s="793" t="s">
        <v>457</v>
      </c>
      <c r="S47" s="2827"/>
    </row>
    <row r="48" spans="1:19" s="45" customFormat="1" ht="22.5" customHeight="1" x14ac:dyDescent="0.15">
      <c r="C48" s="3095" t="s">
        <v>146</v>
      </c>
      <c r="D48" s="3099" t="s">
        <v>209</v>
      </c>
      <c r="E48" s="3100"/>
      <c r="F48" s="3101"/>
      <c r="G48" s="486">
        <f>'4-2住民票証明'!I47+'4-2住民票証明'!I48-G8</f>
        <v>8821</v>
      </c>
      <c r="H48" s="487">
        <f>'4-2住民票証明'!J47+'4-2住民票証明'!J48-H8</f>
        <v>7781</v>
      </c>
      <c r="I48" s="487">
        <f>'4-2住民票証明'!K47+'4-2住民票証明'!K48-I8</f>
        <v>9366</v>
      </c>
      <c r="J48" s="487">
        <f>'4-2住民票証明'!L47+'4-2住民票証明'!L48-J8</f>
        <v>8270</v>
      </c>
      <c r="K48" s="487">
        <f>'4-2住民票証明'!M47+'4-2住民票証明'!M48-K8</f>
        <v>7550</v>
      </c>
      <c r="L48" s="487">
        <f>'4-2住民票証明'!N47+'4-2住民票証明'!N48-L8</f>
        <v>7943</v>
      </c>
      <c r="M48" s="487">
        <f>'4-2住民票証明'!O47+'4-2住民票証明'!O48-M8</f>
        <v>7859</v>
      </c>
      <c r="N48" s="487">
        <f>'4-2住民票証明'!P47+'4-2住民票証明'!P48-N8</f>
        <v>7371</v>
      </c>
      <c r="O48" s="487">
        <f>'4-2住民票証明'!Q47+'4-2住民票証明'!Q48-O8</f>
        <v>7970</v>
      </c>
      <c r="P48" s="487">
        <f>'4-2住民票証明'!R47+'4-2住民票証明'!R48-P8</f>
        <v>8489</v>
      </c>
      <c r="Q48" s="487">
        <f>'4-2住民票証明'!S47+'4-2住民票証明'!S48-Q8</f>
        <v>9237</v>
      </c>
      <c r="R48" s="352">
        <f>'4-2住民票証明'!T47+'4-2住民票証明'!T48-R8</f>
        <v>11719</v>
      </c>
      <c r="S48" s="488">
        <f t="shared" ref="S48:S55" si="25">SUM(G48:R48)</f>
        <v>102376</v>
      </c>
    </row>
    <row r="49" spans="1:19" s="45" customFormat="1" ht="22.5" customHeight="1" x14ac:dyDescent="0.15">
      <c r="C49" s="3096"/>
      <c r="D49" s="3106" t="s">
        <v>203</v>
      </c>
      <c r="E49" s="3107"/>
      <c r="F49" s="3108"/>
      <c r="G49" s="343">
        <f>'4-2住民票証明'!I107+'4-2住民票証明'!I108-G9</f>
        <v>5423</v>
      </c>
      <c r="H49" s="343">
        <f>'4-2住民票証明'!J107+'4-2住民票証明'!J108-H9</f>
        <v>4285</v>
      </c>
      <c r="I49" s="343">
        <f>'4-2住民票証明'!K107+'4-2住民票証明'!K108-I9</f>
        <v>4985</v>
      </c>
      <c r="J49" s="343">
        <f>'4-2住民票証明'!L107+'4-2住民票証明'!L108-J9</f>
        <v>4591</v>
      </c>
      <c r="K49" s="343">
        <f>'4-2住民票証明'!M107+'4-2住民票証明'!M108-K9</f>
        <v>3925</v>
      </c>
      <c r="L49" s="343">
        <f>'4-2住民票証明'!N107+'4-2住民票証明'!N108-L9</f>
        <v>4260</v>
      </c>
      <c r="M49" s="343">
        <f>'4-2住民票証明'!O107+'4-2住民票証明'!O108-M9</f>
        <v>4025</v>
      </c>
      <c r="N49" s="343">
        <f>'4-2住民票証明'!P107+'4-2住民票証明'!P108-N9</f>
        <v>4337</v>
      </c>
      <c r="O49" s="343">
        <f>'4-2住民票証明'!Q107+'4-2住民票証明'!Q108-O9</f>
        <v>4073</v>
      </c>
      <c r="P49" s="343">
        <f>'4-2住民票証明'!R107+'4-2住民票証明'!R108-P9</f>
        <v>4723</v>
      </c>
      <c r="Q49" s="343">
        <f>'4-2住民票証明'!S107+'4-2住民票証明'!S108-Q9</f>
        <v>5085</v>
      </c>
      <c r="R49" s="342">
        <f>'4-2住民票証明'!T107+'4-2住民票証明'!T108-R9</f>
        <v>7041</v>
      </c>
      <c r="S49" s="489">
        <f t="shared" si="25"/>
        <v>56753</v>
      </c>
    </row>
    <row r="50" spans="1:19" s="45" customFormat="1" ht="22.5" customHeight="1" x14ac:dyDescent="0.15">
      <c r="C50" s="3096"/>
      <c r="D50" s="3106" t="s">
        <v>194</v>
      </c>
      <c r="E50" s="3107"/>
      <c r="F50" s="3108"/>
      <c r="G50" s="343">
        <f>'4-2住民票証明'!I167+'4-2住民票証明'!I168-G10</f>
        <v>5197</v>
      </c>
      <c r="H50" s="343">
        <f>'4-2住民票証明'!J167+'4-2住民票証明'!J168-H10</f>
        <v>4483</v>
      </c>
      <c r="I50" s="343">
        <f>'4-2住民票証明'!K167+'4-2住民票証明'!K168-I10</f>
        <v>5034</v>
      </c>
      <c r="J50" s="343">
        <f>'4-2住民票証明'!L167+'4-2住民票証明'!L168-J10</f>
        <v>4538</v>
      </c>
      <c r="K50" s="343">
        <f>'4-2住民票証明'!M167+'4-2住民票証明'!M168-K10</f>
        <v>4048</v>
      </c>
      <c r="L50" s="343">
        <f>'4-2住民票証明'!N167+'4-2住民票証明'!N168-L10</f>
        <v>4372</v>
      </c>
      <c r="M50" s="343">
        <f>'4-2住民票証明'!O167+'4-2住民票証明'!O168-M10</f>
        <v>4444</v>
      </c>
      <c r="N50" s="343">
        <f>'4-2住民票証明'!P167+'4-2住民票証明'!P168-N10</f>
        <v>4641</v>
      </c>
      <c r="O50" s="343">
        <f>'4-2住民票証明'!Q167+'4-2住民票証明'!Q168-O10</f>
        <v>5128</v>
      </c>
      <c r="P50" s="343">
        <f>'4-2住民票証明'!R167+'4-2住民票証明'!R168-P10</f>
        <v>5154</v>
      </c>
      <c r="Q50" s="343">
        <f>'4-2住民票証明'!S167+'4-2住民票証明'!S168-Q10</f>
        <v>5480</v>
      </c>
      <c r="R50" s="342">
        <f>'4-2住民票証明'!T167+'4-2住民票証明'!T168-R10</f>
        <v>6672</v>
      </c>
      <c r="S50" s="489">
        <f t="shared" si="25"/>
        <v>59191</v>
      </c>
    </row>
    <row r="51" spans="1:19" s="45" customFormat="1" ht="22.5" customHeight="1" x14ac:dyDescent="0.15">
      <c r="C51" s="3096"/>
      <c r="D51" s="3106" t="s">
        <v>69</v>
      </c>
      <c r="E51" s="3107"/>
      <c r="F51" s="3108"/>
      <c r="G51" s="343">
        <f>'4-2住民票証明'!I54</f>
        <v>40</v>
      </c>
      <c r="H51" s="343">
        <f>'4-2住民票証明'!J54</f>
        <v>10</v>
      </c>
      <c r="I51" s="343">
        <f>'4-2住民票証明'!K54</f>
        <v>24</v>
      </c>
      <c r="J51" s="343">
        <f>'4-2住民票証明'!L54</f>
        <v>11</v>
      </c>
      <c r="K51" s="343">
        <f>'4-2住民票証明'!M54</f>
        <v>4</v>
      </c>
      <c r="L51" s="343">
        <f>'4-2住民票証明'!N54</f>
        <v>24</v>
      </c>
      <c r="M51" s="343">
        <f>'4-2住民票証明'!O54</f>
        <v>16</v>
      </c>
      <c r="N51" s="343">
        <f>'4-2住民票証明'!P54</f>
        <v>14</v>
      </c>
      <c r="O51" s="343">
        <f>'4-2住民票証明'!Q54</f>
        <v>9</v>
      </c>
      <c r="P51" s="343">
        <f>'4-2住民票証明'!R54</f>
        <v>8</v>
      </c>
      <c r="Q51" s="343">
        <f>'4-2住民票証明'!S54</f>
        <v>13</v>
      </c>
      <c r="R51" s="343">
        <f>'4-2住民票証明'!T54</f>
        <v>22</v>
      </c>
      <c r="S51" s="489">
        <f t="shared" si="25"/>
        <v>195</v>
      </c>
    </row>
    <row r="52" spans="1:19" s="45" customFormat="1" ht="22.5" customHeight="1" x14ac:dyDescent="0.15">
      <c r="C52" s="3096"/>
      <c r="D52" s="3106" t="s">
        <v>204</v>
      </c>
      <c r="E52" s="3107"/>
      <c r="F52" s="3108"/>
      <c r="G52" s="343">
        <f>'4-2住民票証明'!I114</f>
        <v>1484</v>
      </c>
      <c r="H52" s="343">
        <f>'4-2住民票証明'!J114</f>
        <v>1316</v>
      </c>
      <c r="I52" s="343">
        <f>'4-2住民票証明'!K114</f>
        <v>1506</v>
      </c>
      <c r="J52" s="343">
        <f>'4-2住民票証明'!L114</f>
        <v>1389</v>
      </c>
      <c r="K52" s="343">
        <f>'4-2住民票証明'!M114</f>
        <v>1115</v>
      </c>
      <c r="L52" s="343">
        <f>'4-2住民票証明'!N114</f>
        <v>1239</v>
      </c>
      <c r="M52" s="343">
        <f>'4-2住民票証明'!O114</f>
        <v>1199</v>
      </c>
      <c r="N52" s="343">
        <f>'4-2住民票証明'!P114</f>
        <v>1279</v>
      </c>
      <c r="O52" s="343">
        <f>'4-2住民票証明'!Q114</f>
        <v>1311</v>
      </c>
      <c r="P52" s="343">
        <f>'4-2住民票証明'!R114</f>
        <v>1499</v>
      </c>
      <c r="Q52" s="343">
        <f>'4-2住民票証明'!S114</f>
        <v>1604</v>
      </c>
      <c r="R52" s="342">
        <f>'4-2住民票証明'!T114</f>
        <v>2016</v>
      </c>
      <c r="S52" s="489">
        <f t="shared" si="25"/>
        <v>16957</v>
      </c>
    </row>
    <row r="53" spans="1:19" s="45" customFormat="1" ht="22.5" customHeight="1" x14ac:dyDescent="0.15">
      <c r="C53" s="3096"/>
      <c r="D53" s="3106" t="s">
        <v>233</v>
      </c>
      <c r="E53" s="3107"/>
      <c r="F53" s="3108"/>
      <c r="G53" s="343">
        <f>'4-2住民票証明'!I174+'3-3住基ネット'!G116</f>
        <v>553</v>
      </c>
      <c r="H53" s="343">
        <f>'4-2住民票証明'!J174+'3-3住基ネット'!H116</f>
        <v>548</v>
      </c>
      <c r="I53" s="343">
        <f>'4-2住民票証明'!K174+'3-3住基ネット'!I116</f>
        <v>592</v>
      </c>
      <c r="J53" s="343">
        <f>'4-2住民票証明'!L174+'3-3住基ネット'!J116</f>
        <v>466</v>
      </c>
      <c r="K53" s="343">
        <f>'4-2住民票証明'!M174+'3-3住基ネット'!K116</f>
        <v>480</v>
      </c>
      <c r="L53" s="343">
        <f>'4-2住民票証明'!N174+'3-3住基ネット'!L116</f>
        <v>476</v>
      </c>
      <c r="M53" s="343">
        <f>'4-2住民票証明'!O174+'3-3住基ネット'!M116</f>
        <v>518</v>
      </c>
      <c r="N53" s="343">
        <f>'4-2住民票証明'!P174+'3-3住基ネット'!N116</f>
        <v>520</v>
      </c>
      <c r="O53" s="343">
        <f>'4-2住民票証明'!Q174+'3-3住基ネット'!O116</f>
        <v>658</v>
      </c>
      <c r="P53" s="343">
        <f>'4-2住民票証明'!R174+'3-3住基ネット'!P116</f>
        <v>543</v>
      </c>
      <c r="Q53" s="343">
        <f>'4-2住民票証明'!S174+'3-3住基ネット'!Q116</f>
        <v>658</v>
      </c>
      <c r="R53" s="342">
        <f>'4-2住民票証明'!T174+'3-3住基ネット'!R116</f>
        <v>766</v>
      </c>
      <c r="S53" s="489">
        <f t="shared" si="25"/>
        <v>6778</v>
      </c>
    </row>
    <row r="54" spans="1:19" s="45" customFormat="1" ht="22.5" customHeight="1" x14ac:dyDescent="0.15">
      <c r="C54" s="3096"/>
      <c r="D54" s="3106"/>
      <c r="E54" s="3107"/>
      <c r="F54" s="3108"/>
      <c r="G54" s="343"/>
      <c r="H54" s="343"/>
      <c r="I54" s="343"/>
      <c r="J54" s="343"/>
      <c r="K54" s="343"/>
      <c r="L54" s="343"/>
      <c r="M54" s="343"/>
      <c r="N54" s="343"/>
      <c r="O54" s="343"/>
      <c r="P54" s="343"/>
      <c r="Q54" s="343"/>
      <c r="R54" s="342"/>
      <c r="S54" s="489"/>
    </row>
    <row r="55" spans="1:19" s="45" customFormat="1" ht="22.5" customHeight="1" thickBot="1" x14ac:dyDescent="0.2">
      <c r="C55" s="3097"/>
      <c r="D55" s="3148" t="s">
        <v>97</v>
      </c>
      <c r="E55" s="3149"/>
      <c r="F55" s="3150"/>
      <c r="G55" s="345">
        <f t="shared" ref="G55:R55" si="26">G11</f>
        <v>9323</v>
      </c>
      <c r="H55" s="483">
        <f t="shared" si="26"/>
        <v>7744</v>
      </c>
      <c r="I55" s="483">
        <f t="shared" si="26"/>
        <v>9100</v>
      </c>
      <c r="J55" s="483">
        <f t="shared" si="26"/>
        <v>8530</v>
      </c>
      <c r="K55" s="483">
        <f t="shared" si="26"/>
        <v>7396</v>
      </c>
      <c r="L55" s="483">
        <f t="shared" si="26"/>
        <v>8213</v>
      </c>
      <c r="M55" s="483">
        <f t="shared" si="26"/>
        <v>8033</v>
      </c>
      <c r="N55" s="483">
        <f t="shared" si="26"/>
        <v>8285</v>
      </c>
      <c r="O55" s="483">
        <f t="shared" si="26"/>
        <v>9342</v>
      </c>
      <c r="P55" s="483">
        <f t="shared" si="26"/>
        <v>9489</v>
      </c>
      <c r="Q55" s="483">
        <f t="shared" si="26"/>
        <v>10602</v>
      </c>
      <c r="R55" s="344">
        <f t="shared" si="26"/>
        <v>13038</v>
      </c>
      <c r="S55" s="490">
        <f t="shared" si="25"/>
        <v>109095</v>
      </c>
    </row>
    <row r="56" spans="1:19" s="45" customFormat="1" ht="22.5" customHeight="1" thickTop="1" thickBot="1" x14ac:dyDescent="0.2">
      <c r="C56" s="3098"/>
      <c r="D56" s="3167" t="s">
        <v>12</v>
      </c>
      <c r="E56" s="3168"/>
      <c r="F56" s="3169"/>
      <c r="G56" s="349">
        <f t="shared" ref="G56:S56" si="27">SUM(G48:G55)</f>
        <v>30841</v>
      </c>
      <c r="H56" s="350">
        <f t="shared" si="27"/>
        <v>26167</v>
      </c>
      <c r="I56" s="350">
        <f t="shared" si="27"/>
        <v>30607</v>
      </c>
      <c r="J56" s="350">
        <f t="shared" si="27"/>
        <v>27795</v>
      </c>
      <c r="K56" s="350">
        <f t="shared" si="27"/>
        <v>24518</v>
      </c>
      <c r="L56" s="350">
        <f t="shared" si="27"/>
        <v>26527</v>
      </c>
      <c r="M56" s="350">
        <f t="shared" si="27"/>
        <v>26094</v>
      </c>
      <c r="N56" s="350">
        <f t="shared" si="27"/>
        <v>26447</v>
      </c>
      <c r="O56" s="350">
        <f t="shared" si="27"/>
        <v>28491</v>
      </c>
      <c r="P56" s="350">
        <f t="shared" si="27"/>
        <v>29905</v>
      </c>
      <c r="Q56" s="350">
        <f t="shared" si="27"/>
        <v>32679</v>
      </c>
      <c r="R56" s="351">
        <f t="shared" si="27"/>
        <v>41274</v>
      </c>
      <c r="S56" s="485">
        <f t="shared" si="27"/>
        <v>351345</v>
      </c>
    </row>
    <row r="57" spans="1:19" s="71" customFormat="1" ht="7.5" customHeight="1" x14ac:dyDescent="0.15">
      <c r="C57" s="46"/>
      <c r="D57" s="226"/>
      <c r="E57" s="226"/>
      <c r="F57" s="227"/>
      <c r="G57" s="232"/>
      <c r="H57" s="232"/>
      <c r="I57" s="232"/>
      <c r="J57" s="232"/>
      <c r="K57" s="232"/>
      <c r="L57" s="232"/>
      <c r="M57" s="232"/>
      <c r="N57" s="232"/>
      <c r="O57" s="232"/>
      <c r="P57" s="232"/>
      <c r="Q57" s="232"/>
      <c r="R57" s="232"/>
      <c r="S57" s="229"/>
    </row>
    <row r="58" spans="1:19" s="71" customFormat="1" ht="8.25" customHeight="1" x14ac:dyDescent="0.15">
      <c r="C58" s="46"/>
      <c r="D58" s="226"/>
      <c r="E58" s="226"/>
      <c r="F58" s="227"/>
      <c r="G58" s="232"/>
      <c r="H58" s="232"/>
      <c r="I58" s="232"/>
      <c r="J58" s="232"/>
      <c r="K58" s="232"/>
      <c r="L58" s="232"/>
      <c r="M58" s="232"/>
      <c r="N58" s="232"/>
      <c r="O58" s="232"/>
      <c r="P58" s="232"/>
      <c r="Q58" s="232"/>
      <c r="R58" s="232"/>
      <c r="S58" s="229"/>
    </row>
    <row r="59" spans="1:19" ht="18.75" customHeight="1" x14ac:dyDescent="0.15">
      <c r="A59" s="53"/>
      <c r="B59" s="53"/>
      <c r="D59" s="224"/>
      <c r="E59" s="224"/>
      <c r="F59" s="224"/>
      <c r="G59" s="230"/>
      <c r="H59" s="230"/>
      <c r="I59" s="231"/>
      <c r="J59" s="1"/>
      <c r="K59" s="1"/>
      <c r="L59" s="1"/>
      <c r="M59" s="1"/>
      <c r="N59" s="1"/>
      <c r="O59" s="1"/>
      <c r="P59" s="1"/>
      <c r="Q59" s="1"/>
      <c r="R59" s="1"/>
      <c r="S59" s="1"/>
    </row>
    <row r="60" spans="1:19" ht="7.5" customHeight="1" x14ac:dyDescent="0.15">
      <c r="A60" s="53"/>
      <c r="B60" s="53"/>
      <c r="D60" s="224"/>
      <c r="E60" s="224"/>
      <c r="F60" s="224"/>
      <c r="G60" s="230"/>
      <c r="H60" s="230"/>
      <c r="I60" s="231"/>
      <c r="J60" s="1"/>
      <c r="K60" s="1"/>
      <c r="L60" s="1"/>
      <c r="M60" s="1"/>
      <c r="N60" s="1"/>
      <c r="O60" s="1"/>
      <c r="P60" s="1"/>
      <c r="Q60" s="1"/>
      <c r="R60" s="1"/>
      <c r="S60" s="1"/>
    </row>
    <row r="61" spans="1:19" ht="18.75" customHeight="1" x14ac:dyDescent="0.15">
      <c r="A61" s="53"/>
      <c r="C61" s="53" t="s">
        <v>147</v>
      </c>
      <c r="D61" s="224"/>
      <c r="E61" s="224"/>
      <c r="F61" s="224"/>
      <c r="G61" s="153"/>
      <c r="H61" s="153"/>
      <c r="I61" s="153"/>
      <c r="J61" s="153"/>
      <c r="K61" s="153"/>
      <c r="L61" s="153"/>
      <c r="M61" s="153"/>
      <c r="N61" s="153"/>
      <c r="O61" s="153"/>
      <c r="P61" s="153"/>
      <c r="Q61" s="2147">
        <f>'当該年度入力、注意事項'!$E$10</f>
        <v>26</v>
      </c>
      <c r="R61" s="2147"/>
      <c r="S61" s="2147"/>
    </row>
    <row r="62" spans="1:19" ht="3.75" customHeight="1" thickBot="1" x14ac:dyDescent="0.2">
      <c r="C62" s="225"/>
      <c r="D62" s="225"/>
      <c r="E62" s="225"/>
      <c r="F62" s="225"/>
      <c r="G62" s="153"/>
      <c r="H62" s="153"/>
      <c r="I62" s="153"/>
      <c r="J62" s="153"/>
      <c r="K62" s="153"/>
      <c r="L62" s="153"/>
      <c r="M62" s="153"/>
      <c r="N62" s="153"/>
      <c r="O62" s="153"/>
      <c r="P62" s="153"/>
      <c r="Q62" s="153"/>
      <c r="R62" s="153"/>
      <c r="S62" s="153"/>
    </row>
    <row r="63" spans="1:19" s="45" customFormat="1" ht="18" customHeight="1" x14ac:dyDescent="0.15">
      <c r="C63" s="3091"/>
      <c r="D63" s="3092"/>
      <c r="E63" s="3093" t="s">
        <v>266</v>
      </c>
      <c r="F63" s="3094"/>
      <c r="G63" s="789"/>
      <c r="H63" s="790"/>
      <c r="I63" s="790"/>
      <c r="J63" s="2469">
        <f>'当該年度入力、注意事項'!$E$10</f>
        <v>26</v>
      </c>
      <c r="K63" s="2469"/>
      <c r="L63" s="2469"/>
      <c r="M63" s="790"/>
      <c r="N63" s="790"/>
      <c r="O63" s="791"/>
      <c r="P63" s="2470">
        <f>'当該年度入力、注意事項'!$E$10+1</f>
        <v>27</v>
      </c>
      <c r="Q63" s="2469"/>
      <c r="R63" s="2471"/>
      <c r="S63" s="2826" t="s">
        <v>15</v>
      </c>
    </row>
    <row r="64" spans="1:19" s="71" customFormat="1" ht="18" customHeight="1" thickBot="1" x14ac:dyDescent="0.2">
      <c r="C64" s="3159" t="s">
        <v>264</v>
      </c>
      <c r="D64" s="3160"/>
      <c r="E64" s="3170"/>
      <c r="F64" s="3171"/>
      <c r="G64" s="792" t="s">
        <v>448</v>
      </c>
      <c r="H64" s="793" t="s">
        <v>449</v>
      </c>
      <c r="I64" s="793" t="s">
        <v>450</v>
      </c>
      <c r="J64" s="793" t="s">
        <v>451</v>
      </c>
      <c r="K64" s="793" t="s">
        <v>458</v>
      </c>
      <c r="L64" s="793" t="s">
        <v>459</v>
      </c>
      <c r="M64" s="793" t="s">
        <v>452</v>
      </c>
      <c r="N64" s="793" t="s">
        <v>453</v>
      </c>
      <c r="O64" s="793" t="s">
        <v>454</v>
      </c>
      <c r="P64" s="793" t="s">
        <v>455</v>
      </c>
      <c r="Q64" s="793" t="s">
        <v>456</v>
      </c>
      <c r="R64" s="793" t="s">
        <v>457</v>
      </c>
      <c r="S64" s="2827"/>
    </row>
    <row r="65" spans="1:19" ht="22.5" customHeight="1" x14ac:dyDescent="0.15">
      <c r="C65" s="3142" t="s">
        <v>147</v>
      </c>
      <c r="D65" s="3099" t="s">
        <v>209</v>
      </c>
      <c r="E65" s="3100"/>
      <c r="F65" s="3101"/>
      <c r="G65" s="491">
        <f>'3-3住基ネット'!G113</f>
        <v>20</v>
      </c>
      <c r="H65" s="487">
        <f>'3-3住基ネット'!H113</f>
        <v>13</v>
      </c>
      <c r="I65" s="487">
        <f>'3-3住基ネット'!I113</f>
        <v>29</v>
      </c>
      <c r="J65" s="487">
        <f>'3-3住基ネット'!J113</f>
        <v>18</v>
      </c>
      <c r="K65" s="487">
        <f>'3-3住基ネット'!K113</f>
        <v>12</v>
      </c>
      <c r="L65" s="487">
        <f>'3-3住基ネット'!L113</f>
        <v>18</v>
      </c>
      <c r="M65" s="487">
        <f>'3-3住基ネット'!M113</f>
        <v>31</v>
      </c>
      <c r="N65" s="487">
        <f>'3-3住基ネット'!N113</f>
        <v>22</v>
      </c>
      <c r="O65" s="487">
        <f>'3-3住基ネット'!O113</f>
        <v>19</v>
      </c>
      <c r="P65" s="487">
        <f>'3-3住基ネット'!P113</f>
        <v>10</v>
      </c>
      <c r="Q65" s="487">
        <f>'3-3住基ネット'!Q113</f>
        <v>12</v>
      </c>
      <c r="R65" s="352">
        <f>'3-3住基ネット'!R113</f>
        <v>28</v>
      </c>
      <c r="S65" s="488">
        <f>SUM(G65:R65)</f>
        <v>232</v>
      </c>
    </row>
    <row r="66" spans="1:19" ht="22.5" customHeight="1" x14ac:dyDescent="0.15">
      <c r="C66" s="3143"/>
      <c r="D66" s="3106" t="s">
        <v>203</v>
      </c>
      <c r="E66" s="3107"/>
      <c r="F66" s="3108"/>
      <c r="G66" s="345">
        <f>'3-3住基ネット'!G114</f>
        <v>7</v>
      </c>
      <c r="H66" s="483">
        <f>'3-3住基ネット'!H114</f>
        <v>4</v>
      </c>
      <c r="I66" s="483">
        <f>'3-3住基ネット'!I114</f>
        <v>9</v>
      </c>
      <c r="J66" s="483">
        <f>'3-3住基ネット'!J114</f>
        <v>7</v>
      </c>
      <c r="K66" s="483">
        <f>'3-3住基ネット'!K114</f>
        <v>8</v>
      </c>
      <c r="L66" s="483">
        <f>'3-3住基ネット'!L114</f>
        <v>12</v>
      </c>
      <c r="M66" s="483">
        <f>'3-3住基ネット'!M114</f>
        <v>16</v>
      </c>
      <c r="N66" s="483">
        <f>'3-3住基ネット'!N114</f>
        <v>7</v>
      </c>
      <c r="O66" s="483">
        <f>'3-3住基ネット'!O114</f>
        <v>7</v>
      </c>
      <c r="P66" s="483">
        <f>'3-3住基ネット'!P114</f>
        <v>14</v>
      </c>
      <c r="Q66" s="483">
        <f>'3-3住基ネット'!Q114</f>
        <v>12</v>
      </c>
      <c r="R66" s="344">
        <f>'3-3住基ネット'!R114</f>
        <v>5</v>
      </c>
      <c r="S66" s="489">
        <f>SUM(G66:R66)</f>
        <v>108</v>
      </c>
    </row>
    <row r="67" spans="1:19" ht="22.5" customHeight="1" x14ac:dyDescent="0.15">
      <c r="C67" s="3143"/>
      <c r="D67" s="3106" t="s">
        <v>211</v>
      </c>
      <c r="E67" s="3107"/>
      <c r="F67" s="3108"/>
      <c r="G67" s="345">
        <f>'3-3住基ネット'!G115</f>
        <v>9</v>
      </c>
      <c r="H67" s="483">
        <f>'3-3住基ネット'!H115</f>
        <v>2</v>
      </c>
      <c r="I67" s="483">
        <f>'3-3住基ネット'!I115</f>
        <v>5</v>
      </c>
      <c r="J67" s="483">
        <f>'3-3住基ネット'!J115</f>
        <v>12</v>
      </c>
      <c r="K67" s="483">
        <f>'3-3住基ネット'!K115</f>
        <v>7</v>
      </c>
      <c r="L67" s="483">
        <f>'3-3住基ネット'!L115</f>
        <v>7</v>
      </c>
      <c r="M67" s="483">
        <f>'3-3住基ネット'!M115</f>
        <v>1</v>
      </c>
      <c r="N67" s="483">
        <f>'3-3住基ネット'!N115</f>
        <v>4</v>
      </c>
      <c r="O67" s="483">
        <f>'3-3住基ネット'!O115</f>
        <v>4</v>
      </c>
      <c r="P67" s="483">
        <f>'3-3住基ネット'!P115</f>
        <v>10</v>
      </c>
      <c r="Q67" s="483">
        <f>'3-3住基ネット'!Q115</f>
        <v>10</v>
      </c>
      <c r="R67" s="344">
        <f>'3-3住基ネット'!R115</f>
        <v>6</v>
      </c>
      <c r="S67" s="489">
        <f>SUM(G67:R67)</f>
        <v>77</v>
      </c>
    </row>
    <row r="68" spans="1:19" ht="22.5" customHeight="1" x14ac:dyDescent="0.15">
      <c r="C68" s="3143"/>
      <c r="D68" s="3148" t="s">
        <v>233</v>
      </c>
      <c r="E68" s="3149"/>
      <c r="F68" s="3150"/>
      <c r="G68" s="348">
        <f>'3-3住基ネット'!G116</f>
        <v>0</v>
      </c>
      <c r="H68" s="346">
        <f>'3-3住基ネット'!H116</f>
        <v>0</v>
      </c>
      <c r="I68" s="346">
        <f>'3-3住基ネット'!I116</f>
        <v>0</v>
      </c>
      <c r="J68" s="346">
        <f>'3-3住基ネット'!J116</f>
        <v>0</v>
      </c>
      <c r="K68" s="346">
        <f>'3-3住基ネット'!K116</f>
        <v>0</v>
      </c>
      <c r="L68" s="346">
        <f>'3-3住基ネット'!L116</f>
        <v>0</v>
      </c>
      <c r="M68" s="346">
        <f>'3-3住基ネット'!M116</f>
        <v>0</v>
      </c>
      <c r="N68" s="346">
        <f>'3-3住基ネット'!N116</f>
        <v>1</v>
      </c>
      <c r="O68" s="346">
        <f>'3-3住基ネット'!O116</f>
        <v>0</v>
      </c>
      <c r="P68" s="346">
        <f>'3-3住基ネット'!P116</f>
        <v>0</v>
      </c>
      <c r="Q68" s="346">
        <f>'3-3住基ネット'!Q116</f>
        <v>0</v>
      </c>
      <c r="R68" s="347">
        <f>'3-3住基ネット'!R116</f>
        <v>0</v>
      </c>
      <c r="S68" s="492">
        <f>SUM(G68:R68)</f>
        <v>1</v>
      </c>
    </row>
    <row r="69" spans="1:19" ht="22.5" customHeight="1" thickBot="1" x14ac:dyDescent="0.2">
      <c r="C69" s="3143"/>
      <c r="D69" s="3172"/>
      <c r="E69" s="3173"/>
      <c r="F69" s="3174"/>
      <c r="G69" s="572"/>
      <c r="H69" s="494"/>
      <c r="I69" s="494"/>
      <c r="J69" s="494"/>
      <c r="K69" s="494"/>
      <c r="L69" s="494"/>
      <c r="M69" s="494"/>
      <c r="N69" s="494"/>
      <c r="O69" s="494"/>
      <c r="P69" s="494"/>
      <c r="Q69" s="494"/>
      <c r="R69" s="573"/>
      <c r="S69" s="490"/>
    </row>
    <row r="70" spans="1:19" ht="22.5" customHeight="1" thickTop="1" thickBot="1" x14ac:dyDescent="0.2">
      <c r="C70" s="3144"/>
      <c r="D70" s="3145" t="s">
        <v>217</v>
      </c>
      <c r="E70" s="3146"/>
      <c r="F70" s="3147"/>
      <c r="G70" s="571">
        <f>SUM(G65:G69)</f>
        <v>36</v>
      </c>
      <c r="H70" s="571">
        <f t="shared" ref="H70:R70" si="28">SUM(H65:H69)</f>
        <v>19</v>
      </c>
      <c r="I70" s="571">
        <f t="shared" si="28"/>
        <v>43</v>
      </c>
      <c r="J70" s="571">
        <f t="shared" si="28"/>
        <v>37</v>
      </c>
      <c r="K70" s="571">
        <f t="shared" si="28"/>
        <v>27</v>
      </c>
      <c r="L70" s="571">
        <f t="shared" si="28"/>
        <v>37</v>
      </c>
      <c r="M70" s="571">
        <f t="shared" si="28"/>
        <v>48</v>
      </c>
      <c r="N70" s="571">
        <f t="shared" si="28"/>
        <v>34</v>
      </c>
      <c r="O70" s="571">
        <f t="shared" si="28"/>
        <v>30</v>
      </c>
      <c r="P70" s="571">
        <f t="shared" si="28"/>
        <v>34</v>
      </c>
      <c r="Q70" s="571">
        <f t="shared" si="28"/>
        <v>34</v>
      </c>
      <c r="R70" s="571">
        <f t="shared" si="28"/>
        <v>39</v>
      </c>
      <c r="S70" s="495">
        <f>SUM(S65:S69)</f>
        <v>418</v>
      </c>
    </row>
    <row r="71" spans="1:19" s="46" customFormat="1" ht="18.75" customHeight="1" x14ac:dyDescent="0.15">
      <c r="C71" s="97"/>
      <c r="D71" s="97"/>
      <c r="E71" s="97"/>
      <c r="F71" s="97"/>
      <c r="G71" s="232"/>
      <c r="H71" s="232"/>
      <c r="I71" s="232"/>
      <c r="J71" s="232"/>
      <c r="K71" s="232"/>
      <c r="L71" s="232"/>
      <c r="M71" s="232"/>
      <c r="N71" s="232"/>
      <c r="O71" s="232"/>
      <c r="P71" s="232"/>
      <c r="Q71" s="232"/>
      <c r="R71" s="232"/>
      <c r="S71" s="229"/>
    </row>
    <row r="72" spans="1:19" ht="18.75" customHeight="1" x14ac:dyDescent="0.15">
      <c r="A72" s="53"/>
      <c r="C72" s="53" t="s">
        <v>148</v>
      </c>
      <c r="D72" s="224"/>
      <c r="E72" s="224"/>
      <c r="F72" s="224"/>
      <c r="G72" s="153"/>
      <c r="H72" s="153"/>
      <c r="I72" s="153"/>
      <c r="J72" s="153"/>
      <c r="K72" s="153"/>
      <c r="L72" s="153"/>
      <c r="M72" s="153"/>
      <c r="N72" s="153"/>
      <c r="O72" s="153"/>
      <c r="P72" s="153"/>
      <c r="Q72" s="2147">
        <f>'当該年度入力、注意事項'!$E$10</f>
        <v>26</v>
      </c>
      <c r="R72" s="2147"/>
      <c r="S72" s="2147"/>
    </row>
    <row r="73" spans="1:19" ht="3.75" customHeight="1" thickBot="1" x14ac:dyDescent="0.2">
      <c r="C73" s="225"/>
      <c r="D73" s="225"/>
      <c r="E73" s="225"/>
      <c r="F73" s="225"/>
      <c r="G73" s="153"/>
      <c r="H73" s="153"/>
      <c r="I73" s="153"/>
      <c r="J73" s="153"/>
      <c r="K73" s="153"/>
      <c r="L73" s="153"/>
      <c r="M73" s="153"/>
      <c r="N73" s="153"/>
      <c r="O73" s="153"/>
      <c r="P73" s="153"/>
      <c r="Q73" s="153"/>
      <c r="R73" s="153"/>
      <c r="S73" s="153"/>
    </row>
    <row r="74" spans="1:19" s="45" customFormat="1" ht="18" customHeight="1" x14ac:dyDescent="0.15">
      <c r="C74" s="3091"/>
      <c r="D74" s="3092"/>
      <c r="E74" s="3093" t="s">
        <v>266</v>
      </c>
      <c r="F74" s="3094"/>
      <c r="G74" s="789"/>
      <c r="H74" s="790"/>
      <c r="I74" s="790"/>
      <c r="J74" s="2469">
        <f>'当該年度入力、注意事項'!$E$10</f>
        <v>26</v>
      </c>
      <c r="K74" s="2469"/>
      <c r="L74" s="2469"/>
      <c r="M74" s="790"/>
      <c r="N74" s="790"/>
      <c r="O74" s="791"/>
      <c r="P74" s="2470">
        <f>'当該年度入力、注意事項'!$E$10+1</f>
        <v>27</v>
      </c>
      <c r="Q74" s="2469"/>
      <c r="R74" s="2471"/>
      <c r="S74" s="2826" t="s">
        <v>15</v>
      </c>
    </row>
    <row r="75" spans="1:19" s="71" customFormat="1" ht="18" customHeight="1" thickBot="1" x14ac:dyDescent="0.2">
      <c r="C75" s="3159" t="s">
        <v>264</v>
      </c>
      <c r="D75" s="3160"/>
      <c r="E75" s="3170"/>
      <c r="F75" s="3171"/>
      <c r="G75" s="792" t="s">
        <v>448</v>
      </c>
      <c r="H75" s="793" t="s">
        <v>449</v>
      </c>
      <c r="I75" s="793" t="s">
        <v>450</v>
      </c>
      <c r="J75" s="793" t="s">
        <v>451</v>
      </c>
      <c r="K75" s="793" t="s">
        <v>458</v>
      </c>
      <c r="L75" s="793" t="s">
        <v>459</v>
      </c>
      <c r="M75" s="793" t="s">
        <v>452</v>
      </c>
      <c r="N75" s="793" t="s">
        <v>453</v>
      </c>
      <c r="O75" s="793" t="s">
        <v>454</v>
      </c>
      <c r="P75" s="793" t="s">
        <v>455</v>
      </c>
      <c r="Q75" s="793" t="s">
        <v>456</v>
      </c>
      <c r="R75" s="793" t="s">
        <v>457</v>
      </c>
      <c r="S75" s="2827"/>
    </row>
    <row r="76" spans="1:19" ht="22.5" customHeight="1" x14ac:dyDescent="0.15">
      <c r="C76" s="3095" t="s">
        <v>148</v>
      </c>
      <c r="D76" s="3099" t="s">
        <v>209</v>
      </c>
      <c r="E76" s="3100"/>
      <c r="F76" s="3101"/>
      <c r="G76" s="486">
        <f>'4-3印鑑証明'!H16-G12</f>
        <v>3395</v>
      </c>
      <c r="H76" s="487">
        <f>'4-3印鑑証明'!I16-H12</f>
        <v>3441</v>
      </c>
      <c r="I76" s="487">
        <f>'4-3印鑑証明'!J16-I12</f>
        <v>3396</v>
      </c>
      <c r="J76" s="487">
        <f>'4-3印鑑証明'!K16-J12</f>
        <v>3392</v>
      </c>
      <c r="K76" s="487">
        <f>'4-3印鑑証明'!L16-K12</f>
        <v>3195</v>
      </c>
      <c r="L76" s="487">
        <f>'4-3印鑑証明'!M16-L12</f>
        <v>3625</v>
      </c>
      <c r="M76" s="487">
        <f>'4-3印鑑証明'!N16-M12</f>
        <v>3431</v>
      </c>
      <c r="N76" s="487">
        <f>'4-3印鑑証明'!O16-N12</f>
        <v>3245</v>
      </c>
      <c r="O76" s="487">
        <f>'4-3印鑑証明'!P16-O12</f>
        <v>3453</v>
      </c>
      <c r="P76" s="487">
        <f>'4-3印鑑証明'!Q16-P12</f>
        <v>3587</v>
      </c>
      <c r="Q76" s="487">
        <f>'4-3印鑑証明'!R16-Q12</f>
        <v>3888</v>
      </c>
      <c r="R76" s="352">
        <f>'4-3印鑑証明'!S16-R12</f>
        <v>4930</v>
      </c>
      <c r="S76" s="488">
        <f t="shared" ref="S76:S84" si="29">SUM(G76:R76)</f>
        <v>42978</v>
      </c>
    </row>
    <row r="77" spans="1:19" ht="22.5" customHeight="1" x14ac:dyDescent="0.15">
      <c r="C77" s="3096"/>
      <c r="D77" s="3106" t="s">
        <v>203</v>
      </c>
      <c r="E77" s="3107"/>
      <c r="F77" s="3108"/>
      <c r="G77" s="343">
        <f>'4-3印鑑証明'!H34-G13</f>
        <v>2858</v>
      </c>
      <c r="H77" s="343">
        <f>'4-3印鑑証明'!I34-H13</f>
        <v>2898</v>
      </c>
      <c r="I77" s="343">
        <f>'4-3印鑑証明'!J34-I13</f>
        <v>3098</v>
      </c>
      <c r="J77" s="343">
        <f>'4-3印鑑証明'!K34-J13</f>
        <v>3130</v>
      </c>
      <c r="K77" s="343">
        <f>'4-3印鑑証明'!L34-K13</f>
        <v>2931</v>
      </c>
      <c r="L77" s="343">
        <f>'4-3印鑑証明'!M34-L13</f>
        <v>3309</v>
      </c>
      <c r="M77" s="343">
        <f>'4-3印鑑証明'!N34-M13</f>
        <v>2809</v>
      </c>
      <c r="N77" s="343">
        <f>'4-3印鑑証明'!O34-N13</f>
        <v>2760</v>
      </c>
      <c r="O77" s="343">
        <f>'4-3印鑑証明'!P34-O13</f>
        <v>2914</v>
      </c>
      <c r="P77" s="343">
        <f>'4-3印鑑証明'!Q34-P13</f>
        <v>3104</v>
      </c>
      <c r="Q77" s="343">
        <f>'4-3印鑑証明'!R34-Q13</f>
        <v>3384</v>
      </c>
      <c r="R77" s="342">
        <f>'4-3印鑑証明'!S34-R13</f>
        <v>4292</v>
      </c>
      <c r="S77" s="482">
        <f t="shared" si="29"/>
        <v>37487</v>
      </c>
    </row>
    <row r="78" spans="1:19" ht="22.5" customHeight="1" x14ac:dyDescent="0.15">
      <c r="C78" s="3096"/>
      <c r="D78" s="3106" t="s">
        <v>194</v>
      </c>
      <c r="E78" s="3107"/>
      <c r="F78" s="3108"/>
      <c r="G78" s="343">
        <f>'4-3印鑑証明'!H51-G14</f>
        <v>2952</v>
      </c>
      <c r="H78" s="343">
        <f>'4-3印鑑証明'!I51-H14</f>
        <v>3173</v>
      </c>
      <c r="I78" s="343">
        <f>'4-3印鑑証明'!J51-I14</f>
        <v>3264</v>
      </c>
      <c r="J78" s="343">
        <f>'4-3印鑑証明'!K51-J14</f>
        <v>3130</v>
      </c>
      <c r="K78" s="343">
        <f>'4-3印鑑証明'!L51-K14</f>
        <v>2842</v>
      </c>
      <c r="L78" s="343">
        <f>'4-3印鑑証明'!M51-L14</f>
        <v>3238</v>
      </c>
      <c r="M78" s="343">
        <f>'4-3印鑑証明'!N51-M14</f>
        <v>3259</v>
      </c>
      <c r="N78" s="343">
        <f>'4-3印鑑証明'!O51-N14</f>
        <v>2945</v>
      </c>
      <c r="O78" s="343">
        <f>'4-3印鑑証明'!P51-O14</f>
        <v>2991</v>
      </c>
      <c r="P78" s="343">
        <f>'4-3印鑑証明'!Q51-P14</f>
        <v>3230</v>
      </c>
      <c r="Q78" s="343">
        <f>'4-3印鑑証明'!R51-Q14</f>
        <v>3394</v>
      </c>
      <c r="R78" s="342">
        <f>'4-3印鑑証明'!S51-R14</f>
        <v>4256</v>
      </c>
      <c r="S78" s="489">
        <f t="shared" si="29"/>
        <v>38674</v>
      </c>
    </row>
    <row r="79" spans="1:19" ht="22.5" customHeight="1" x14ac:dyDescent="0.15">
      <c r="C79" s="3097"/>
      <c r="D79" s="3106" t="s">
        <v>69</v>
      </c>
      <c r="E79" s="3107"/>
      <c r="F79" s="3108"/>
      <c r="G79" s="343">
        <f>'4-3印鑑証明'!H19</f>
        <v>15</v>
      </c>
      <c r="H79" s="343">
        <f>'4-3印鑑証明'!I19</f>
        <v>11</v>
      </c>
      <c r="I79" s="343">
        <f>'4-3印鑑証明'!J19</f>
        <v>9</v>
      </c>
      <c r="J79" s="343">
        <f>'4-3印鑑証明'!K19</f>
        <v>8</v>
      </c>
      <c r="K79" s="343">
        <f>'4-3印鑑証明'!L19</f>
        <v>6</v>
      </c>
      <c r="L79" s="343">
        <f>'4-3印鑑証明'!M19</f>
        <v>16</v>
      </c>
      <c r="M79" s="343">
        <f>'4-3印鑑証明'!N19</f>
        <v>10</v>
      </c>
      <c r="N79" s="343">
        <f>'4-3印鑑証明'!O19</f>
        <v>6</v>
      </c>
      <c r="O79" s="343">
        <f>'4-3印鑑証明'!P19</f>
        <v>10</v>
      </c>
      <c r="P79" s="343">
        <f>'4-3印鑑証明'!Q19</f>
        <v>10</v>
      </c>
      <c r="Q79" s="343">
        <f>'4-3印鑑証明'!R19</f>
        <v>13</v>
      </c>
      <c r="R79" s="343">
        <f>'4-3印鑑証明'!S19</f>
        <v>15</v>
      </c>
      <c r="S79" s="489">
        <f t="shared" si="29"/>
        <v>129</v>
      </c>
    </row>
    <row r="80" spans="1:19" ht="22.5" customHeight="1" x14ac:dyDescent="0.15">
      <c r="C80" s="3097"/>
      <c r="D80" s="3106" t="s">
        <v>204</v>
      </c>
      <c r="E80" s="3107"/>
      <c r="F80" s="3108"/>
      <c r="G80" s="343">
        <f>'4-3印鑑証明'!H37</f>
        <v>1178</v>
      </c>
      <c r="H80" s="343">
        <f>'4-3印鑑証明'!I37</f>
        <v>1264</v>
      </c>
      <c r="I80" s="343">
        <f>'4-3印鑑証明'!J37</f>
        <v>1246</v>
      </c>
      <c r="J80" s="343">
        <f>'4-3印鑑証明'!K37</f>
        <v>1342</v>
      </c>
      <c r="K80" s="343">
        <f>'4-3印鑑証明'!L37</f>
        <v>1111</v>
      </c>
      <c r="L80" s="343">
        <f>'4-3印鑑証明'!M37</f>
        <v>1349</v>
      </c>
      <c r="M80" s="343">
        <f>'4-3印鑑証明'!N37</f>
        <v>1136</v>
      </c>
      <c r="N80" s="343">
        <f>'4-3印鑑証明'!O37</f>
        <v>1106</v>
      </c>
      <c r="O80" s="343">
        <f>'4-3印鑑証明'!P37</f>
        <v>1164</v>
      </c>
      <c r="P80" s="343">
        <f>'4-3印鑑証明'!Q37</f>
        <v>1354</v>
      </c>
      <c r="Q80" s="343">
        <f>'4-3印鑑証明'!R37</f>
        <v>1365</v>
      </c>
      <c r="R80" s="342">
        <f>'4-3印鑑証明'!S37</f>
        <v>1762</v>
      </c>
      <c r="S80" s="489">
        <f t="shared" si="29"/>
        <v>15377</v>
      </c>
    </row>
    <row r="81" spans="1:19" ht="22.5" customHeight="1" x14ac:dyDescent="0.15">
      <c r="C81" s="3097"/>
      <c r="D81" s="3106" t="s">
        <v>233</v>
      </c>
      <c r="E81" s="3107"/>
      <c r="F81" s="3108"/>
      <c r="G81" s="343">
        <f>'4-3印鑑証明'!H54</f>
        <v>364</v>
      </c>
      <c r="H81" s="343">
        <f>'4-3印鑑証明'!I54</f>
        <v>507</v>
      </c>
      <c r="I81" s="343">
        <f>'4-3印鑑証明'!J54</f>
        <v>525</v>
      </c>
      <c r="J81" s="343">
        <f>'4-3印鑑証明'!K54</f>
        <v>466</v>
      </c>
      <c r="K81" s="343">
        <f>'4-3印鑑証明'!L54</f>
        <v>408</v>
      </c>
      <c r="L81" s="343">
        <f>'4-3印鑑証明'!M54</f>
        <v>436</v>
      </c>
      <c r="M81" s="343">
        <f>'4-3印鑑証明'!N54</f>
        <v>489</v>
      </c>
      <c r="N81" s="343">
        <f>'4-3印鑑証明'!O54</f>
        <v>356</v>
      </c>
      <c r="O81" s="343">
        <f>'4-3印鑑証明'!P54</f>
        <v>395</v>
      </c>
      <c r="P81" s="343">
        <f>'4-3印鑑証明'!Q54</f>
        <v>396</v>
      </c>
      <c r="Q81" s="343">
        <f>'4-3印鑑証明'!R54</f>
        <v>539</v>
      </c>
      <c r="R81" s="342">
        <f>'4-3印鑑証明'!S54</f>
        <v>557</v>
      </c>
      <c r="S81" s="489">
        <f t="shared" si="29"/>
        <v>5438</v>
      </c>
    </row>
    <row r="82" spans="1:19" ht="22.5" customHeight="1" x14ac:dyDescent="0.15">
      <c r="C82" s="3097"/>
      <c r="D82" s="3106"/>
      <c r="E82" s="3107"/>
      <c r="F82" s="3108"/>
      <c r="G82" s="343"/>
      <c r="H82" s="343"/>
      <c r="I82" s="343"/>
      <c r="J82" s="343"/>
      <c r="K82" s="343"/>
      <c r="L82" s="343"/>
      <c r="M82" s="343"/>
      <c r="N82" s="343"/>
      <c r="O82" s="343"/>
      <c r="P82" s="343"/>
      <c r="Q82" s="343"/>
      <c r="R82" s="342"/>
      <c r="S82" s="489"/>
    </row>
    <row r="83" spans="1:19" ht="22.5" customHeight="1" thickBot="1" x14ac:dyDescent="0.2">
      <c r="C83" s="3097"/>
      <c r="D83" s="3148" t="s">
        <v>97</v>
      </c>
      <c r="E83" s="3149"/>
      <c r="F83" s="3150"/>
      <c r="G83" s="345">
        <f t="shared" ref="G83:R83" si="30">G15</f>
        <v>7232</v>
      </c>
      <c r="H83" s="483">
        <f t="shared" si="30"/>
        <v>7253</v>
      </c>
      <c r="I83" s="483">
        <f t="shared" si="30"/>
        <v>8014</v>
      </c>
      <c r="J83" s="483">
        <f t="shared" si="30"/>
        <v>8002</v>
      </c>
      <c r="K83" s="483">
        <f t="shared" si="30"/>
        <v>6841</v>
      </c>
      <c r="L83" s="483">
        <f t="shared" si="30"/>
        <v>8075</v>
      </c>
      <c r="M83" s="483">
        <f t="shared" si="30"/>
        <v>7816</v>
      </c>
      <c r="N83" s="483">
        <f t="shared" si="30"/>
        <v>7113</v>
      </c>
      <c r="O83" s="483">
        <f t="shared" si="30"/>
        <v>7247</v>
      </c>
      <c r="P83" s="483">
        <f t="shared" si="30"/>
        <v>7749</v>
      </c>
      <c r="Q83" s="483">
        <f t="shared" si="30"/>
        <v>8562</v>
      </c>
      <c r="R83" s="344">
        <f t="shared" si="30"/>
        <v>10860</v>
      </c>
      <c r="S83" s="490">
        <f t="shared" si="29"/>
        <v>94764</v>
      </c>
    </row>
    <row r="84" spans="1:19" s="70" customFormat="1" ht="22.5" customHeight="1" thickTop="1" thickBot="1" x14ac:dyDescent="0.2">
      <c r="C84" s="3098"/>
      <c r="D84" s="3109" t="s">
        <v>12</v>
      </c>
      <c r="E84" s="3110"/>
      <c r="F84" s="2999"/>
      <c r="G84" s="349">
        <f>SUM(G76:G83)</f>
        <v>17994</v>
      </c>
      <c r="H84" s="349">
        <f t="shared" ref="H84:R84" si="31">SUM(H76:H83)</f>
        <v>18547</v>
      </c>
      <c r="I84" s="349">
        <f t="shared" si="31"/>
        <v>19552</v>
      </c>
      <c r="J84" s="349">
        <f t="shared" si="31"/>
        <v>19470</v>
      </c>
      <c r="K84" s="349">
        <f t="shared" si="31"/>
        <v>17334</v>
      </c>
      <c r="L84" s="349">
        <f t="shared" si="31"/>
        <v>20048</v>
      </c>
      <c r="M84" s="349">
        <f t="shared" si="31"/>
        <v>18950</v>
      </c>
      <c r="N84" s="349">
        <f t="shared" si="31"/>
        <v>17531</v>
      </c>
      <c r="O84" s="349">
        <f t="shared" si="31"/>
        <v>18174</v>
      </c>
      <c r="P84" s="349">
        <f t="shared" si="31"/>
        <v>19430</v>
      </c>
      <c r="Q84" s="349">
        <f t="shared" si="31"/>
        <v>21145</v>
      </c>
      <c r="R84" s="349">
        <f t="shared" si="31"/>
        <v>26672</v>
      </c>
      <c r="S84" s="493">
        <f t="shared" si="29"/>
        <v>234847</v>
      </c>
    </row>
    <row r="85" spans="1:19" s="106" customFormat="1" ht="7.5" customHeight="1" x14ac:dyDescent="0.15">
      <c r="C85" s="46"/>
      <c r="D85" s="108"/>
      <c r="E85" s="108"/>
      <c r="F85" s="107"/>
      <c r="G85" s="232"/>
      <c r="H85" s="232"/>
      <c r="I85" s="232"/>
      <c r="J85" s="232"/>
      <c r="K85" s="232"/>
      <c r="L85" s="232"/>
      <c r="M85" s="232"/>
      <c r="N85" s="232"/>
      <c r="O85" s="232"/>
      <c r="P85" s="232"/>
      <c r="Q85" s="232"/>
      <c r="R85" s="232"/>
      <c r="S85" s="232"/>
    </row>
    <row r="86" spans="1:19" s="106" customFormat="1" ht="7.5" customHeight="1" x14ac:dyDescent="0.15">
      <c r="C86" s="46"/>
      <c r="D86" s="108"/>
      <c r="E86" s="108"/>
      <c r="F86" s="107"/>
      <c r="G86" s="232"/>
      <c r="H86" s="232"/>
      <c r="I86" s="232"/>
      <c r="J86" s="232"/>
      <c r="K86" s="232"/>
      <c r="L86" s="232"/>
      <c r="M86" s="232"/>
      <c r="N86" s="232"/>
      <c r="O86" s="232"/>
      <c r="P86" s="232"/>
      <c r="Q86" s="232"/>
      <c r="R86" s="232"/>
      <c r="S86" s="232"/>
    </row>
    <row r="87" spans="1:19" ht="18.75" customHeight="1" x14ac:dyDescent="0.15">
      <c r="A87" s="53"/>
      <c r="B87" s="53"/>
      <c r="D87" s="224"/>
      <c r="E87" s="224"/>
      <c r="F87" s="224"/>
      <c r="G87" s="230"/>
      <c r="H87" s="230"/>
      <c r="I87" s="231"/>
      <c r="J87" s="1"/>
      <c r="K87" s="1"/>
      <c r="L87" s="1"/>
      <c r="M87" s="1"/>
      <c r="N87" s="1"/>
      <c r="O87" s="1"/>
      <c r="P87" s="1"/>
      <c r="Q87" s="1"/>
      <c r="R87" s="1"/>
      <c r="S87" s="1"/>
    </row>
    <row r="88" spans="1:19" ht="11.25" customHeight="1" x14ac:dyDescent="0.15">
      <c r="A88" s="53"/>
      <c r="B88" s="53"/>
      <c r="D88" s="224"/>
      <c r="E88" s="224"/>
      <c r="F88" s="224"/>
      <c r="G88" s="230"/>
      <c r="H88" s="230"/>
      <c r="I88" s="231"/>
      <c r="J88" s="1"/>
      <c r="K88" s="1"/>
      <c r="L88" s="1"/>
      <c r="M88" s="1"/>
      <c r="N88" s="1"/>
      <c r="O88" s="1"/>
      <c r="P88" s="1"/>
      <c r="Q88" s="1"/>
      <c r="R88" s="1"/>
      <c r="S88" s="1"/>
    </row>
    <row r="89" spans="1:19" ht="18.75" customHeight="1" x14ac:dyDescent="0.15">
      <c r="A89" s="53"/>
      <c r="C89" s="53" t="s">
        <v>333</v>
      </c>
      <c r="E89" s="58" t="s">
        <v>334</v>
      </c>
      <c r="F89" s="224"/>
      <c r="G89" s="153"/>
      <c r="H89" s="153"/>
      <c r="I89" s="153"/>
      <c r="J89" s="153"/>
      <c r="K89" s="153"/>
      <c r="L89" s="153"/>
      <c r="M89" s="153"/>
      <c r="N89" s="153"/>
      <c r="O89" s="153"/>
      <c r="P89" s="153"/>
      <c r="Q89" s="2147">
        <f>'当該年度入力、注意事項'!$E$10</f>
        <v>26</v>
      </c>
      <c r="R89" s="2147"/>
      <c r="S89" s="2147"/>
    </row>
    <row r="90" spans="1:19" ht="3.75" customHeight="1" thickBot="1" x14ac:dyDescent="0.2">
      <c r="C90" s="225"/>
      <c r="D90" s="225"/>
      <c r="E90" s="225"/>
      <c r="F90" s="225"/>
      <c r="G90" s="153"/>
      <c r="H90" s="153"/>
      <c r="I90" s="153"/>
      <c r="J90" s="153"/>
      <c r="K90" s="153"/>
      <c r="L90" s="153"/>
      <c r="M90" s="153"/>
      <c r="N90" s="153"/>
      <c r="O90" s="153"/>
      <c r="P90" s="153"/>
      <c r="Q90" s="153"/>
      <c r="R90" s="153"/>
      <c r="S90" s="153"/>
    </row>
    <row r="91" spans="1:19" s="45" customFormat="1" ht="18" customHeight="1" x14ac:dyDescent="0.15">
      <c r="C91" s="3091"/>
      <c r="D91" s="3092"/>
      <c r="E91" s="3093" t="s">
        <v>266</v>
      </c>
      <c r="F91" s="3094"/>
      <c r="G91" s="789"/>
      <c r="H91" s="790"/>
      <c r="I91" s="790"/>
      <c r="J91" s="2469">
        <f>'当該年度入力、注意事項'!$E$10</f>
        <v>26</v>
      </c>
      <c r="K91" s="2469"/>
      <c r="L91" s="2469"/>
      <c r="M91" s="790"/>
      <c r="N91" s="790"/>
      <c r="O91" s="791"/>
      <c r="P91" s="2470">
        <f>'当該年度入力、注意事項'!$E$10+1</f>
        <v>27</v>
      </c>
      <c r="Q91" s="2469"/>
      <c r="R91" s="2471"/>
      <c r="S91" s="2826" t="s">
        <v>15</v>
      </c>
    </row>
    <row r="92" spans="1:19" s="71" customFormat="1" ht="18" customHeight="1" thickBot="1" x14ac:dyDescent="0.2">
      <c r="C92" s="3159" t="s">
        <v>264</v>
      </c>
      <c r="D92" s="3160"/>
      <c r="E92" s="3170"/>
      <c r="F92" s="3171"/>
      <c r="G92" s="792" t="s">
        <v>448</v>
      </c>
      <c r="H92" s="793" t="s">
        <v>449</v>
      </c>
      <c r="I92" s="793" t="s">
        <v>450</v>
      </c>
      <c r="J92" s="793" t="s">
        <v>451</v>
      </c>
      <c r="K92" s="793" t="s">
        <v>458</v>
      </c>
      <c r="L92" s="793" t="s">
        <v>459</v>
      </c>
      <c r="M92" s="793" t="s">
        <v>452</v>
      </c>
      <c r="N92" s="793" t="s">
        <v>453</v>
      </c>
      <c r="O92" s="793" t="s">
        <v>454</v>
      </c>
      <c r="P92" s="793" t="s">
        <v>455</v>
      </c>
      <c r="Q92" s="793" t="s">
        <v>456</v>
      </c>
      <c r="R92" s="793" t="s">
        <v>457</v>
      </c>
      <c r="S92" s="2827"/>
    </row>
    <row r="93" spans="1:19" s="45" customFormat="1" ht="22.5" customHeight="1" x14ac:dyDescent="0.15">
      <c r="C93" s="3153" t="s">
        <v>149</v>
      </c>
      <c r="D93" s="3099" t="s">
        <v>209</v>
      </c>
      <c r="E93" s="3100"/>
      <c r="F93" s="3101"/>
      <c r="G93" s="496">
        <f t="shared" ref="G93:R93" si="32">SUM(G34,G48,G65,G76)</f>
        <v>18910</v>
      </c>
      <c r="H93" s="496">
        <f t="shared" si="32"/>
        <v>17601</v>
      </c>
      <c r="I93" s="496">
        <f t="shared" si="32"/>
        <v>18756</v>
      </c>
      <c r="J93" s="496">
        <f t="shared" si="32"/>
        <v>18301</v>
      </c>
      <c r="K93" s="496">
        <f t="shared" si="32"/>
        <v>17132</v>
      </c>
      <c r="L93" s="496">
        <f t="shared" si="32"/>
        <v>18018</v>
      </c>
      <c r="M93" s="496">
        <f t="shared" si="32"/>
        <v>17787</v>
      </c>
      <c r="N93" s="496">
        <f t="shared" si="32"/>
        <v>16185</v>
      </c>
      <c r="O93" s="496">
        <f t="shared" si="32"/>
        <v>17791</v>
      </c>
      <c r="P93" s="496">
        <f t="shared" si="32"/>
        <v>19088</v>
      </c>
      <c r="Q93" s="496">
        <f t="shared" si="32"/>
        <v>20107</v>
      </c>
      <c r="R93" s="497">
        <f t="shared" si="32"/>
        <v>24335</v>
      </c>
      <c r="S93" s="488">
        <f t="shared" ref="S93:S100" si="33">SUM(G93:R93)</f>
        <v>224011</v>
      </c>
    </row>
    <row r="94" spans="1:19" s="45" customFormat="1" ht="22.5" customHeight="1" x14ac:dyDescent="0.15">
      <c r="C94" s="3154"/>
      <c r="D94" s="3106" t="s">
        <v>203</v>
      </c>
      <c r="E94" s="3107"/>
      <c r="F94" s="3108"/>
      <c r="G94" s="498">
        <f t="shared" ref="G94:R94" si="34">SUM(G35,G49,G66,G77)</f>
        <v>10748</v>
      </c>
      <c r="H94" s="498">
        <f t="shared" si="34"/>
        <v>9263</v>
      </c>
      <c r="I94" s="498">
        <f t="shared" si="34"/>
        <v>10264</v>
      </c>
      <c r="J94" s="498">
        <f t="shared" si="34"/>
        <v>9858</v>
      </c>
      <c r="K94" s="498">
        <f t="shared" si="34"/>
        <v>8968</v>
      </c>
      <c r="L94" s="498">
        <f t="shared" si="34"/>
        <v>9674</v>
      </c>
      <c r="M94" s="498">
        <f t="shared" si="34"/>
        <v>9175</v>
      </c>
      <c r="N94" s="498">
        <f t="shared" si="34"/>
        <v>8925</v>
      </c>
      <c r="O94" s="498">
        <f t="shared" si="34"/>
        <v>8976</v>
      </c>
      <c r="P94" s="498">
        <f t="shared" si="34"/>
        <v>10331</v>
      </c>
      <c r="Q94" s="498">
        <f t="shared" si="34"/>
        <v>11028</v>
      </c>
      <c r="R94" s="499">
        <f t="shared" si="34"/>
        <v>14165</v>
      </c>
      <c r="S94" s="489">
        <f t="shared" si="33"/>
        <v>121375</v>
      </c>
    </row>
    <row r="95" spans="1:19" s="45" customFormat="1" ht="22.5" customHeight="1" x14ac:dyDescent="0.15">
      <c r="C95" s="3154"/>
      <c r="D95" s="3106" t="s">
        <v>194</v>
      </c>
      <c r="E95" s="3107"/>
      <c r="F95" s="3108"/>
      <c r="G95" s="498">
        <f t="shared" ref="G95:R95" si="35">SUM(G36,G50,G67,G78)</f>
        <v>11332</v>
      </c>
      <c r="H95" s="498">
        <f t="shared" si="35"/>
        <v>10653</v>
      </c>
      <c r="I95" s="498">
        <f t="shared" si="35"/>
        <v>11471</v>
      </c>
      <c r="J95" s="498">
        <f t="shared" si="35"/>
        <v>10687</v>
      </c>
      <c r="K95" s="498">
        <f t="shared" si="35"/>
        <v>10338</v>
      </c>
      <c r="L95" s="498">
        <f t="shared" si="35"/>
        <v>10576</v>
      </c>
      <c r="M95" s="498">
        <f t="shared" si="35"/>
        <v>11133</v>
      </c>
      <c r="N95" s="498">
        <f t="shared" si="35"/>
        <v>10523</v>
      </c>
      <c r="O95" s="498">
        <f t="shared" si="35"/>
        <v>11034</v>
      </c>
      <c r="P95" s="498">
        <f t="shared" si="35"/>
        <v>12147</v>
      </c>
      <c r="Q95" s="498">
        <f t="shared" si="35"/>
        <v>12481</v>
      </c>
      <c r="R95" s="499">
        <f t="shared" si="35"/>
        <v>14761</v>
      </c>
      <c r="S95" s="489">
        <f t="shared" si="33"/>
        <v>137136</v>
      </c>
    </row>
    <row r="96" spans="1:19" s="45" customFormat="1" ht="22.5" customHeight="1" x14ac:dyDescent="0.15">
      <c r="C96" s="3155"/>
      <c r="D96" s="3151" t="s">
        <v>207</v>
      </c>
      <c r="E96" s="3106"/>
      <c r="F96" s="3152"/>
      <c r="G96" s="498">
        <f t="shared" ref="G96:R96" si="36">SUM(G37,G51,G79)</f>
        <v>75</v>
      </c>
      <c r="H96" s="498">
        <f t="shared" si="36"/>
        <v>35</v>
      </c>
      <c r="I96" s="498">
        <f t="shared" si="36"/>
        <v>38</v>
      </c>
      <c r="J96" s="498">
        <f t="shared" si="36"/>
        <v>30</v>
      </c>
      <c r="K96" s="498">
        <f t="shared" si="36"/>
        <v>23</v>
      </c>
      <c r="L96" s="498">
        <f t="shared" si="36"/>
        <v>44</v>
      </c>
      <c r="M96" s="498">
        <f t="shared" si="36"/>
        <v>45</v>
      </c>
      <c r="N96" s="498">
        <f t="shared" si="36"/>
        <v>29</v>
      </c>
      <c r="O96" s="498">
        <f t="shared" si="36"/>
        <v>33</v>
      </c>
      <c r="P96" s="498">
        <f t="shared" si="36"/>
        <v>26</v>
      </c>
      <c r="Q96" s="498">
        <f t="shared" si="36"/>
        <v>35</v>
      </c>
      <c r="R96" s="498">
        <f t="shared" si="36"/>
        <v>57</v>
      </c>
      <c r="S96" s="489">
        <f t="shared" si="33"/>
        <v>470</v>
      </c>
    </row>
    <row r="97" spans="1:22" s="45" customFormat="1" ht="22.5" customHeight="1" x14ac:dyDescent="0.15">
      <c r="C97" s="3155"/>
      <c r="D97" s="3106" t="s">
        <v>204</v>
      </c>
      <c r="E97" s="3107"/>
      <c r="F97" s="3108"/>
      <c r="G97" s="498">
        <f t="shared" ref="G97:R97" si="37">SUM(G38,G52,G80)</f>
        <v>3316</v>
      </c>
      <c r="H97" s="498">
        <f t="shared" si="37"/>
        <v>3175</v>
      </c>
      <c r="I97" s="498">
        <f t="shared" si="37"/>
        <v>3416</v>
      </c>
      <c r="J97" s="498">
        <f t="shared" si="37"/>
        <v>3453</v>
      </c>
      <c r="K97" s="498">
        <f t="shared" si="37"/>
        <v>2770</v>
      </c>
      <c r="L97" s="498">
        <f t="shared" si="37"/>
        <v>3139</v>
      </c>
      <c r="M97" s="498">
        <f t="shared" si="37"/>
        <v>3041</v>
      </c>
      <c r="N97" s="498">
        <f t="shared" si="37"/>
        <v>2956</v>
      </c>
      <c r="O97" s="498">
        <f t="shared" si="37"/>
        <v>3028</v>
      </c>
      <c r="P97" s="498">
        <f t="shared" si="37"/>
        <v>3700</v>
      </c>
      <c r="Q97" s="498">
        <f t="shared" si="37"/>
        <v>3616</v>
      </c>
      <c r="R97" s="499">
        <f t="shared" si="37"/>
        <v>4555</v>
      </c>
      <c r="S97" s="489">
        <f t="shared" si="33"/>
        <v>40165</v>
      </c>
    </row>
    <row r="98" spans="1:22" s="45" customFormat="1" ht="22.5" customHeight="1" x14ac:dyDescent="0.15">
      <c r="C98" s="3155"/>
      <c r="D98" s="3106" t="s">
        <v>233</v>
      </c>
      <c r="E98" s="3107"/>
      <c r="F98" s="3108"/>
      <c r="G98" s="498">
        <f t="shared" ref="G98:R98" si="38">SUM(G39,G53,G81)</f>
        <v>1378</v>
      </c>
      <c r="H98" s="498">
        <f t="shared" si="38"/>
        <v>1520</v>
      </c>
      <c r="I98" s="498">
        <f t="shared" si="38"/>
        <v>1518</v>
      </c>
      <c r="J98" s="498">
        <f t="shared" si="38"/>
        <v>1410</v>
      </c>
      <c r="K98" s="498">
        <f t="shared" si="38"/>
        <v>1380</v>
      </c>
      <c r="L98" s="498">
        <f t="shared" si="38"/>
        <v>1316</v>
      </c>
      <c r="M98" s="498">
        <f t="shared" si="38"/>
        <v>1484</v>
      </c>
      <c r="N98" s="498">
        <f t="shared" si="38"/>
        <v>1240</v>
      </c>
      <c r="O98" s="498">
        <f t="shared" si="38"/>
        <v>1412</v>
      </c>
      <c r="P98" s="498">
        <f t="shared" si="38"/>
        <v>1456</v>
      </c>
      <c r="Q98" s="498">
        <f t="shared" si="38"/>
        <v>1638</v>
      </c>
      <c r="R98" s="499">
        <f t="shared" si="38"/>
        <v>1852</v>
      </c>
      <c r="S98" s="489">
        <f t="shared" si="33"/>
        <v>17604</v>
      </c>
    </row>
    <row r="99" spans="1:22" s="45" customFormat="1" ht="22.5" customHeight="1" x14ac:dyDescent="0.15">
      <c r="C99" s="3155"/>
      <c r="D99" s="3106"/>
      <c r="E99" s="3107"/>
      <c r="F99" s="3108"/>
      <c r="G99" s="498"/>
      <c r="H99" s="498"/>
      <c r="I99" s="498"/>
      <c r="J99" s="498"/>
      <c r="K99" s="498"/>
      <c r="L99" s="498"/>
      <c r="M99" s="498"/>
      <c r="N99" s="498"/>
      <c r="O99" s="498"/>
      <c r="P99" s="498"/>
      <c r="Q99" s="498"/>
      <c r="R99" s="499"/>
      <c r="S99" s="489"/>
    </row>
    <row r="100" spans="1:22" s="45" customFormat="1" ht="22.5" customHeight="1" thickBot="1" x14ac:dyDescent="0.2">
      <c r="C100" s="3155"/>
      <c r="D100" s="3157" t="s">
        <v>16</v>
      </c>
      <c r="E100" s="3148"/>
      <c r="F100" s="3158"/>
      <c r="G100" s="500">
        <f t="shared" ref="G100:R100" si="39">G19</f>
        <v>9817</v>
      </c>
      <c r="H100" s="500">
        <f t="shared" si="39"/>
        <v>9026</v>
      </c>
      <c r="I100" s="500">
        <f t="shared" si="39"/>
        <v>10093</v>
      </c>
      <c r="J100" s="500">
        <f t="shared" si="39"/>
        <v>9781</v>
      </c>
      <c r="K100" s="500">
        <f t="shared" si="39"/>
        <v>8727</v>
      </c>
      <c r="L100" s="500">
        <f t="shared" si="39"/>
        <v>9706</v>
      </c>
      <c r="M100" s="500">
        <f t="shared" si="39"/>
        <v>9704</v>
      </c>
      <c r="N100" s="500">
        <f t="shared" si="39"/>
        <v>8982</v>
      </c>
      <c r="O100" s="500">
        <f t="shared" si="39"/>
        <v>9377</v>
      </c>
      <c r="P100" s="500">
        <f t="shared" si="39"/>
        <v>10385</v>
      </c>
      <c r="Q100" s="500">
        <f t="shared" si="39"/>
        <v>11438</v>
      </c>
      <c r="R100" s="501">
        <f t="shared" si="39"/>
        <v>14017</v>
      </c>
      <c r="S100" s="492">
        <f t="shared" si="33"/>
        <v>121053</v>
      </c>
    </row>
    <row r="101" spans="1:22" s="45" customFormat="1" ht="22.5" customHeight="1" thickTop="1" thickBot="1" x14ac:dyDescent="0.2">
      <c r="C101" s="3156"/>
      <c r="D101" s="3167" t="s">
        <v>12</v>
      </c>
      <c r="E101" s="3168"/>
      <c r="F101" s="3169"/>
      <c r="G101" s="349">
        <f>SUM(G93:G100)</f>
        <v>55576</v>
      </c>
      <c r="H101" s="349">
        <f t="shared" ref="H101:R101" si="40">SUM(H93:H100)</f>
        <v>51273</v>
      </c>
      <c r="I101" s="349">
        <f t="shared" si="40"/>
        <v>55556</v>
      </c>
      <c r="J101" s="349">
        <f t="shared" si="40"/>
        <v>53520</v>
      </c>
      <c r="K101" s="349">
        <f t="shared" si="40"/>
        <v>49338</v>
      </c>
      <c r="L101" s="349">
        <f t="shared" si="40"/>
        <v>52473</v>
      </c>
      <c r="M101" s="349">
        <f t="shared" si="40"/>
        <v>52369</v>
      </c>
      <c r="N101" s="349">
        <f t="shared" si="40"/>
        <v>48840</v>
      </c>
      <c r="O101" s="349">
        <f t="shared" si="40"/>
        <v>51651</v>
      </c>
      <c r="P101" s="349">
        <f t="shared" si="40"/>
        <v>57133</v>
      </c>
      <c r="Q101" s="349">
        <f t="shared" si="40"/>
        <v>60343</v>
      </c>
      <c r="R101" s="349">
        <f t="shared" si="40"/>
        <v>73742</v>
      </c>
      <c r="S101" s="485">
        <f>SUM(S93:S100)</f>
        <v>661814</v>
      </c>
      <c r="V101" s="223"/>
    </row>
    <row r="102" spans="1:22" s="71" customFormat="1" ht="7.5" customHeight="1" x14ac:dyDescent="0.15">
      <c r="C102" s="72"/>
      <c r="D102" s="226"/>
      <c r="E102" s="226"/>
      <c r="F102" s="227"/>
      <c r="G102" s="232"/>
      <c r="H102" s="232"/>
      <c r="I102" s="232"/>
      <c r="J102" s="232"/>
      <c r="K102" s="232"/>
      <c r="L102" s="232"/>
      <c r="M102" s="232"/>
      <c r="N102" s="232"/>
      <c r="O102" s="232"/>
      <c r="P102" s="232"/>
      <c r="Q102" s="232"/>
      <c r="R102" s="232"/>
      <c r="S102" s="229"/>
      <c r="U102" s="228"/>
    </row>
    <row r="103" spans="1:22" ht="7.5" customHeight="1" x14ac:dyDescent="0.15">
      <c r="A103" s="53"/>
      <c r="B103" s="53"/>
      <c r="D103" s="224"/>
      <c r="E103" s="224"/>
      <c r="F103" s="224"/>
      <c r="G103" s="230"/>
      <c r="H103" s="230"/>
      <c r="I103" s="231"/>
      <c r="J103" s="1"/>
      <c r="K103" s="1"/>
      <c r="L103" s="1"/>
      <c r="M103" s="1"/>
      <c r="N103" s="1"/>
      <c r="O103" s="1"/>
      <c r="P103" s="1"/>
      <c r="Q103" s="1"/>
      <c r="R103" s="1"/>
      <c r="S103" s="1"/>
    </row>
    <row r="104" spans="1:22" ht="18.75" customHeight="1" x14ac:dyDescent="0.15">
      <c r="A104" s="53"/>
      <c r="C104" s="53" t="s">
        <v>335</v>
      </c>
      <c r="E104" s="58" t="s">
        <v>336</v>
      </c>
      <c r="F104" s="224"/>
      <c r="G104" s="224"/>
      <c r="H104" s="230"/>
      <c r="I104" s="231"/>
      <c r="J104" s="1"/>
      <c r="K104" s="1"/>
      <c r="L104" s="1"/>
      <c r="M104" s="1"/>
      <c r="N104" s="1"/>
      <c r="O104" s="1"/>
      <c r="P104" s="1"/>
      <c r="Q104" s="1"/>
      <c r="R104" s="1"/>
      <c r="S104" s="1"/>
    </row>
    <row r="105" spans="1:22" ht="18.75" customHeight="1" x14ac:dyDescent="0.15">
      <c r="A105" s="53"/>
      <c r="C105" s="53"/>
      <c r="E105" s="58" t="s">
        <v>337</v>
      </c>
      <c r="F105" s="224"/>
      <c r="G105" s="224"/>
      <c r="H105" s="230"/>
      <c r="I105" s="231"/>
      <c r="J105" s="1"/>
      <c r="K105" s="1"/>
      <c r="L105" s="1"/>
      <c r="M105" s="1"/>
      <c r="N105" s="1"/>
      <c r="O105" s="1"/>
      <c r="P105" s="1"/>
      <c r="Q105" s="1"/>
      <c r="R105" s="1"/>
      <c r="S105" s="1"/>
    </row>
    <row r="106" spans="1:22" ht="18.75" customHeight="1" x14ac:dyDescent="0.15">
      <c r="A106" s="53"/>
      <c r="C106" s="53"/>
      <c r="E106" s="58" t="s">
        <v>338</v>
      </c>
      <c r="F106" s="224"/>
      <c r="G106" s="224"/>
      <c r="H106" s="230"/>
      <c r="I106" s="231"/>
      <c r="J106" s="1"/>
      <c r="K106" s="1"/>
      <c r="L106" s="1"/>
      <c r="M106" s="1"/>
      <c r="N106" s="1"/>
      <c r="O106" s="1"/>
      <c r="P106" s="1"/>
      <c r="Q106" s="1"/>
      <c r="R106" s="1"/>
      <c r="S106" s="1"/>
    </row>
    <row r="107" spans="1:22" ht="18.75" customHeight="1" x14ac:dyDescent="0.15">
      <c r="A107" s="53"/>
      <c r="C107" s="53"/>
      <c r="E107" s="58" t="s">
        <v>339</v>
      </c>
      <c r="F107" s="224"/>
      <c r="G107" s="153"/>
      <c r="H107" s="153"/>
      <c r="I107" s="153"/>
      <c r="J107" s="153"/>
      <c r="K107" s="153"/>
      <c r="L107" s="153"/>
      <c r="M107" s="153"/>
      <c r="N107" s="153"/>
      <c r="O107" s="153"/>
      <c r="P107" s="153"/>
      <c r="Q107" s="2147">
        <f>'当該年度入力、注意事項'!$E$10</f>
        <v>26</v>
      </c>
      <c r="R107" s="2147"/>
      <c r="S107" s="2147"/>
    </row>
    <row r="108" spans="1:22" ht="3.75" customHeight="1" thickBot="1" x14ac:dyDescent="0.2">
      <c r="C108" s="225"/>
      <c r="D108" s="225"/>
      <c r="E108" s="225"/>
      <c r="F108" s="225"/>
      <c r="G108" s="153"/>
      <c r="H108" s="153"/>
      <c r="I108" s="153"/>
      <c r="J108" s="153"/>
      <c r="K108" s="153"/>
      <c r="L108" s="153"/>
      <c r="M108" s="153"/>
      <c r="N108" s="153"/>
      <c r="O108" s="153"/>
      <c r="P108" s="153"/>
      <c r="Q108" s="153"/>
      <c r="R108" s="153"/>
      <c r="S108" s="153"/>
    </row>
    <row r="109" spans="1:22" s="45" customFormat="1" ht="18" customHeight="1" x14ac:dyDescent="0.15">
      <c r="C109" s="3091"/>
      <c r="D109" s="3092"/>
      <c r="E109" s="3093" t="s">
        <v>266</v>
      </c>
      <c r="F109" s="3094"/>
      <c r="G109" s="789"/>
      <c r="H109" s="790"/>
      <c r="I109" s="790"/>
      <c r="J109" s="2469">
        <f>'当該年度入力、注意事項'!$E$10</f>
        <v>26</v>
      </c>
      <c r="K109" s="2469"/>
      <c r="L109" s="2469"/>
      <c r="M109" s="790"/>
      <c r="N109" s="790"/>
      <c r="O109" s="791"/>
      <c r="P109" s="2470">
        <f>'当該年度入力、注意事項'!$E$10+1</f>
        <v>27</v>
      </c>
      <c r="Q109" s="2469"/>
      <c r="R109" s="2471"/>
      <c r="S109" s="2826" t="s">
        <v>15</v>
      </c>
    </row>
    <row r="110" spans="1:22" s="71" customFormat="1" ht="18" customHeight="1" thickBot="1" x14ac:dyDescent="0.2">
      <c r="C110" s="3159" t="s">
        <v>264</v>
      </c>
      <c r="D110" s="3160"/>
      <c r="E110" s="3170"/>
      <c r="F110" s="3171"/>
      <c r="G110" s="792" t="s">
        <v>448</v>
      </c>
      <c r="H110" s="793" t="s">
        <v>449</v>
      </c>
      <c r="I110" s="793" t="s">
        <v>450</v>
      </c>
      <c r="J110" s="793" t="s">
        <v>451</v>
      </c>
      <c r="K110" s="793" t="s">
        <v>458</v>
      </c>
      <c r="L110" s="793" t="s">
        <v>459</v>
      </c>
      <c r="M110" s="793" t="s">
        <v>452</v>
      </c>
      <c r="N110" s="793" t="s">
        <v>453</v>
      </c>
      <c r="O110" s="793" t="s">
        <v>454</v>
      </c>
      <c r="P110" s="793" t="s">
        <v>455</v>
      </c>
      <c r="Q110" s="793" t="s">
        <v>456</v>
      </c>
      <c r="R110" s="793" t="s">
        <v>457</v>
      </c>
      <c r="S110" s="2827"/>
    </row>
    <row r="111" spans="1:22" s="45" customFormat="1" ht="22.5" customHeight="1" x14ac:dyDescent="0.15">
      <c r="C111" s="3153" t="s">
        <v>150</v>
      </c>
      <c r="D111" s="3099" t="s">
        <v>209</v>
      </c>
      <c r="E111" s="3100"/>
      <c r="F111" s="3101"/>
      <c r="G111" s="496">
        <f>'4-1戸籍証明 '!H95+'4-2住民票証明'!I79+'4-3印鑑証明'!H17-G20</f>
        <v>2906</v>
      </c>
      <c r="H111" s="496">
        <f>'4-1戸籍証明 '!I95+'4-2住民票証明'!J79+'4-3印鑑証明'!I17-H20</f>
        <v>2971</v>
      </c>
      <c r="I111" s="496">
        <f>'4-1戸籍証明 '!J95+'4-2住民票証明'!K79+'4-3印鑑証明'!J17-I20</f>
        <v>3035</v>
      </c>
      <c r="J111" s="496">
        <f>'4-1戸籍証明 '!K95+'4-2住民票証明'!L79+'4-3印鑑証明'!K17-J20</f>
        <v>3182</v>
      </c>
      <c r="K111" s="496">
        <f>'4-1戸籍証明 '!L95+'4-2住民票証明'!M79+'4-3印鑑証明'!L17-K20</f>
        <v>3138</v>
      </c>
      <c r="L111" s="496">
        <f>'4-1戸籍証明 '!M95+'4-2住民票証明'!N79+'4-3印鑑証明'!M17-L20</f>
        <v>3052</v>
      </c>
      <c r="M111" s="496">
        <f>'4-1戸籍証明 '!N95+'4-2住民票証明'!O79+'4-3印鑑証明'!N17-M20</f>
        <v>4182</v>
      </c>
      <c r="N111" s="496">
        <f>'4-1戸籍証明 '!O95+'4-2住民票証明'!P79+'4-3印鑑証明'!O17-N20</f>
        <v>3698</v>
      </c>
      <c r="O111" s="496">
        <f>'4-1戸籍証明 '!P95+'4-2住民票証明'!Q79+'4-3印鑑証明'!P17-O20</f>
        <v>2887</v>
      </c>
      <c r="P111" s="496">
        <f>'4-1戸籍証明 '!Q95+'4-2住民票証明'!R79+'4-3印鑑証明'!Q17-P20</f>
        <v>3030</v>
      </c>
      <c r="Q111" s="496">
        <f>'4-1戸籍証明 '!R95+'4-2住民票証明'!S79+'4-3印鑑証明'!R17-Q20</f>
        <v>3359</v>
      </c>
      <c r="R111" s="496">
        <f>'4-1戸籍証明 '!S95+'4-2住民票証明'!T79+'4-3印鑑証明'!S17-R20</f>
        <v>2665</v>
      </c>
      <c r="S111" s="488">
        <f>SUM(G111:R111)</f>
        <v>38105</v>
      </c>
      <c r="U111" s="223"/>
    </row>
    <row r="112" spans="1:22" s="45" customFormat="1" ht="22.5" customHeight="1" x14ac:dyDescent="0.15">
      <c r="C112" s="3154"/>
      <c r="D112" s="3106" t="s">
        <v>203</v>
      </c>
      <c r="E112" s="3107"/>
      <c r="F112" s="3108"/>
      <c r="G112" s="498">
        <f>'4-1戸籍証明 '!H180+'4-2住民票証明'!I139+'4-3印鑑証明'!H35-G21</f>
        <v>2288</v>
      </c>
      <c r="H112" s="498">
        <f>'4-1戸籍証明 '!I180+'4-2住民票証明'!J139+'4-3印鑑証明'!I35-H21</f>
        <v>1887</v>
      </c>
      <c r="I112" s="498">
        <f>'4-1戸籍証明 '!J180+'4-2住民票証明'!K139+'4-3印鑑証明'!J35-I21</f>
        <v>1652</v>
      </c>
      <c r="J112" s="498">
        <f>'4-1戸籍証明 '!K180+'4-2住民票証明'!L139+'4-3印鑑証明'!K35-J21</f>
        <v>1781</v>
      </c>
      <c r="K112" s="498">
        <f>'4-1戸籍証明 '!L180+'4-2住民票証明'!M139+'4-3印鑑証明'!L35-K21</f>
        <v>1695</v>
      </c>
      <c r="L112" s="498">
        <f>'4-1戸籍証明 '!M180+'4-2住民票証明'!N139+'4-3印鑑証明'!M35-L21</f>
        <v>1874</v>
      </c>
      <c r="M112" s="498">
        <f>'4-1戸籍証明 '!N180+'4-2住民票証明'!O139+'4-3印鑑証明'!N35-M21</f>
        <v>2270</v>
      </c>
      <c r="N112" s="498">
        <f>'4-1戸籍証明 '!O180+'4-2住民票証明'!P139+'4-3印鑑証明'!O35-N21</f>
        <v>2224</v>
      </c>
      <c r="O112" s="498">
        <f>'4-1戸籍証明 '!P180+'4-2住民票証明'!Q139+'4-3印鑑証明'!P35-O21</f>
        <v>1668</v>
      </c>
      <c r="P112" s="498">
        <f>'4-1戸籍証明 '!Q180+'4-2住民票証明'!R139+'4-3印鑑証明'!Q35-P21</f>
        <v>1842</v>
      </c>
      <c r="Q112" s="498">
        <f>'4-1戸籍証明 '!R180+'4-2住民票証明'!S139+'4-3印鑑証明'!R35-Q21</f>
        <v>1680</v>
      </c>
      <c r="R112" s="498">
        <f>'4-1戸籍証明 '!S180+'4-2住民票証明'!T139+'4-3印鑑証明'!S35-R21</f>
        <v>1391</v>
      </c>
      <c r="S112" s="489">
        <f t="shared" ref="S112:S118" si="41">SUM(G112:R112)</f>
        <v>22252</v>
      </c>
    </row>
    <row r="113" spans="1:19" s="45" customFormat="1" ht="22.5" customHeight="1" x14ac:dyDescent="0.15">
      <c r="C113" s="3154"/>
      <c r="D113" s="3106" t="s">
        <v>194</v>
      </c>
      <c r="E113" s="3107"/>
      <c r="F113" s="3108"/>
      <c r="G113" s="498">
        <f>'4-1戸籍証明 '!H273+'4-2住民票証明'!I199+'4-3印鑑証明'!H52-G22</f>
        <v>2496</v>
      </c>
      <c r="H113" s="498">
        <f>'4-1戸籍証明 '!I273+'4-2住民票証明'!J199+'4-3印鑑証明'!I52-H22</f>
        <v>2000</v>
      </c>
      <c r="I113" s="498">
        <f>'4-1戸籍証明 '!J273+'4-2住民票証明'!K199+'4-3印鑑証明'!J52-I22</f>
        <v>3406</v>
      </c>
      <c r="J113" s="498">
        <f>'4-1戸籍証明 '!K273+'4-2住民票証明'!L199+'4-3印鑑証明'!K52-J22</f>
        <v>2955</v>
      </c>
      <c r="K113" s="498">
        <f>'4-1戸籍証明 '!L273+'4-2住民票証明'!M199+'4-3印鑑証明'!L52-K22</f>
        <v>3051</v>
      </c>
      <c r="L113" s="498">
        <f>'4-1戸籍証明 '!M273+'4-2住民票証明'!N199+'4-3印鑑証明'!M52-L22</f>
        <v>2289</v>
      </c>
      <c r="M113" s="498">
        <f>'4-1戸籍証明 '!N273+'4-2住民票証明'!O199+'4-3印鑑証明'!N52-M22</f>
        <v>3088</v>
      </c>
      <c r="N113" s="498">
        <f>'4-1戸籍証明 '!O273+'4-2住民票証明'!P199+'4-3印鑑証明'!O52-N22</f>
        <v>2702</v>
      </c>
      <c r="O113" s="498">
        <f>'4-1戸籍証明 '!P273+'4-2住民票証明'!Q199+'4-3印鑑証明'!P52-O22</f>
        <v>3075</v>
      </c>
      <c r="P113" s="498">
        <f>'4-1戸籍証明 '!Q273+'4-2住民票証明'!R199+'4-3印鑑証明'!Q52-P22</f>
        <v>3927</v>
      </c>
      <c r="Q113" s="498">
        <f>'4-1戸籍証明 '!R273+'4-2住民票証明'!S199+'4-3印鑑証明'!R52-Q22</f>
        <v>3423</v>
      </c>
      <c r="R113" s="498">
        <f>'4-1戸籍証明 '!S273+'4-2住民票証明'!T199+'4-3印鑑証明'!S52-R22</f>
        <v>2705</v>
      </c>
      <c r="S113" s="489">
        <f t="shared" si="41"/>
        <v>35117</v>
      </c>
    </row>
    <row r="114" spans="1:19" s="45" customFormat="1" ht="22.5" customHeight="1" x14ac:dyDescent="0.15">
      <c r="C114" s="3155"/>
      <c r="D114" s="3151" t="s">
        <v>69</v>
      </c>
      <c r="E114" s="3106"/>
      <c r="F114" s="3152"/>
      <c r="G114" s="498">
        <f>'4-1戸籍証明 '!H102+'4-2住民票証明'!I85+'4-3印鑑証明'!H20</f>
        <v>0</v>
      </c>
      <c r="H114" s="498">
        <f>'4-1戸籍証明 '!I102+'4-2住民票証明'!J85+'4-3印鑑証明'!I20</f>
        <v>0</v>
      </c>
      <c r="I114" s="498">
        <f>'4-1戸籍証明 '!J102+'4-2住民票証明'!K85+'4-3印鑑証明'!J20</f>
        <v>0</v>
      </c>
      <c r="J114" s="498">
        <f>'4-1戸籍証明 '!K102+'4-2住民票証明'!L85+'4-3印鑑証明'!K20</f>
        <v>0</v>
      </c>
      <c r="K114" s="498">
        <f>'4-1戸籍証明 '!L102+'4-2住民票証明'!M85+'4-3印鑑証明'!L20</f>
        <v>0</v>
      </c>
      <c r="L114" s="498">
        <f>'4-1戸籍証明 '!M102+'4-2住民票証明'!N85+'4-3印鑑証明'!M20</f>
        <v>0</v>
      </c>
      <c r="M114" s="498">
        <f>'4-1戸籍証明 '!N102+'4-2住民票証明'!O85+'4-3印鑑証明'!N20</f>
        <v>0</v>
      </c>
      <c r="N114" s="498">
        <f>'4-1戸籍証明 '!O102+'4-2住民票証明'!P85+'4-3印鑑証明'!O20</f>
        <v>0</v>
      </c>
      <c r="O114" s="498">
        <f>'4-1戸籍証明 '!P102+'4-2住民票証明'!Q85+'4-3印鑑証明'!P20</f>
        <v>0</v>
      </c>
      <c r="P114" s="498">
        <f>'4-1戸籍証明 '!Q102+'4-2住民票証明'!R85+'4-3印鑑証明'!Q20</f>
        <v>0</v>
      </c>
      <c r="Q114" s="498">
        <f>'4-1戸籍証明 '!R102+'4-2住民票証明'!S85+'4-3印鑑証明'!R20</f>
        <v>0</v>
      </c>
      <c r="R114" s="498">
        <f>'4-1戸籍証明 '!S102+'4-2住民票証明'!T85+'4-3印鑑証明'!S20</f>
        <v>0</v>
      </c>
      <c r="S114" s="489">
        <f t="shared" si="41"/>
        <v>0</v>
      </c>
    </row>
    <row r="115" spans="1:19" s="45" customFormat="1" ht="22.5" customHeight="1" x14ac:dyDescent="0.15">
      <c r="C115" s="3155"/>
      <c r="D115" s="3151" t="s">
        <v>204</v>
      </c>
      <c r="E115" s="3106"/>
      <c r="F115" s="3152"/>
      <c r="G115" s="498">
        <f>'4-1戸籍証明 '!H187+'4-2住民票証明'!I145+'4-3印鑑証明'!H38</f>
        <v>4</v>
      </c>
      <c r="H115" s="498">
        <f>'4-1戸籍証明 '!I187+'4-2住民票証明'!J145+'4-3印鑑証明'!I38</f>
        <v>5</v>
      </c>
      <c r="I115" s="498">
        <f>'4-1戸籍証明 '!J187+'4-2住民票証明'!K145+'4-3印鑑証明'!J38</f>
        <v>6</v>
      </c>
      <c r="J115" s="498">
        <f>'4-1戸籍証明 '!K187+'4-2住民票証明'!L145+'4-3印鑑証明'!K38</f>
        <v>7</v>
      </c>
      <c r="K115" s="498">
        <f>'4-1戸籍証明 '!L187+'4-2住民票証明'!M145+'4-3印鑑証明'!L38</f>
        <v>6</v>
      </c>
      <c r="L115" s="498">
        <f>'4-1戸籍証明 '!M187+'4-2住民票証明'!N145+'4-3印鑑証明'!M38</f>
        <v>2</v>
      </c>
      <c r="M115" s="498">
        <f>'4-1戸籍証明 '!N187+'4-2住民票証明'!O145+'4-3印鑑証明'!N38</f>
        <v>6</v>
      </c>
      <c r="N115" s="498">
        <f>'4-1戸籍証明 '!O187+'4-2住民票証明'!P145+'4-3印鑑証明'!O38</f>
        <v>5</v>
      </c>
      <c r="O115" s="498">
        <f>'4-1戸籍証明 '!P187+'4-2住民票証明'!Q145+'4-3印鑑証明'!P38</f>
        <v>5</v>
      </c>
      <c r="P115" s="498">
        <f>'4-1戸籍証明 '!Q187+'4-2住民票証明'!R145+'4-3印鑑証明'!Q38</f>
        <v>7</v>
      </c>
      <c r="Q115" s="498">
        <f>'4-1戸籍証明 '!R187+'4-2住民票証明'!S145+'4-3印鑑証明'!R38</f>
        <v>4</v>
      </c>
      <c r="R115" s="499">
        <f>'4-1戸籍証明 '!S187+'4-2住民票証明'!T145+'4-3印鑑証明'!S38</f>
        <v>3</v>
      </c>
      <c r="S115" s="489">
        <f>SUM(G115:R115)</f>
        <v>60</v>
      </c>
    </row>
    <row r="116" spans="1:19" s="45" customFormat="1" ht="22.5" customHeight="1" x14ac:dyDescent="0.15">
      <c r="C116" s="3155"/>
      <c r="D116" s="3106" t="s">
        <v>233</v>
      </c>
      <c r="E116" s="3107"/>
      <c r="F116" s="3108"/>
      <c r="G116" s="498">
        <f>'4-1戸籍証明 '!H280+'4-2住民票証明'!I205+'4-3印鑑証明'!H55</f>
        <v>1</v>
      </c>
      <c r="H116" s="498">
        <f>'4-1戸籍証明 '!I280+'4-2住民票証明'!J205+'4-3印鑑証明'!I55</f>
        <v>0</v>
      </c>
      <c r="I116" s="498">
        <f>'4-1戸籍証明 '!J280+'4-2住民票証明'!K205+'4-3印鑑証明'!J55</f>
        <v>1</v>
      </c>
      <c r="J116" s="498">
        <f>'4-1戸籍証明 '!K280+'4-2住民票証明'!L205+'4-3印鑑証明'!K55</f>
        <v>10</v>
      </c>
      <c r="K116" s="498">
        <f>'4-1戸籍証明 '!L280+'4-2住民票証明'!M205+'4-3印鑑証明'!L55</f>
        <v>2</v>
      </c>
      <c r="L116" s="498">
        <f>'4-1戸籍証明 '!M280+'4-2住民票証明'!N205+'4-3印鑑証明'!M55</f>
        <v>0</v>
      </c>
      <c r="M116" s="498">
        <f>'4-1戸籍証明 '!N280+'4-2住民票証明'!O205+'4-3印鑑証明'!N55</f>
        <v>1</v>
      </c>
      <c r="N116" s="498">
        <f>'4-1戸籍証明 '!O280+'4-2住民票証明'!P205+'4-3印鑑証明'!O55</f>
        <v>1</v>
      </c>
      <c r="O116" s="498">
        <f>'4-1戸籍証明 '!P280+'4-2住民票証明'!Q205+'4-3印鑑証明'!P55</f>
        <v>0</v>
      </c>
      <c r="P116" s="498">
        <f>'4-1戸籍証明 '!Q280+'4-2住民票証明'!R205+'4-3印鑑証明'!Q55</f>
        <v>3</v>
      </c>
      <c r="Q116" s="498">
        <f>'4-1戸籍証明 '!R280+'4-2住民票証明'!S205+'4-3印鑑証明'!R55</f>
        <v>0</v>
      </c>
      <c r="R116" s="499">
        <f>'4-1戸籍証明 '!S280+'4-2住民票証明'!T205+'4-3印鑑証明'!S55</f>
        <v>4</v>
      </c>
      <c r="S116" s="489">
        <f>SUM(G116:R116)</f>
        <v>23</v>
      </c>
    </row>
    <row r="117" spans="1:19" s="45" customFormat="1" ht="22.5" customHeight="1" x14ac:dyDescent="0.15">
      <c r="C117" s="3155"/>
      <c r="D117" s="3106"/>
      <c r="E117" s="3107"/>
      <c r="F117" s="3108"/>
      <c r="G117" s="498"/>
      <c r="H117" s="498"/>
      <c r="I117" s="498"/>
      <c r="J117" s="498"/>
      <c r="K117" s="498"/>
      <c r="L117" s="498"/>
      <c r="M117" s="498"/>
      <c r="N117" s="498"/>
      <c r="O117" s="498"/>
      <c r="P117" s="498"/>
      <c r="Q117" s="498"/>
      <c r="R117" s="499"/>
      <c r="S117" s="489"/>
    </row>
    <row r="118" spans="1:19" s="45" customFormat="1" ht="22.5" customHeight="1" thickBot="1" x14ac:dyDescent="0.2">
      <c r="C118" s="3155"/>
      <c r="D118" s="3175" t="s">
        <v>16</v>
      </c>
      <c r="E118" s="3172"/>
      <c r="F118" s="3176"/>
      <c r="G118" s="502">
        <f t="shared" ref="G118:R118" si="42">G23</f>
        <v>2</v>
      </c>
      <c r="H118" s="502">
        <f t="shared" si="42"/>
        <v>1</v>
      </c>
      <c r="I118" s="502">
        <f t="shared" si="42"/>
        <v>2</v>
      </c>
      <c r="J118" s="502">
        <f t="shared" si="42"/>
        <v>3</v>
      </c>
      <c r="K118" s="502">
        <f t="shared" si="42"/>
        <v>1</v>
      </c>
      <c r="L118" s="502">
        <f t="shared" si="42"/>
        <v>3</v>
      </c>
      <c r="M118" s="502">
        <f t="shared" si="42"/>
        <v>6</v>
      </c>
      <c r="N118" s="502">
        <f t="shared" si="42"/>
        <v>5</v>
      </c>
      <c r="O118" s="502">
        <f t="shared" si="42"/>
        <v>3</v>
      </c>
      <c r="P118" s="502">
        <f t="shared" si="42"/>
        <v>2</v>
      </c>
      <c r="Q118" s="502">
        <f t="shared" si="42"/>
        <v>1</v>
      </c>
      <c r="R118" s="503">
        <f t="shared" si="42"/>
        <v>0</v>
      </c>
      <c r="S118" s="490">
        <f t="shared" si="41"/>
        <v>29</v>
      </c>
    </row>
    <row r="119" spans="1:19" s="45" customFormat="1" ht="22.5" customHeight="1" thickTop="1" thickBot="1" x14ac:dyDescent="0.2">
      <c r="C119" s="3156"/>
      <c r="D119" s="3167" t="s">
        <v>12</v>
      </c>
      <c r="E119" s="3168"/>
      <c r="F119" s="3169"/>
      <c r="G119" s="349">
        <f>SUM(G111:G118)</f>
        <v>7697</v>
      </c>
      <c r="H119" s="350">
        <f>SUM(H111:H118)</f>
        <v>6864</v>
      </c>
      <c r="I119" s="350">
        <f t="shared" ref="I119:R119" si="43">SUM(I111:I118)</f>
        <v>8102</v>
      </c>
      <c r="J119" s="350">
        <f t="shared" si="43"/>
        <v>7938</v>
      </c>
      <c r="K119" s="350">
        <f t="shared" si="43"/>
        <v>7893</v>
      </c>
      <c r="L119" s="350">
        <f t="shared" si="43"/>
        <v>7220</v>
      </c>
      <c r="M119" s="350">
        <f t="shared" si="43"/>
        <v>9553</v>
      </c>
      <c r="N119" s="350">
        <f t="shared" si="43"/>
        <v>8635</v>
      </c>
      <c r="O119" s="350">
        <f t="shared" si="43"/>
        <v>7638</v>
      </c>
      <c r="P119" s="350">
        <f t="shared" si="43"/>
        <v>8811</v>
      </c>
      <c r="Q119" s="350">
        <f t="shared" si="43"/>
        <v>8467</v>
      </c>
      <c r="R119" s="351">
        <f t="shared" si="43"/>
        <v>6768</v>
      </c>
      <c r="S119" s="495">
        <f>SUM(S111:S118)</f>
        <v>95586</v>
      </c>
    </row>
    <row r="120" spans="1:19" s="45" customFormat="1" ht="22.5" customHeight="1" x14ac:dyDescent="0.15">
      <c r="C120" s="72"/>
      <c r="D120" s="226"/>
      <c r="E120" s="226"/>
      <c r="F120" s="227"/>
      <c r="G120" s="232"/>
      <c r="H120" s="232"/>
      <c r="I120" s="232"/>
      <c r="J120" s="232"/>
      <c r="K120" s="232"/>
      <c r="L120" s="232"/>
      <c r="M120" s="232"/>
      <c r="N120" s="232"/>
      <c r="O120" s="232"/>
      <c r="P120" s="232"/>
      <c r="Q120" s="232"/>
      <c r="R120" s="232"/>
      <c r="S120" s="229"/>
    </row>
    <row r="121" spans="1:19" ht="18.75" customHeight="1" x14ac:dyDescent="0.15">
      <c r="A121" s="53"/>
      <c r="C121" s="53" t="s">
        <v>329</v>
      </c>
      <c r="E121" s="58" t="s">
        <v>340</v>
      </c>
      <c r="F121" s="224"/>
      <c r="G121" s="153"/>
      <c r="H121" s="153"/>
      <c r="I121" s="153"/>
      <c r="J121" s="153"/>
      <c r="K121" s="153"/>
      <c r="L121" s="153"/>
      <c r="M121" s="153"/>
      <c r="N121" s="153"/>
      <c r="O121" s="153"/>
      <c r="P121" s="153"/>
      <c r="Q121" s="2147">
        <f>'当該年度入力、注意事項'!$E$10</f>
        <v>26</v>
      </c>
      <c r="R121" s="2147"/>
      <c r="S121" s="2147"/>
    </row>
    <row r="122" spans="1:19" ht="3.75" customHeight="1" thickBot="1" x14ac:dyDescent="0.2">
      <c r="C122" s="225"/>
      <c r="D122" s="225"/>
      <c r="E122" s="225"/>
      <c r="F122" s="225"/>
      <c r="G122" s="153"/>
      <c r="H122" s="153"/>
      <c r="I122" s="153"/>
      <c r="J122" s="153"/>
      <c r="K122" s="153"/>
      <c r="L122" s="153"/>
      <c r="M122" s="153"/>
      <c r="N122" s="153"/>
      <c r="O122" s="153"/>
      <c r="P122" s="153"/>
      <c r="Q122" s="153"/>
      <c r="R122" s="153"/>
      <c r="S122" s="153"/>
    </row>
    <row r="123" spans="1:19" s="45" customFormat="1" ht="18" customHeight="1" x14ac:dyDescent="0.15">
      <c r="C123" s="3091"/>
      <c r="D123" s="3092"/>
      <c r="E123" s="3093" t="s">
        <v>266</v>
      </c>
      <c r="F123" s="3094"/>
      <c r="G123" s="789"/>
      <c r="H123" s="790"/>
      <c r="I123" s="790"/>
      <c r="J123" s="2469">
        <f>'当該年度入力、注意事項'!$E$10</f>
        <v>26</v>
      </c>
      <c r="K123" s="2469"/>
      <c r="L123" s="2469"/>
      <c r="M123" s="790"/>
      <c r="N123" s="790"/>
      <c r="O123" s="791"/>
      <c r="P123" s="2470">
        <f>'当該年度入力、注意事項'!$E$10+1</f>
        <v>27</v>
      </c>
      <c r="Q123" s="2469"/>
      <c r="R123" s="2471"/>
      <c r="S123" s="2826" t="s">
        <v>15</v>
      </c>
    </row>
    <row r="124" spans="1:19" s="71" customFormat="1" ht="18" customHeight="1" thickBot="1" x14ac:dyDescent="0.2">
      <c r="C124" s="3159" t="s">
        <v>264</v>
      </c>
      <c r="D124" s="3160"/>
      <c r="E124" s="3170"/>
      <c r="F124" s="3171"/>
      <c r="G124" s="792" t="s">
        <v>448</v>
      </c>
      <c r="H124" s="793" t="s">
        <v>449</v>
      </c>
      <c r="I124" s="793" t="s">
        <v>450</v>
      </c>
      <c r="J124" s="793" t="s">
        <v>451</v>
      </c>
      <c r="K124" s="793" t="s">
        <v>458</v>
      </c>
      <c r="L124" s="793" t="s">
        <v>459</v>
      </c>
      <c r="M124" s="793" t="s">
        <v>452</v>
      </c>
      <c r="N124" s="793" t="s">
        <v>453</v>
      </c>
      <c r="O124" s="793" t="s">
        <v>454</v>
      </c>
      <c r="P124" s="793" t="s">
        <v>455</v>
      </c>
      <c r="Q124" s="793" t="s">
        <v>456</v>
      </c>
      <c r="R124" s="793" t="s">
        <v>457</v>
      </c>
      <c r="S124" s="2827"/>
    </row>
    <row r="125" spans="1:19" s="45" customFormat="1" ht="22.5" customHeight="1" thickBot="1" x14ac:dyDescent="0.2">
      <c r="C125" s="3139" t="s">
        <v>17</v>
      </c>
      <c r="D125" s="3140"/>
      <c r="E125" s="3140"/>
      <c r="F125" s="3141"/>
      <c r="G125" s="504">
        <f t="shared" ref="G125:S125" si="44">SUM(G101,G119)</f>
        <v>63273</v>
      </c>
      <c r="H125" s="504">
        <f t="shared" si="44"/>
        <v>58137</v>
      </c>
      <c r="I125" s="504">
        <f t="shared" si="44"/>
        <v>63658</v>
      </c>
      <c r="J125" s="504">
        <f t="shared" si="44"/>
        <v>61458</v>
      </c>
      <c r="K125" s="504">
        <f t="shared" si="44"/>
        <v>57231</v>
      </c>
      <c r="L125" s="504">
        <f t="shared" si="44"/>
        <v>59693</v>
      </c>
      <c r="M125" s="504">
        <f t="shared" si="44"/>
        <v>61922</v>
      </c>
      <c r="N125" s="504">
        <f t="shared" si="44"/>
        <v>57475</v>
      </c>
      <c r="O125" s="504">
        <f t="shared" si="44"/>
        <v>59289</v>
      </c>
      <c r="P125" s="504">
        <f t="shared" si="44"/>
        <v>65944</v>
      </c>
      <c r="Q125" s="504">
        <f t="shared" si="44"/>
        <v>68810</v>
      </c>
      <c r="R125" s="505">
        <f t="shared" si="44"/>
        <v>80510</v>
      </c>
      <c r="S125" s="495">
        <f t="shared" si="44"/>
        <v>757400</v>
      </c>
    </row>
    <row r="127" spans="1:19" ht="15.75" customHeight="1" x14ac:dyDescent="0.15">
      <c r="C127" s="70"/>
      <c r="D127" s="70"/>
      <c r="E127" s="70"/>
      <c r="F127" s="70"/>
      <c r="G127" s="70"/>
      <c r="H127" s="70"/>
      <c r="I127" s="70"/>
      <c r="J127" s="70"/>
      <c r="K127" s="70"/>
      <c r="L127" s="70"/>
      <c r="M127" s="70"/>
      <c r="N127" s="70"/>
      <c r="O127" s="70"/>
      <c r="P127" s="70"/>
      <c r="Q127" s="70"/>
      <c r="R127" s="70"/>
      <c r="S127" s="52"/>
    </row>
    <row r="128" spans="1:19" ht="15.75" customHeight="1" x14ac:dyDescent="0.15">
      <c r="A128" s="46"/>
      <c r="B128" s="46"/>
      <c r="C128" s="107"/>
      <c r="D128" s="107"/>
      <c r="E128" s="107"/>
      <c r="F128" s="107"/>
      <c r="G128" s="108"/>
      <c r="H128" s="108"/>
      <c r="I128" s="108"/>
      <c r="J128" s="108"/>
      <c r="K128" s="108"/>
      <c r="L128" s="108"/>
      <c r="M128" s="108"/>
      <c r="N128" s="108"/>
      <c r="O128" s="108"/>
      <c r="P128" s="108"/>
      <c r="Q128" s="108"/>
      <c r="R128" s="108"/>
      <c r="S128" s="97"/>
    </row>
    <row r="129" spans="1:19" s="45" customFormat="1" ht="15" customHeight="1" x14ac:dyDescent="0.15">
      <c r="A129" s="71"/>
      <c r="B129" s="71"/>
      <c r="C129" s="107"/>
      <c r="D129" s="107"/>
      <c r="E129" s="107"/>
      <c r="F129" s="107"/>
      <c r="G129" s="108"/>
      <c r="H129" s="108"/>
      <c r="I129" s="108"/>
      <c r="J129" s="108"/>
      <c r="K129" s="108"/>
      <c r="L129" s="108"/>
      <c r="M129" s="108"/>
      <c r="N129" s="108"/>
      <c r="O129" s="108"/>
      <c r="P129" s="108"/>
      <c r="Q129" s="108"/>
      <c r="R129" s="108"/>
      <c r="S129" s="97"/>
    </row>
    <row r="130" spans="1:19" s="45" customFormat="1" ht="15" customHeight="1" x14ac:dyDescent="0.15">
      <c r="A130" s="71"/>
      <c r="B130" s="71"/>
      <c r="C130" s="108"/>
      <c r="D130" s="108"/>
      <c r="E130" s="108"/>
      <c r="F130" s="108"/>
      <c r="G130" s="109"/>
      <c r="H130" s="109"/>
      <c r="I130" s="109"/>
      <c r="J130" s="109"/>
      <c r="K130" s="109"/>
      <c r="L130" s="109"/>
      <c r="M130" s="109"/>
      <c r="N130" s="109"/>
      <c r="O130" s="109"/>
      <c r="P130" s="109"/>
      <c r="Q130" s="109"/>
      <c r="R130" s="109"/>
      <c r="S130" s="69"/>
    </row>
    <row r="131" spans="1:19" s="45" customFormat="1" ht="14.25" customHeight="1" x14ac:dyDescent="0.15">
      <c r="A131" s="71"/>
      <c r="B131" s="71"/>
      <c r="C131" s="108"/>
      <c r="D131" s="108"/>
      <c r="E131" s="108"/>
      <c r="F131" s="108"/>
      <c r="G131" s="109"/>
      <c r="H131" s="109"/>
      <c r="I131" s="109"/>
      <c r="J131" s="109"/>
      <c r="K131" s="109"/>
      <c r="L131" s="109"/>
      <c r="M131" s="109"/>
      <c r="N131" s="109"/>
      <c r="O131" s="109"/>
      <c r="P131" s="109"/>
      <c r="Q131" s="109"/>
      <c r="R131" s="109"/>
      <c r="S131" s="69"/>
    </row>
    <row r="132" spans="1:19" s="45" customFormat="1" ht="14.25" customHeight="1" x14ac:dyDescent="0.15">
      <c r="A132" s="71"/>
      <c r="B132" s="71"/>
      <c r="C132" s="108"/>
      <c r="D132" s="108"/>
      <c r="E132" s="108"/>
      <c r="F132" s="108"/>
      <c r="G132" s="109"/>
      <c r="H132" s="109"/>
      <c r="I132" s="109"/>
      <c r="J132" s="109"/>
      <c r="K132" s="109"/>
      <c r="L132" s="109"/>
      <c r="M132" s="109"/>
      <c r="N132" s="109"/>
      <c r="O132" s="109"/>
      <c r="P132" s="109"/>
      <c r="Q132" s="109"/>
      <c r="R132" s="109"/>
      <c r="S132" s="69"/>
    </row>
    <row r="133" spans="1:19" s="45" customFormat="1" ht="14.25" customHeight="1" x14ac:dyDescent="0.15">
      <c r="A133" s="71"/>
      <c r="B133" s="71"/>
      <c r="C133" s="108"/>
      <c r="D133" s="108"/>
      <c r="E133" s="108"/>
      <c r="F133" s="108"/>
      <c r="G133" s="109"/>
      <c r="H133" s="109"/>
      <c r="I133" s="109"/>
      <c r="J133" s="109"/>
      <c r="K133" s="109"/>
      <c r="L133" s="109"/>
      <c r="M133" s="109"/>
      <c r="N133" s="109"/>
      <c r="O133" s="109"/>
      <c r="P133" s="109"/>
      <c r="Q133" s="109"/>
      <c r="R133" s="109"/>
      <c r="S133" s="69"/>
    </row>
    <row r="134" spans="1:19" s="45" customFormat="1" ht="14.25" customHeight="1" x14ac:dyDescent="0.15">
      <c r="A134" s="71"/>
      <c r="B134" s="71"/>
      <c r="C134" s="108"/>
      <c r="D134" s="108"/>
      <c r="E134" s="108"/>
      <c r="F134" s="108"/>
      <c r="G134" s="109"/>
      <c r="H134" s="109"/>
      <c r="I134" s="109"/>
      <c r="J134" s="109"/>
      <c r="K134" s="109"/>
      <c r="L134" s="109"/>
      <c r="M134" s="109"/>
      <c r="N134" s="109"/>
      <c r="O134" s="109"/>
      <c r="P134" s="109"/>
      <c r="Q134" s="109"/>
      <c r="R134" s="109"/>
      <c r="S134" s="69"/>
    </row>
    <row r="135" spans="1:19" s="45" customFormat="1" ht="14.25" customHeight="1" x14ac:dyDescent="0.15">
      <c r="A135" s="71"/>
      <c r="B135" s="71"/>
      <c r="C135" s="108"/>
      <c r="D135" s="108"/>
      <c r="E135" s="108"/>
      <c r="F135" s="108"/>
      <c r="G135" s="109"/>
      <c r="H135" s="109"/>
      <c r="I135" s="109"/>
      <c r="J135" s="109"/>
      <c r="K135" s="109"/>
      <c r="L135" s="109"/>
      <c r="M135" s="109"/>
      <c r="N135" s="109"/>
      <c r="O135" s="109"/>
      <c r="P135" s="109"/>
      <c r="Q135" s="109"/>
      <c r="R135" s="109"/>
      <c r="S135" s="69"/>
    </row>
    <row r="136" spans="1:19" ht="14.25" customHeight="1" x14ac:dyDescent="0.15">
      <c r="A136" s="46"/>
      <c r="B136" s="46"/>
      <c r="C136" s="108"/>
      <c r="D136" s="108"/>
      <c r="E136" s="108"/>
      <c r="F136" s="108"/>
      <c r="G136" s="109"/>
      <c r="H136" s="109"/>
      <c r="I136" s="109"/>
      <c r="J136" s="109"/>
      <c r="K136" s="109"/>
      <c r="L136" s="109"/>
      <c r="M136" s="109"/>
      <c r="N136" s="109"/>
      <c r="O136" s="109"/>
      <c r="P136" s="109"/>
      <c r="Q136" s="109"/>
      <c r="R136" s="109"/>
      <c r="S136" s="69"/>
    </row>
    <row r="137" spans="1:19" ht="14.25" customHeight="1" x14ac:dyDescent="0.15">
      <c r="A137" s="46"/>
      <c r="B137" s="46"/>
      <c r="C137" s="108"/>
      <c r="D137" s="108"/>
      <c r="E137" s="108"/>
      <c r="F137" s="108"/>
      <c r="G137" s="109"/>
      <c r="H137" s="109"/>
      <c r="I137" s="109"/>
      <c r="J137" s="109"/>
      <c r="K137" s="109"/>
      <c r="L137" s="109"/>
      <c r="M137" s="109"/>
      <c r="N137" s="109"/>
      <c r="O137" s="109"/>
      <c r="P137" s="109"/>
      <c r="Q137" s="109"/>
      <c r="R137" s="109"/>
      <c r="S137" s="69"/>
    </row>
    <row r="138" spans="1:19" ht="14.25" customHeight="1" x14ac:dyDescent="0.15">
      <c r="A138" s="46"/>
      <c r="B138" s="46"/>
      <c r="C138" s="108"/>
      <c r="D138" s="108"/>
      <c r="E138" s="108"/>
      <c r="F138" s="108"/>
      <c r="G138" s="109"/>
      <c r="H138" s="109"/>
      <c r="I138" s="109"/>
      <c r="J138" s="109"/>
      <c r="K138" s="109"/>
      <c r="L138" s="109"/>
      <c r="M138" s="109"/>
      <c r="N138" s="109"/>
      <c r="O138" s="109"/>
      <c r="P138" s="109"/>
      <c r="Q138" s="109"/>
      <c r="R138" s="109"/>
      <c r="S138" s="69"/>
    </row>
    <row r="139" spans="1:19" ht="14.25" customHeight="1" x14ac:dyDescent="0.15">
      <c r="A139" s="46"/>
      <c r="B139" s="46"/>
      <c r="C139" s="108"/>
      <c r="D139" s="108"/>
      <c r="E139" s="108"/>
      <c r="F139" s="108"/>
      <c r="G139" s="109"/>
      <c r="H139" s="109"/>
      <c r="I139" s="109"/>
      <c r="J139" s="109"/>
      <c r="K139" s="109"/>
      <c r="L139" s="109"/>
      <c r="M139" s="109"/>
      <c r="N139" s="109"/>
      <c r="O139" s="109"/>
      <c r="P139" s="109"/>
      <c r="Q139" s="109"/>
      <c r="R139" s="109"/>
      <c r="S139" s="69"/>
    </row>
    <row r="140" spans="1:19" ht="14.25" customHeight="1" x14ac:dyDescent="0.15">
      <c r="A140" s="46"/>
      <c r="B140" s="46"/>
      <c r="C140" s="108"/>
      <c r="D140" s="108"/>
      <c r="E140" s="108"/>
      <c r="F140" s="108"/>
      <c r="G140" s="109"/>
      <c r="H140" s="109"/>
      <c r="I140" s="109"/>
      <c r="J140" s="109"/>
      <c r="K140" s="109"/>
      <c r="L140" s="109"/>
      <c r="M140" s="109"/>
      <c r="N140" s="109"/>
      <c r="O140" s="109"/>
      <c r="P140" s="109"/>
      <c r="Q140" s="109"/>
      <c r="R140" s="109"/>
      <c r="S140" s="69"/>
    </row>
    <row r="141" spans="1:19" s="45" customFormat="1" ht="14.25" customHeight="1" x14ac:dyDescent="0.15">
      <c r="A141" s="71"/>
      <c r="B141" s="71"/>
      <c r="C141" s="110"/>
      <c r="D141" s="110"/>
      <c r="E141" s="110"/>
      <c r="F141" s="110"/>
      <c r="G141" s="109"/>
      <c r="H141" s="109"/>
      <c r="I141" s="109"/>
      <c r="J141" s="109"/>
      <c r="K141" s="109"/>
      <c r="L141" s="109"/>
      <c r="M141" s="109"/>
      <c r="N141" s="109"/>
      <c r="O141" s="109"/>
      <c r="P141" s="109"/>
      <c r="Q141" s="109"/>
      <c r="R141" s="109"/>
      <c r="S141" s="69"/>
    </row>
    <row r="142" spans="1:19" ht="15.75" customHeight="1" x14ac:dyDescent="0.15">
      <c r="A142" s="46"/>
      <c r="B142" s="46"/>
      <c r="C142" s="72"/>
      <c r="D142" s="72"/>
      <c r="E142" s="72"/>
      <c r="F142" s="72"/>
      <c r="G142" s="72"/>
      <c r="H142" s="72"/>
      <c r="I142" s="72"/>
      <c r="J142" s="72"/>
      <c r="K142" s="72"/>
      <c r="L142" s="72"/>
      <c r="M142" s="72"/>
      <c r="N142" s="72"/>
      <c r="O142" s="72"/>
      <c r="P142" s="72"/>
      <c r="Q142" s="72"/>
      <c r="R142" s="72"/>
      <c r="S142" s="46"/>
    </row>
    <row r="143" spans="1:19" ht="15.75" customHeight="1" x14ac:dyDescent="0.15">
      <c r="C143" s="73"/>
      <c r="D143" s="73"/>
      <c r="E143" s="73"/>
      <c r="F143" s="73"/>
      <c r="G143" s="73"/>
      <c r="H143" s="73"/>
      <c r="I143" s="73"/>
      <c r="J143" s="73"/>
      <c r="K143" s="73"/>
      <c r="L143" s="73"/>
      <c r="M143" s="73"/>
      <c r="N143" s="73"/>
      <c r="O143" s="73"/>
      <c r="P143" s="73"/>
      <c r="Q143" s="73"/>
      <c r="R143" s="73"/>
      <c r="S143" s="46"/>
    </row>
    <row r="144" spans="1:19" ht="15.75" customHeight="1" x14ac:dyDescent="0.15">
      <c r="C144" s="73"/>
      <c r="D144" s="73"/>
      <c r="E144" s="73"/>
      <c r="F144" s="73"/>
      <c r="G144" s="73"/>
      <c r="H144" s="73"/>
      <c r="I144" s="73"/>
      <c r="J144" s="73"/>
      <c r="K144" s="73"/>
      <c r="L144" s="73"/>
      <c r="M144" s="73"/>
      <c r="N144" s="73"/>
      <c r="O144" s="73"/>
      <c r="P144" s="73"/>
      <c r="Q144" s="73"/>
      <c r="R144" s="73"/>
      <c r="S144" s="46"/>
    </row>
    <row r="145" spans="19:19" ht="15.75" customHeight="1" x14ac:dyDescent="0.15">
      <c r="S145" s="46"/>
    </row>
    <row r="146" spans="19:19" ht="15.75" customHeight="1" x14ac:dyDescent="0.15">
      <c r="S146" s="46"/>
    </row>
    <row r="147" spans="19:19" ht="15.75" customHeight="1" x14ac:dyDescent="0.15">
      <c r="S147" s="46"/>
    </row>
    <row r="148" spans="19:19" ht="15.75" customHeight="1" x14ac:dyDescent="0.15">
      <c r="S148" s="46"/>
    </row>
    <row r="149" spans="19:19" ht="15.75" customHeight="1" x14ac:dyDescent="0.15">
      <c r="S149" s="46"/>
    </row>
    <row r="150" spans="19:19" ht="15.75" customHeight="1" x14ac:dyDescent="0.15">
      <c r="S150" s="46"/>
    </row>
    <row r="151" spans="19:19" ht="15.75" customHeight="1" x14ac:dyDescent="0.15">
      <c r="S151" s="46"/>
    </row>
    <row r="152" spans="19:19" ht="15.75" customHeight="1" x14ac:dyDescent="0.15">
      <c r="S152" s="46"/>
    </row>
    <row r="153" spans="19:19" ht="15.75" customHeight="1" x14ac:dyDescent="0.15">
      <c r="S153" s="46"/>
    </row>
    <row r="154" spans="19:19" ht="15.75" customHeight="1" x14ac:dyDescent="0.15">
      <c r="S154" s="46"/>
    </row>
    <row r="155" spans="19:19" ht="15.75" customHeight="1" x14ac:dyDescent="0.15">
      <c r="S155" s="46"/>
    </row>
    <row r="156" spans="19:19" ht="15.75" customHeight="1" x14ac:dyDescent="0.15">
      <c r="S156" s="46"/>
    </row>
    <row r="157" spans="19:19" ht="15.75" customHeight="1" x14ac:dyDescent="0.15">
      <c r="S157" s="46"/>
    </row>
    <row r="158" spans="19:19" ht="15.75" customHeight="1" x14ac:dyDescent="0.15">
      <c r="S158" s="46"/>
    </row>
    <row r="159" spans="19:19" ht="15.75" customHeight="1" x14ac:dyDescent="0.15">
      <c r="S159" s="46"/>
    </row>
    <row r="160" spans="19:19" ht="15.75" customHeight="1" x14ac:dyDescent="0.15">
      <c r="S160" s="46"/>
    </row>
    <row r="161" spans="19:19" ht="15.75" customHeight="1" x14ac:dyDescent="0.15">
      <c r="S161" s="46"/>
    </row>
    <row r="162" spans="19:19" ht="15.75" customHeight="1" x14ac:dyDescent="0.15">
      <c r="S162" s="46"/>
    </row>
    <row r="163" spans="19:19" ht="15.75" customHeight="1" x14ac:dyDescent="0.15">
      <c r="S163" s="46"/>
    </row>
    <row r="164" spans="19:19" ht="15.75" customHeight="1" x14ac:dyDescent="0.15">
      <c r="S164" s="46"/>
    </row>
    <row r="165" spans="19:19" ht="15.75" customHeight="1" x14ac:dyDescent="0.15">
      <c r="S165" s="46"/>
    </row>
    <row r="166" spans="19:19" ht="15.75" customHeight="1" x14ac:dyDescent="0.15">
      <c r="S166" s="46"/>
    </row>
    <row r="167" spans="19:19" ht="15.75" customHeight="1" x14ac:dyDescent="0.15">
      <c r="S167" s="46"/>
    </row>
    <row r="168" spans="19:19" ht="15.75" customHeight="1" x14ac:dyDescent="0.15">
      <c r="S168" s="46"/>
    </row>
    <row r="169" spans="19:19" ht="15.75" customHeight="1" x14ac:dyDescent="0.15">
      <c r="S169" s="46"/>
    </row>
    <row r="170" spans="19:19" ht="15.75" customHeight="1" x14ac:dyDescent="0.15">
      <c r="S170" s="46"/>
    </row>
    <row r="171" spans="19:19" ht="15.75" customHeight="1" x14ac:dyDescent="0.15">
      <c r="S171" s="46"/>
    </row>
    <row r="172" spans="19:19" ht="15.75" customHeight="1" x14ac:dyDescent="0.15">
      <c r="S172" s="46"/>
    </row>
    <row r="173" spans="19:19" ht="15.75" customHeight="1" x14ac:dyDescent="0.15">
      <c r="S173" s="46"/>
    </row>
    <row r="174" spans="19:19" ht="15.75" customHeight="1" x14ac:dyDescent="0.15">
      <c r="S174" s="46"/>
    </row>
    <row r="175" spans="19:19" ht="15.75" customHeight="1" x14ac:dyDescent="0.15">
      <c r="S175" s="46"/>
    </row>
    <row r="176" spans="19:19" ht="15.75" customHeight="1" x14ac:dyDescent="0.15">
      <c r="S176" s="46"/>
    </row>
    <row r="177" spans="19:19" ht="15.75" customHeight="1" x14ac:dyDescent="0.15">
      <c r="S177" s="46"/>
    </row>
    <row r="178" spans="19:19" ht="15.75" customHeight="1" x14ac:dyDescent="0.15">
      <c r="S178" s="46"/>
    </row>
    <row r="179" spans="19:19" ht="15.75" customHeight="1" x14ac:dyDescent="0.15">
      <c r="S179" s="46"/>
    </row>
    <row r="180" spans="19:19" ht="15.75" customHeight="1" x14ac:dyDescent="0.15">
      <c r="S180" s="46"/>
    </row>
    <row r="181" spans="19:19" ht="15.75" customHeight="1" x14ac:dyDescent="0.15">
      <c r="S181" s="46"/>
    </row>
    <row r="182" spans="19:19" ht="15.75" customHeight="1" x14ac:dyDescent="0.15">
      <c r="S182" s="46"/>
    </row>
    <row r="183" spans="19:19" ht="15.75" customHeight="1" x14ac:dyDescent="0.15">
      <c r="S183" s="46"/>
    </row>
    <row r="184" spans="19:19" ht="15.75" customHeight="1" x14ac:dyDescent="0.15">
      <c r="S184" s="46"/>
    </row>
    <row r="185" spans="19:19" ht="15.75" customHeight="1" x14ac:dyDescent="0.15">
      <c r="S185" s="46"/>
    </row>
    <row r="186" spans="19:19" ht="15.75" customHeight="1" x14ac:dyDescent="0.15">
      <c r="S186" s="46"/>
    </row>
    <row r="187" spans="19:19" ht="15.75" customHeight="1" x14ac:dyDescent="0.15">
      <c r="S187" s="46"/>
    </row>
    <row r="188" spans="19:19" ht="15.75" customHeight="1" x14ac:dyDescent="0.15">
      <c r="S188" s="46"/>
    </row>
    <row r="189" spans="19:19" ht="15.75" customHeight="1" x14ac:dyDescent="0.15">
      <c r="S189" s="46"/>
    </row>
    <row r="190" spans="19:19" ht="15.75" customHeight="1" x14ac:dyDescent="0.15">
      <c r="S190" s="46"/>
    </row>
    <row r="191" spans="19:19" ht="15.75" customHeight="1" x14ac:dyDescent="0.15">
      <c r="S191" s="46"/>
    </row>
    <row r="192" spans="19:19" ht="15.75" customHeight="1" x14ac:dyDescent="0.15">
      <c r="S192" s="46"/>
    </row>
    <row r="193" spans="19:19" ht="15.75" customHeight="1" x14ac:dyDescent="0.15">
      <c r="S193" s="46"/>
    </row>
    <row r="194" spans="19:19" ht="15.75" customHeight="1" x14ac:dyDescent="0.15">
      <c r="S194" s="46"/>
    </row>
    <row r="195" spans="19:19" ht="15.75" customHeight="1" x14ac:dyDescent="0.15">
      <c r="S195" s="46"/>
    </row>
    <row r="196" spans="19:19" ht="15.75" customHeight="1" x14ac:dyDescent="0.15">
      <c r="S196" s="46"/>
    </row>
    <row r="197" spans="19:19" ht="15.75" customHeight="1" x14ac:dyDescent="0.15">
      <c r="S197" s="46"/>
    </row>
    <row r="198" spans="19:19" ht="15.75" customHeight="1" x14ac:dyDescent="0.15">
      <c r="S198" s="46"/>
    </row>
    <row r="199" spans="19:19" ht="15.75" customHeight="1" x14ac:dyDescent="0.15">
      <c r="S199" s="46"/>
    </row>
    <row r="200" spans="19:19" ht="15.75" customHeight="1" x14ac:dyDescent="0.15">
      <c r="S200" s="46"/>
    </row>
    <row r="201" spans="19:19" ht="15.75" customHeight="1" x14ac:dyDescent="0.15">
      <c r="S201" s="46"/>
    </row>
    <row r="202" spans="19:19" ht="15.75" customHeight="1" x14ac:dyDescent="0.15">
      <c r="S202" s="46"/>
    </row>
    <row r="203" spans="19:19" ht="15.75" customHeight="1" x14ac:dyDescent="0.15">
      <c r="S203" s="46"/>
    </row>
    <row r="204" spans="19:19" ht="15.75" customHeight="1" x14ac:dyDescent="0.15">
      <c r="S204" s="46"/>
    </row>
    <row r="205" spans="19:19" ht="15.75" customHeight="1" x14ac:dyDescent="0.15">
      <c r="S205" s="46"/>
    </row>
    <row r="206" spans="19:19" ht="15.75" customHeight="1" x14ac:dyDescent="0.15">
      <c r="S206" s="46"/>
    </row>
    <row r="207" spans="19:19" ht="15.75" customHeight="1" x14ac:dyDescent="0.15">
      <c r="S207" s="46"/>
    </row>
    <row r="208" spans="19:19" ht="15.75" customHeight="1" x14ac:dyDescent="0.15">
      <c r="S208" s="46"/>
    </row>
    <row r="209" spans="19:19" ht="15.75" customHeight="1" x14ac:dyDescent="0.15">
      <c r="S209" s="46"/>
    </row>
    <row r="210" spans="19:19" ht="15.75" customHeight="1" x14ac:dyDescent="0.15">
      <c r="S210" s="46"/>
    </row>
    <row r="211" spans="19:19" ht="15.75" customHeight="1" x14ac:dyDescent="0.15">
      <c r="S211" s="46"/>
    </row>
    <row r="212" spans="19:19" ht="15.75" customHeight="1" x14ac:dyDescent="0.15">
      <c r="S212" s="46"/>
    </row>
    <row r="213" spans="19:19" ht="15.75" customHeight="1" x14ac:dyDescent="0.15">
      <c r="S213" s="46"/>
    </row>
    <row r="214" spans="19:19" ht="15.75" customHeight="1" x14ac:dyDescent="0.15">
      <c r="S214" s="46"/>
    </row>
    <row r="215" spans="19:19" ht="15.75" customHeight="1" x14ac:dyDescent="0.15">
      <c r="S215" s="46"/>
    </row>
    <row r="216" spans="19:19" ht="15.75" customHeight="1" x14ac:dyDescent="0.15">
      <c r="S216" s="46"/>
    </row>
    <row r="217" spans="19:19" ht="15.75" customHeight="1" x14ac:dyDescent="0.15">
      <c r="S217" s="46"/>
    </row>
    <row r="218" spans="19:19" ht="15.75" customHeight="1" x14ac:dyDescent="0.15">
      <c r="S218" s="46"/>
    </row>
  </sheetData>
  <mergeCells count="142">
    <mergeCell ref="P123:R123"/>
    <mergeCell ref="C91:D91"/>
    <mergeCell ref="E91:F91"/>
    <mergeCell ref="S91:S92"/>
    <mergeCell ref="C92:D92"/>
    <mergeCell ref="E92:F92"/>
    <mergeCell ref="S109:S110"/>
    <mergeCell ref="C110:D110"/>
    <mergeCell ref="E110:F110"/>
    <mergeCell ref="C123:D123"/>
    <mergeCell ref="E123:F123"/>
    <mergeCell ref="C109:D109"/>
    <mergeCell ref="E109:F109"/>
    <mergeCell ref="D119:F119"/>
    <mergeCell ref="S123:S124"/>
    <mergeCell ref="C124:D124"/>
    <mergeCell ref="E124:F124"/>
    <mergeCell ref="D99:F99"/>
    <mergeCell ref="D117:F117"/>
    <mergeCell ref="D112:F112"/>
    <mergeCell ref="D97:F97"/>
    <mergeCell ref="D118:F118"/>
    <mergeCell ref="D115:F115"/>
    <mergeCell ref="J123:L123"/>
    <mergeCell ref="Q121:S121"/>
    <mergeCell ref="D40:F40"/>
    <mergeCell ref="S74:S75"/>
    <mergeCell ref="S46:S47"/>
    <mergeCell ref="C47:D47"/>
    <mergeCell ref="E47:F47"/>
    <mergeCell ref="D56:F56"/>
    <mergeCell ref="D51:F51"/>
    <mergeCell ref="D53:F53"/>
    <mergeCell ref="D54:F54"/>
    <mergeCell ref="D66:F66"/>
    <mergeCell ref="C75:D75"/>
    <mergeCell ref="E75:F75"/>
    <mergeCell ref="D55:F55"/>
    <mergeCell ref="Q72:S72"/>
    <mergeCell ref="J74:L74"/>
    <mergeCell ref="S63:S64"/>
    <mergeCell ref="C64:D64"/>
    <mergeCell ref="E64:F64"/>
    <mergeCell ref="C74:D74"/>
    <mergeCell ref="E74:F74"/>
    <mergeCell ref="D69:F69"/>
    <mergeCell ref="D101:F101"/>
    <mergeCell ref="D116:F116"/>
    <mergeCell ref="C33:D33"/>
    <mergeCell ref="E32:F32"/>
    <mergeCell ref="C34:C42"/>
    <mergeCell ref="D35:F35"/>
    <mergeCell ref="D36:F36"/>
    <mergeCell ref="D38:F38"/>
    <mergeCell ref="D34:F34"/>
    <mergeCell ref="D37:F37"/>
    <mergeCell ref="D41:F41"/>
    <mergeCell ref="D42:F42"/>
    <mergeCell ref="C125:F125"/>
    <mergeCell ref="C65:C70"/>
    <mergeCell ref="D70:F70"/>
    <mergeCell ref="D94:F94"/>
    <mergeCell ref="D95:F95"/>
    <mergeCell ref="D67:F67"/>
    <mergeCell ref="D93:F93"/>
    <mergeCell ref="D79:F79"/>
    <mergeCell ref="D81:F81"/>
    <mergeCell ref="D68:F68"/>
    <mergeCell ref="D78:F78"/>
    <mergeCell ref="D80:F80"/>
    <mergeCell ref="D65:F65"/>
    <mergeCell ref="D111:F111"/>
    <mergeCell ref="D113:F113"/>
    <mergeCell ref="D114:F114"/>
    <mergeCell ref="C93:C101"/>
    <mergeCell ref="D100:F100"/>
    <mergeCell ref="C111:C119"/>
    <mergeCell ref="D96:F96"/>
    <mergeCell ref="D98:F98"/>
    <mergeCell ref="C76:C84"/>
    <mergeCell ref="D76:F76"/>
    <mergeCell ref="D83:F83"/>
    <mergeCell ref="D77:F77"/>
    <mergeCell ref="D84:F84"/>
    <mergeCell ref="D82:F82"/>
    <mergeCell ref="C3:F3"/>
    <mergeCell ref="C4:C7"/>
    <mergeCell ref="D4:F4"/>
    <mergeCell ref="D5:F5"/>
    <mergeCell ref="D6:F6"/>
    <mergeCell ref="D7:F7"/>
    <mergeCell ref="C12:C15"/>
    <mergeCell ref="D12:F12"/>
    <mergeCell ref="D13:F13"/>
    <mergeCell ref="D14:F14"/>
    <mergeCell ref="D15:F15"/>
    <mergeCell ref="C8:C11"/>
    <mergeCell ref="D8:F8"/>
    <mergeCell ref="D9:F9"/>
    <mergeCell ref="D10:F10"/>
    <mergeCell ref="D11:F11"/>
    <mergeCell ref="C24:F24"/>
    <mergeCell ref="C20:C23"/>
    <mergeCell ref="D20:F20"/>
    <mergeCell ref="D21:F21"/>
    <mergeCell ref="D22:F22"/>
    <mergeCell ref="S32:S33"/>
    <mergeCell ref="E30:P30"/>
    <mergeCell ref="P74:R74"/>
    <mergeCell ref="D23:F23"/>
    <mergeCell ref="C16:C19"/>
    <mergeCell ref="D16:F16"/>
    <mergeCell ref="D17:F17"/>
    <mergeCell ref="D18:F18"/>
    <mergeCell ref="D19:F19"/>
    <mergeCell ref="Q30:S30"/>
    <mergeCell ref="J32:L32"/>
    <mergeCell ref="P32:R32"/>
    <mergeCell ref="C63:D63"/>
    <mergeCell ref="E63:F63"/>
    <mergeCell ref="C48:C56"/>
    <mergeCell ref="D48:F48"/>
    <mergeCell ref="E33:F33"/>
    <mergeCell ref="C32:D32"/>
    <mergeCell ref="D52:F52"/>
    <mergeCell ref="D50:F50"/>
    <mergeCell ref="D39:F39"/>
    <mergeCell ref="D49:F49"/>
    <mergeCell ref="C46:D46"/>
    <mergeCell ref="E46:F46"/>
    <mergeCell ref="Q89:S89"/>
    <mergeCell ref="J91:L91"/>
    <mergeCell ref="P91:R91"/>
    <mergeCell ref="Q107:S107"/>
    <mergeCell ref="J109:L109"/>
    <mergeCell ref="P109:R109"/>
    <mergeCell ref="Q44:S44"/>
    <mergeCell ref="J46:L46"/>
    <mergeCell ref="P46:R46"/>
    <mergeCell ref="Q61:S61"/>
    <mergeCell ref="J63:L63"/>
    <mergeCell ref="P63:R63"/>
  </mergeCells>
  <phoneticPr fontId="3"/>
  <pageMargins left="0.59055118110236227" right="0.19685039370078741" top="0.78740157480314965" bottom="0.78740157480314965" header="0.59055118110236227" footer="0.59055118110236227"/>
  <pageSetup paperSize="9" scale="90" orientation="landscape" r:id="rId1"/>
  <headerFooter scaleWithDoc="0">
    <oddHeader>&amp;R&amp;"ＭＳ ゴシック,標準"【５　窓口別事務取扱件数】－【(４)月別証明交付件数】</oddHeader>
    <oddFooter>&amp;R&amp;"ＭＳ ゴシック,標準"【５　窓口別事務取扱件数】－【(４)月別証明交付件数】</oddFooter>
  </headerFooter>
  <rowBreaks count="3" manualBreakCount="3">
    <brk id="57" max="19" man="1"/>
    <brk id="85" max="19" man="1"/>
    <brk id="102" max="1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B1:CI665"/>
  <sheetViews>
    <sheetView view="pageLayout" zoomScaleNormal="90" zoomScaleSheetLayoutView="82" workbookViewId="0">
      <selection activeCell="H8" sqref="H8:K8"/>
    </sheetView>
  </sheetViews>
  <sheetFormatPr defaultRowHeight="13.5" x14ac:dyDescent="0.15"/>
  <cols>
    <col min="1" max="2" width="2.5" style="36" customWidth="1"/>
    <col min="3" max="3" width="11.875" style="36" customWidth="1"/>
    <col min="4" max="39" width="2.75" style="36" customWidth="1"/>
    <col min="40" max="40" width="2.75" style="46" customWidth="1"/>
    <col min="41" max="45" width="2.75" style="36" customWidth="1"/>
    <col min="46" max="46" width="2.75" style="46" customWidth="1"/>
    <col min="47" max="48" width="2.75" style="36" customWidth="1"/>
    <col min="49" max="49" width="2.75" style="46" customWidth="1"/>
    <col min="50" max="51" width="2.75" style="36" customWidth="1"/>
    <col min="52" max="52" width="2.75" style="46" customWidth="1"/>
    <col min="53" max="54" width="2.75" style="36" customWidth="1"/>
    <col min="55" max="55" width="2.75" style="46" customWidth="1"/>
    <col min="56" max="56" width="2.75" style="36" customWidth="1"/>
    <col min="57" max="59" width="2.5" style="36" customWidth="1"/>
    <col min="60" max="16384" width="9" style="36"/>
  </cols>
  <sheetData>
    <row r="1" spans="2:71" ht="11.25" customHeight="1" x14ac:dyDescent="0.15"/>
    <row r="2" spans="2:71" s="58" customFormat="1" ht="22.5" customHeight="1" x14ac:dyDescent="0.15">
      <c r="C2" s="240" t="s">
        <v>127</v>
      </c>
      <c r="D2" s="266"/>
      <c r="E2" s="266"/>
      <c r="F2" s="266"/>
      <c r="G2" s="266"/>
      <c r="H2" s="266"/>
      <c r="I2" s="266"/>
      <c r="J2" s="266"/>
      <c r="K2" s="266"/>
      <c r="L2" s="240"/>
      <c r="M2" s="240"/>
      <c r="N2" s="240"/>
      <c r="O2" s="240"/>
      <c r="AC2" s="2147">
        <f>'当該年度入力、注意事項'!$E$10</f>
        <v>26</v>
      </c>
      <c r="AD2" s="2147"/>
      <c r="AE2" s="2147"/>
      <c r="AF2" s="2147"/>
      <c r="AG2" s="2147"/>
      <c r="AH2" s="2147"/>
      <c r="AI2" s="2147"/>
      <c r="AN2" s="267"/>
      <c r="AT2" s="267"/>
      <c r="AW2" s="267"/>
      <c r="AZ2" s="267"/>
      <c r="BC2" s="267"/>
    </row>
    <row r="3" spans="2:71" s="58" customFormat="1" ht="3.75" customHeight="1" thickBot="1" x14ac:dyDescent="0.2">
      <c r="B3" s="240"/>
      <c r="C3" s="240"/>
      <c r="D3" s="266"/>
      <c r="E3" s="266"/>
      <c r="F3" s="266"/>
      <c r="G3" s="266"/>
      <c r="H3" s="266"/>
      <c r="I3" s="266"/>
      <c r="J3" s="266"/>
      <c r="K3" s="266"/>
      <c r="L3" s="240"/>
      <c r="M3" s="240"/>
      <c r="N3" s="240"/>
      <c r="O3" s="240"/>
      <c r="AN3" s="267"/>
      <c r="AT3" s="267"/>
      <c r="AW3" s="267"/>
      <c r="AZ3" s="267"/>
      <c r="BC3" s="267"/>
    </row>
    <row r="4" spans="2:71" s="58" customFormat="1" ht="18.75" customHeight="1" x14ac:dyDescent="0.15">
      <c r="C4" s="3229" t="s">
        <v>159</v>
      </c>
      <c r="D4" s="3220" t="s">
        <v>160</v>
      </c>
      <c r="E4" s="3221"/>
      <c r="F4" s="3221"/>
      <c r="G4" s="3222"/>
      <c r="H4" s="3236" t="s">
        <v>192</v>
      </c>
      <c r="I4" s="3221"/>
      <c r="J4" s="3221"/>
      <c r="K4" s="3221"/>
      <c r="L4" s="3221"/>
      <c r="M4" s="3221"/>
      <c r="N4" s="3221"/>
      <c r="O4" s="3221"/>
      <c r="P4" s="3221"/>
      <c r="Q4" s="3221"/>
      <c r="R4" s="3221"/>
      <c r="S4" s="3221"/>
      <c r="T4" s="3255" t="s">
        <v>352</v>
      </c>
      <c r="U4" s="3253"/>
      <c r="V4" s="3253"/>
      <c r="W4" s="3253" t="s">
        <v>341</v>
      </c>
      <c r="X4" s="3253"/>
      <c r="Y4" s="3253"/>
      <c r="Z4" s="3253" t="s">
        <v>342</v>
      </c>
      <c r="AA4" s="3253"/>
      <c r="AB4" s="3253"/>
      <c r="AC4" s="3253"/>
      <c r="AD4" s="3253"/>
      <c r="AE4" s="3261"/>
      <c r="AF4" s="3247" t="s">
        <v>366</v>
      </c>
      <c r="AG4" s="3247"/>
      <c r="AH4" s="3247"/>
      <c r="AI4" s="3248"/>
    </row>
    <row r="5" spans="2:71" s="58" customFormat="1" ht="9" customHeight="1" x14ac:dyDescent="0.15">
      <c r="C5" s="3230"/>
      <c r="D5" s="3223"/>
      <c r="E5" s="3224"/>
      <c r="F5" s="3224"/>
      <c r="G5" s="3225"/>
      <c r="H5" s="3237"/>
      <c r="I5" s="3238"/>
      <c r="J5" s="3238"/>
      <c r="K5" s="3238"/>
      <c r="L5" s="3238"/>
      <c r="M5" s="3238"/>
      <c r="N5" s="3238"/>
      <c r="O5" s="3238"/>
      <c r="P5" s="3238"/>
      <c r="Q5" s="3238"/>
      <c r="R5" s="3238"/>
      <c r="S5" s="3238"/>
      <c r="T5" s="3256"/>
      <c r="U5" s="3254"/>
      <c r="V5" s="3254"/>
      <c r="W5" s="3254"/>
      <c r="X5" s="3254"/>
      <c r="Y5" s="3254"/>
      <c r="Z5" s="3254"/>
      <c r="AA5" s="3254"/>
      <c r="AB5" s="3254"/>
      <c r="AC5" s="3254"/>
      <c r="AD5" s="3254"/>
      <c r="AE5" s="3262"/>
      <c r="AF5" s="3249" t="s">
        <v>355</v>
      </c>
      <c r="AG5" s="3249"/>
      <c r="AH5" s="3249"/>
      <c r="AI5" s="3250"/>
    </row>
    <row r="6" spans="2:71" s="58" customFormat="1" ht="9" customHeight="1" x14ac:dyDescent="0.15">
      <c r="C6" s="3230"/>
      <c r="D6" s="3223"/>
      <c r="E6" s="3224"/>
      <c r="F6" s="3224"/>
      <c r="G6" s="3225"/>
      <c r="H6" s="3251" t="s">
        <v>281</v>
      </c>
      <c r="I6" s="3239"/>
      <c r="J6" s="3239"/>
      <c r="K6" s="3239"/>
      <c r="L6" s="3239" t="s">
        <v>282</v>
      </c>
      <c r="M6" s="3239"/>
      <c r="N6" s="3239"/>
      <c r="O6" s="3239"/>
      <c r="P6" s="3239" t="s">
        <v>283</v>
      </c>
      <c r="Q6" s="3239"/>
      <c r="R6" s="3239"/>
      <c r="S6" s="3240"/>
      <c r="T6" s="3234" t="s">
        <v>324</v>
      </c>
      <c r="U6" s="3232"/>
      <c r="V6" s="3232"/>
      <c r="W6" s="3232" t="s">
        <v>324</v>
      </c>
      <c r="X6" s="3232"/>
      <c r="Y6" s="3232"/>
      <c r="Z6" s="3232" t="s">
        <v>324</v>
      </c>
      <c r="AA6" s="3232"/>
      <c r="AB6" s="3232"/>
      <c r="AC6" s="3232"/>
      <c r="AD6" s="3232"/>
      <c r="AE6" s="3263"/>
      <c r="AF6" s="3249"/>
      <c r="AG6" s="3249"/>
      <c r="AH6" s="3249"/>
      <c r="AI6" s="3250"/>
    </row>
    <row r="7" spans="2:71" ht="18.75" customHeight="1" thickBot="1" x14ac:dyDescent="0.2">
      <c r="C7" s="3231"/>
      <c r="D7" s="3226"/>
      <c r="E7" s="3227"/>
      <c r="F7" s="3227"/>
      <c r="G7" s="3228"/>
      <c r="H7" s="3252"/>
      <c r="I7" s="3241"/>
      <c r="J7" s="3241"/>
      <c r="K7" s="3241"/>
      <c r="L7" s="3241"/>
      <c r="M7" s="3241"/>
      <c r="N7" s="3241"/>
      <c r="O7" s="3241"/>
      <c r="P7" s="3241"/>
      <c r="Q7" s="3241"/>
      <c r="R7" s="3241"/>
      <c r="S7" s="3242"/>
      <c r="T7" s="3235"/>
      <c r="U7" s="3233"/>
      <c r="V7" s="3233"/>
      <c r="W7" s="3233"/>
      <c r="X7" s="3233"/>
      <c r="Y7" s="3233"/>
      <c r="Z7" s="3233"/>
      <c r="AA7" s="3233"/>
      <c r="AB7" s="3233"/>
      <c r="AC7" s="3233"/>
      <c r="AD7" s="3233"/>
      <c r="AE7" s="3264"/>
      <c r="AF7" s="3245" t="s">
        <v>356</v>
      </c>
      <c r="AG7" s="3245"/>
      <c r="AH7" s="3245"/>
      <c r="AI7" s="3246"/>
      <c r="AT7" s="36"/>
      <c r="AW7" s="36"/>
      <c r="AZ7" s="36"/>
      <c r="BC7" s="36"/>
    </row>
    <row r="8" spans="2:71" ht="26.25" customHeight="1" x14ac:dyDescent="0.15">
      <c r="C8" s="268" t="s">
        <v>149</v>
      </c>
      <c r="D8" s="3215">
        <f>SUM(H8:AH8)</f>
        <v>776839</v>
      </c>
      <c r="E8" s="3200"/>
      <c r="F8" s="3200"/>
      <c r="G8" s="3293"/>
      <c r="H8" s="3258">
        <f>'5-3証明交付件数'!Q25</f>
        <v>224011</v>
      </c>
      <c r="I8" s="3200"/>
      <c r="J8" s="3200"/>
      <c r="K8" s="3203"/>
      <c r="L8" s="3202">
        <f>'5-3証明交付件数'!R25</f>
        <v>121375</v>
      </c>
      <c r="M8" s="3200"/>
      <c r="N8" s="3200"/>
      <c r="O8" s="3203"/>
      <c r="P8" s="3202">
        <f>'5-3証明交付件数'!S25</f>
        <v>137136</v>
      </c>
      <c r="Q8" s="3200"/>
      <c r="R8" s="3200"/>
      <c r="S8" s="3200"/>
      <c r="T8" s="3215">
        <f>'5-3証明交付件数'!T25</f>
        <v>470</v>
      </c>
      <c r="U8" s="3200"/>
      <c r="V8" s="3203"/>
      <c r="W8" s="3202">
        <f>'5-3証明交付件数'!U25</f>
        <v>40165</v>
      </c>
      <c r="X8" s="3200"/>
      <c r="Y8" s="3203"/>
      <c r="Z8" s="3202">
        <f>'5-3証明交付件数'!V25</f>
        <v>17604</v>
      </c>
      <c r="AA8" s="3200"/>
      <c r="AB8" s="3203"/>
      <c r="AC8" s="3202"/>
      <c r="AD8" s="3200"/>
      <c r="AE8" s="3269"/>
      <c r="AF8" s="3200">
        <f>SUM(D21:AM21,D35:O35,D48:AG48:AJ48)</f>
        <v>236078</v>
      </c>
      <c r="AG8" s="3200"/>
      <c r="AH8" s="3200"/>
      <c r="AI8" s="3269"/>
      <c r="AO8" s="678"/>
      <c r="AP8" s="678"/>
      <c r="AQ8" s="678"/>
      <c r="AR8" s="678"/>
      <c r="AS8" s="678"/>
      <c r="AT8" s="678"/>
      <c r="AU8" s="678"/>
      <c r="AW8" s="36"/>
      <c r="AZ8" s="36"/>
      <c r="BC8" s="36"/>
    </row>
    <row r="9" spans="2:71" ht="26.25" customHeight="1" thickBot="1" x14ac:dyDescent="0.2">
      <c r="C9" s="269" t="s">
        <v>129</v>
      </c>
      <c r="D9" s="3209">
        <f>D8/D8</f>
        <v>1</v>
      </c>
      <c r="E9" s="3199"/>
      <c r="F9" s="3199"/>
      <c r="G9" s="3298"/>
      <c r="H9" s="3299">
        <f>H8/$D8</f>
        <v>0.28836219602774837</v>
      </c>
      <c r="I9" s="3199"/>
      <c r="J9" s="3199"/>
      <c r="K9" s="3210"/>
      <c r="L9" s="3219">
        <f>L8/$D8</f>
        <v>0.15624215571051403</v>
      </c>
      <c r="M9" s="3199"/>
      <c r="N9" s="3199"/>
      <c r="O9" s="3210"/>
      <c r="P9" s="3219">
        <f>P8/$D8</f>
        <v>0.17653078694555757</v>
      </c>
      <c r="Q9" s="3199"/>
      <c r="R9" s="3199"/>
      <c r="S9" s="3199"/>
      <c r="T9" s="3209">
        <f>T8/$D8</f>
        <v>6.050159685597659E-4</v>
      </c>
      <c r="U9" s="3199"/>
      <c r="V9" s="3210"/>
      <c r="W9" s="3219">
        <f>W8/$D8</f>
        <v>5.1703119951495742E-2</v>
      </c>
      <c r="X9" s="3199"/>
      <c r="Y9" s="3210"/>
      <c r="Z9" s="3219">
        <f>Z8/$D8</f>
        <v>2.2661066192608763E-2</v>
      </c>
      <c r="AA9" s="3199"/>
      <c r="AB9" s="3210"/>
      <c r="AC9" s="3219"/>
      <c r="AD9" s="3199"/>
      <c r="AE9" s="3257"/>
      <c r="AF9" s="3199">
        <f>AF8/$D8</f>
        <v>0.3038956592035158</v>
      </c>
      <c r="AG9" s="3199"/>
      <c r="AH9" s="3199"/>
      <c r="AI9" s="3257"/>
      <c r="AL9" s="678"/>
      <c r="AN9" s="36"/>
      <c r="AT9" s="36"/>
      <c r="AW9" s="36"/>
      <c r="AZ9" s="36"/>
      <c r="BC9" s="36"/>
    </row>
    <row r="10" spans="2:71" ht="26.25" customHeight="1" x14ac:dyDescent="0.15">
      <c r="C10" s="268" t="s">
        <v>165</v>
      </c>
      <c r="D10" s="3215">
        <f>SUM(H10:AH10)</f>
        <v>95586</v>
      </c>
      <c r="E10" s="3200"/>
      <c r="F10" s="3200"/>
      <c r="G10" s="3293"/>
      <c r="H10" s="3260">
        <f>'5-3証明交付件数'!Q26</f>
        <v>38105</v>
      </c>
      <c r="I10" s="3192"/>
      <c r="J10" s="3192"/>
      <c r="K10" s="3212"/>
      <c r="L10" s="3191">
        <f>'5-3証明交付件数'!R26</f>
        <v>22252</v>
      </c>
      <c r="M10" s="3192"/>
      <c r="N10" s="3192"/>
      <c r="O10" s="3212"/>
      <c r="P10" s="3191">
        <f>'5-3証明交付件数'!S26</f>
        <v>35117</v>
      </c>
      <c r="Q10" s="3192"/>
      <c r="R10" s="3192"/>
      <c r="S10" s="3192"/>
      <c r="T10" s="3211">
        <f>'5-3証明交付件数'!T26</f>
        <v>0</v>
      </c>
      <c r="U10" s="3192"/>
      <c r="V10" s="3212"/>
      <c r="W10" s="3191">
        <f>'5-3証明交付件数'!U26</f>
        <v>60</v>
      </c>
      <c r="X10" s="3192"/>
      <c r="Y10" s="3212"/>
      <c r="Z10" s="3191">
        <f>'5-3証明交付件数'!V26</f>
        <v>23</v>
      </c>
      <c r="AA10" s="3192"/>
      <c r="AB10" s="3212"/>
      <c r="AC10" s="3191"/>
      <c r="AD10" s="3192"/>
      <c r="AE10" s="3193"/>
      <c r="AF10" s="3288">
        <f>SUM(D23:AM23,D37:O37,D50:AG50:AJ50)</f>
        <v>29</v>
      </c>
      <c r="AG10" s="3288"/>
      <c r="AH10" s="3288"/>
      <c r="AI10" s="3289"/>
      <c r="AT10" s="36"/>
      <c r="AW10" s="36"/>
      <c r="AZ10" s="36"/>
      <c r="BC10" s="36"/>
    </row>
    <row r="11" spans="2:71" ht="26.25" customHeight="1" thickBot="1" x14ac:dyDescent="0.2">
      <c r="C11" s="269" t="s">
        <v>129</v>
      </c>
      <c r="D11" s="3209">
        <f>D10/D10</f>
        <v>1</v>
      </c>
      <c r="E11" s="3199"/>
      <c r="F11" s="3199"/>
      <c r="G11" s="3298"/>
      <c r="H11" s="3284">
        <f>H10/$D10</f>
        <v>0.39864624526604314</v>
      </c>
      <c r="I11" s="3195"/>
      <c r="J11" s="3195"/>
      <c r="K11" s="3214"/>
      <c r="L11" s="3194">
        <f>L10/$D10</f>
        <v>0.23279559768166885</v>
      </c>
      <c r="M11" s="3195"/>
      <c r="N11" s="3195"/>
      <c r="O11" s="3214"/>
      <c r="P11" s="3194">
        <f>P10/$D10</f>
        <v>0.36738643734438098</v>
      </c>
      <c r="Q11" s="3195"/>
      <c r="R11" s="3195"/>
      <c r="S11" s="3195"/>
      <c r="T11" s="3213">
        <f>T10/$D10</f>
        <v>0</v>
      </c>
      <c r="U11" s="3195"/>
      <c r="V11" s="3214"/>
      <c r="W11" s="3194">
        <f>W10/$D10</f>
        <v>6.2770698637875841E-4</v>
      </c>
      <c r="X11" s="3195"/>
      <c r="Y11" s="3214"/>
      <c r="Z11" s="3194">
        <f>Z10/$D10</f>
        <v>2.4062101144519071E-4</v>
      </c>
      <c r="AA11" s="3195"/>
      <c r="AB11" s="3214"/>
      <c r="AC11" s="3194"/>
      <c r="AD11" s="3195"/>
      <c r="AE11" s="3196"/>
      <c r="AF11" s="3195">
        <f>AF10/$D10</f>
        <v>3.0339171008306653E-4</v>
      </c>
      <c r="AG11" s="3195"/>
      <c r="AH11" s="3195"/>
      <c r="AI11" s="3196"/>
      <c r="AT11" s="36"/>
      <c r="AW11" s="36"/>
      <c r="AZ11" s="36"/>
      <c r="BC11" s="36"/>
    </row>
    <row r="12" spans="2:71" ht="26.25" customHeight="1" x14ac:dyDescent="0.15">
      <c r="C12" s="268" t="s">
        <v>164</v>
      </c>
      <c r="D12" s="3215">
        <f>SUM(H12:AH12)</f>
        <v>869313</v>
      </c>
      <c r="E12" s="3200"/>
      <c r="F12" s="3200"/>
      <c r="G12" s="3293"/>
      <c r="H12" s="3258">
        <f>SUM(H8,H10)</f>
        <v>262116</v>
      </c>
      <c r="I12" s="3200"/>
      <c r="J12" s="3200"/>
      <c r="K12" s="3203"/>
      <c r="L12" s="3202">
        <f>SUM(L8,L10)</f>
        <v>143627</v>
      </c>
      <c r="M12" s="3200"/>
      <c r="N12" s="3200"/>
      <c r="O12" s="3203"/>
      <c r="P12" s="3202">
        <f>SUM(P8,P10)</f>
        <v>172253</v>
      </c>
      <c r="Q12" s="3200"/>
      <c r="R12" s="3200"/>
      <c r="S12" s="3200"/>
      <c r="T12" s="3215">
        <f>SUM(T8,T10)</f>
        <v>470</v>
      </c>
      <c r="U12" s="3200"/>
      <c r="V12" s="3203"/>
      <c r="W12" s="3202">
        <f>SUM(W8,W10)</f>
        <v>40225</v>
      </c>
      <c r="X12" s="3200"/>
      <c r="Y12" s="3203"/>
      <c r="Z12" s="3202">
        <f>SUM(Z8,Z10)</f>
        <v>17627</v>
      </c>
      <c r="AA12" s="3200"/>
      <c r="AB12" s="3203"/>
      <c r="AC12" s="3202"/>
      <c r="AD12" s="3200"/>
      <c r="AE12" s="3269"/>
      <c r="AF12" s="3200">
        <f>SUM(D25:AM25,D39:O39,D52:AG52)</f>
        <v>232995</v>
      </c>
      <c r="AG12" s="3200"/>
      <c r="AH12" s="3200"/>
      <c r="AI12" s="3269"/>
      <c r="AT12" s="36"/>
      <c r="AW12" s="36"/>
      <c r="AZ12" s="36"/>
      <c r="BC12" s="36"/>
    </row>
    <row r="13" spans="2:71" ht="26.25" customHeight="1" thickBot="1" x14ac:dyDescent="0.2">
      <c r="C13" s="269" t="s">
        <v>129</v>
      </c>
      <c r="D13" s="3216">
        <f>D12/D12</f>
        <v>1</v>
      </c>
      <c r="E13" s="3217"/>
      <c r="F13" s="3217"/>
      <c r="G13" s="3297"/>
      <c r="H13" s="3259">
        <f>H12/$D12</f>
        <v>0.30152085612431884</v>
      </c>
      <c r="I13" s="3217"/>
      <c r="J13" s="3217"/>
      <c r="K13" s="3218"/>
      <c r="L13" s="3244">
        <f>L12/$D12</f>
        <v>0.16521897176275979</v>
      </c>
      <c r="M13" s="3217"/>
      <c r="N13" s="3217"/>
      <c r="O13" s="3218"/>
      <c r="P13" s="3244">
        <f>P12/$D12</f>
        <v>0.19814842295007667</v>
      </c>
      <c r="Q13" s="3217"/>
      <c r="R13" s="3217"/>
      <c r="S13" s="3217"/>
      <c r="T13" s="3216">
        <f>T12/$D12</f>
        <v>5.4065681750991874E-4</v>
      </c>
      <c r="U13" s="3217"/>
      <c r="V13" s="3218"/>
      <c r="W13" s="3244">
        <f>W12/$D12</f>
        <v>4.6272171243269107E-2</v>
      </c>
      <c r="X13" s="3217"/>
      <c r="Y13" s="3218"/>
      <c r="Z13" s="3244">
        <f>Z12/$D12</f>
        <v>2.0276931323930505E-2</v>
      </c>
      <c r="AA13" s="3217"/>
      <c r="AB13" s="3218"/>
      <c r="AC13" s="3244"/>
      <c r="AD13" s="3217"/>
      <c r="AE13" s="3270"/>
      <c r="AF13" s="3217">
        <f>AF12/$D12</f>
        <v>0.26802198977813513</v>
      </c>
      <c r="AG13" s="3217"/>
      <c r="AH13" s="3217"/>
      <c r="AI13" s="3270"/>
      <c r="AT13" s="36"/>
      <c r="AW13" s="36"/>
      <c r="AZ13" s="36"/>
      <c r="BC13" s="36"/>
    </row>
    <row r="14" spans="2:71" ht="26.25" customHeight="1" thickBot="1" x14ac:dyDescent="0.2">
      <c r="C14" s="269" t="s">
        <v>125</v>
      </c>
      <c r="D14" s="3294">
        <f>SUM(H14:AH14)</f>
        <v>49881</v>
      </c>
      <c r="E14" s="3295"/>
      <c r="F14" s="3295"/>
      <c r="G14" s="3296"/>
      <c r="H14" s="3286"/>
      <c r="I14" s="3266"/>
      <c r="J14" s="3266"/>
      <c r="K14" s="3287"/>
      <c r="L14" s="3265"/>
      <c r="M14" s="3266"/>
      <c r="N14" s="3266"/>
      <c r="O14" s="3287"/>
      <c r="P14" s="3265"/>
      <c r="Q14" s="3266"/>
      <c r="R14" s="3266"/>
      <c r="S14" s="3266"/>
      <c r="T14" s="3290"/>
      <c r="U14" s="3266"/>
      <c r="V14" s="3287"/>
      <c r="W14" s="3265"/>
      <c r="X14" s="3266"/>
      <c r="Y14" s="3287"/>
      <c r="Z14" s="3265"/>
      <c r="AA14" s="3266"/>
      <c r="AB14" s="3287"/>
      <c r="AC14" s="3265"/>
      <c r="AD14" s="3266"/>
      <c r="AE14" s="3300"/>
      <c r="AF14" s="3279">
        <f>SUM(D27:AM27,D41:O41,D54:AG54:AJ54)</f>
        <v>49881</v>
      </c>
      <c r="AG14" s="3279"/>
      <c r="AH14" s="3279"/>
      <c r="AI14" s="3280"/>
      <c r="AW14" s="36"/>
      <c r="AZ14" s="36"/>
      <c r="BC14" s="36"/>
    </row>
    <row r="15" spans="2:71" ht="18.75" customHeight="1" x14ac:dyDescent="0.15">
      <c r="C15" s="226"/>
      <c r="D15" s="56"/>
      <c r="E15" s="56"/>
      <c r="F15" s="56"/>
      <c r="G15" s="56"/>
      <c r="H15" s="55"/>
      <c r="I15" s="55"/>
      <c r="J15" s="55"/>
      <c r="K15" s="55"/>
      <c r="L15" s="55"/>
      <c r="M15" s="55"/>
      <c r="N15" s="55"/>
      <c r="O15" s="55"/>
      <c r="P15" s="82"/>
      <c r="Q15" s="82"/>
      <c r="R15" s="82"/>
      <c r="S15" s="82"/>
      <c r="T15" s="55"/>
      <c r="U15" s="55"/>
      <c r="V15" s="55"/>
      <c r="W15" s="55"/>
      <c r="X15" s="55"/>
      <c r="Y15" s="55"/>
      <c r="Z15" s="82"/>
      <c r="AA15" s="82"/>
      <c r="AB15" s="82"/>
      <c r="AC15" s="82"/>
      <c r="AD15" s="82"/>
      <c r="AE15" s="82"/>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82"/>
      <c r="BK15" s="82"/>
      <c r="BL15" s="82"/>
      <c r="BM15" s="82"/>
      <c r="BN15" s="82"/>
      <c r="BO15" s="82"/>
      <c r="BP15" s="82"/>
      <c r="BQ15" s="82"/>
      <c r="BR15" s="82"/>
      <c r="BS15" s="82"/>
    </row>
    <row r="16" spans="2:71" ht="22.5" customHeight="1" x14ac:dyDescent="0.15">
      <c r="C16" s="240" t="s">
        <v>389</v>
      </c>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G16" s="2147">
        <f>'当該年度入力、注意事項'!$E$10</f>
        <v>26</v>
      </c>
      <c r="AH16" s="2147"/>
      <c r="AI16" s="2147"/>
      <c r="AJ16" s="2147"/>
      <c r="AK16" s="2147"/>
      <c r="AL16" s="2147"/>
      <c r="AM16" s="2147"/>
      <c r="AN16" s="36"/>
      <c r="AT16" s="36"/>
      <c r="AW16" s="36"/>
      <c r="AZ16" s="36"/>
      <c r="BC16" s="55"/>
      <c r="BD16" s="55"/>
      <c r="BE16" s="55"/>
      <c r="BF16" s="55"/>
      <c r="BG16" s="55"/>
      <c r="BH16" s="55"/>
      <c r="BI16" s="55"/>
      <c r="BJ16" s="82"/>
      <c r="BK16" s="82"/>
      <c r="BL16" s="82"/>
      <c r="BM16" s="82"/>
      <c r="BN16" s="82"/>
      <c r="BO16" s="82"/>
      <c r="BP16" s="82"/>
      <c r="BQ16" s="82"/>
      <c r="BR16" s="82"/>
      <c r="BS16" s="82"/>
    </row>
    <row r="17" spans="2:87" ht="3.75" customHeight="1" thickBot="1" x14ac:dyDescent="0.2">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N17" s="36"/>
      <c r="AT17" s="36"/>
      <c r="AW17" s="36"/>
      <c r="AZ17" s="36"/>
      <c r="BC17" s="55"/>
      <c r="BD17" s="55"/>
      <c r="BE17" s="55"/>
      <c r="BF17" s="55"/>
      <c r="BG17" s="55"/>
      <c r="BH17" s="55"/>
      <c r="BI17" s="55"/>
      <c r="BJ17" s="82"/>
      <c r="BK17" s="82"/>
      <c r="BL17" s="82"/>
      <c r="BM17" s="82"/>
      <c r="BN17" s="82"/>
      <c r="BO17" s="82"/>
      <c r="BP17" s="82"/>
      <c r="BQ17" s="82"/>
      <c r="BR17" s="82"/>
      <c r="BS17" s="82"/>
    </row>
    <row r="18" spans="2:87" ht="9" customHeight="1" x14ac:dyDescent="0.15">
      <c r="C18" s="3229" t="s">
        <v>159</v>
      </c>
      <c r="D18" s="3177" t="s">
        <v>98</v>
      </c>
      <c r="E18" s="3178"/>
      <c r="F18" s="3179"/>
      <c r="G18" s="3267" t="s">
        <v>21</v>
      </c>
      <c r="H18" s="3178"/>
      <c r="I18" s="3179"/>
      <c r="J18" s="3267" t="s">
        <v>288</v>
      </c>
      <c r="K18" s="3178"/>
      <c r="L18" s="3179"/>
      <c r="M18" s="3187" t="s">
        <v>318</v>
      </c>
      <c r="N18" s="3187"/>
      <c r="O18" s="3187"/>
      <c r="P18" s="3187"/>
      <c r="Q18" s="3187"/>
      <c r="R18" s="3187"/>
      <c r="S18" s="3187"/>
      <c r="T18" s="3187"/>
      <c r="U18" s="3197"/>
      <c r="V18" s="3186" t="s">
        <v>418</v>
      </c>
      <c r="W18" s="3187"/>
      <c r="X18" s="3197"/>
      <c r="Y18" s="3186" t="s">
        <v>351</v>
      </c>
      <c r="Z18" s="3187"/>
      <c r="AA18" s="3187"/>
      <c r="AB18" s="3187"/>
      <c r="AC18" s="3187"/>
      <c r="AD18" s="3187"/>
      <c r="AE18" s="3187"/>
      <c r="AF18" s="3187"/>
      <c r="AG18" s="3187"/>
      <c r="AH18" s="3187"/>
      <c r="AI18" s="3187"/>
      <c r="AJ18" s="3187"/>
      <c r="AK18" s="3187"/>
      <c r="AL18" s="3187"/>
      <c r="AM18" s="3291"/>
      <c r="AN18" s="36"/>
      <c r="AT18" s="36"/>
      <c r="AW18" s="36"/>
      <c r="AZ18" s="36"/>
      <c r="BC18" s="55"/>
      <c r="BD18" s="55"/>
      <c r="BE18" s="55"/>
      <c r="BF18" s="55"/>
      <c r="BG18" s="55"/>
      <c r="BH18" s="55"/>
      <c r="BI18" s="55"/>
      <c r="BJ18" s="82"/>
      <c r="BK18" s="82"/>
      <c r="BL18" s="82"/>
      <c r="BM18" s="82"/>
      <c r="BN18" s="82"/>
      <c r="BO18" s="82"/>
      <c r="BP18" s="82"/>
      <c r="BQ18" s="82"/>
      <c r="BR18" s="82"/>
      <c r="BS18" s="82"/>
    </row>
    <row r="19" spans="2:87" ht="9" customHeight="1" x14ac:dyDescent="0.15">
      <c r="C19" s="3230"/>
      <c r="D19" s="3180"/>
      <c r="E19" s="3181"/>
      <c r="F19" s="3182"/>
      <c r="G19" s="3268"/>
      <c r="H19" s="3181"/>
      <c r="I19" s="3182"/>
      <c r="J19" s="3268"/>
      <c r="K19" s="3181"/>
      <c r="L19" s="3182"/>
      <c r="M19" s="3189"/>
      <c r="N19" s="3189"/>
      <c r="O19" s="3189"/>
      <c r="P19" s="3189"/>
      <c r="Q19" s="3189"/>
      <c r="R19" s="3189"/>
      <c r="S19" s="3189"/>
      <c r="T19" s="3189"/>
      <c r="U19" s="3198"/>
      <c r="V19" s="3188"/>
      <c r="W19" s="3189"/>
      <c r="X19" s="3198"/>
      <c r="Y19" s="3188"/>
      <c r="Z19" s="3189"/>
      <c r="AA19" s="3189"/>
      <c r="AB19" s="3189"/>
      <c r="AC19" s="3189"/>
      <c r="AD19" s="3189"/>
      <c r="AE19" s="3189"/>
      <c r="AF19" s="3189"/>
      <c r="AG19" s="3189"/>
      <c r="AH19" s="3189"/>
      <c r="AI19" s="3189"/>
      <c r="AJ19" s="3189"/>
      <c r="AK19" s="3189"/>
      <c r="AL19" s="3189"/>
      <c r="AM19" s="3292"/>
      <c r="AN19" s="36"/>
      <c r="AT19" s="36"/>
      <c r="AW19" s="36"/>
      <c r="AZ19" s="36"/>
      <c r="BC19" s="55"/>
      <c r="BD19" s="55"/>
      <c r="BE19" s="55"/>
      <c r="BF19" s="55"/>
      <c r="BG19" s="55"/>
      <c r="BH19" s="55"/>
      <c r="BI19" s="55"/>
      <c r="BJ19" s="82"/>
      <c r="BK19" s="82"/>
      <c r="BL19" s="82"/>
      <c r="BM19" s="82"/>
      <c r="BN19" s="82"/>
      <c r="BO19" s="82"/>
      <c r="BP19" s="82"/>
      <c r="BQ19" s="82"/>
      <c r="BR19" s="82"/>
      <c r="BS19" s="82"/>
    </row>
    <row r="20" spans="2:87" ht="18" customHeight="1" thickBot="1" x14ac:dyDescent="0.2">
      <c r="C20" s="3231"/>
      <c r="D20" s="3183"/>
      <c r="E20" s="3184"/>
      <c r="F20" s="3185"/>
      <c r="G20" s="3190"/>
      <c r="H20" s="3184"/>
      <c r="I20" s="3185"/>
      <c r="J20" s="3190"/>
      <c r="K20" s="3184"/>
      <c r="L20" s="3185"/>
      <c r="M20" s="3184" t="s">
        <v>298</v>
      </c>
      <c r="N20" s="3184"/>
      <c r="O20" s="3185"/>
      <c r="P20" s="3190" t="s">
        <v>349</v>
      </c>
      <c r="Q20" s="3184"/>
      <c r="R20" s="3185"/>
      <c r="S20" s="3190" t="s">
        <v>350</v>
      </c>
      <c r="T20" s="3184"/>
      <c r="U20" s="3185"/>
      <c r="V20" s="3276" t="s">
        <v>419</v>
      </c>
      <c r="W20" s="3277"/>
      <c r="X20" s="3301"/>
      <c r="Y20" s="3190" t="s">
        <v>353</v>
      </c>
      <c r="Z20" s="3184"/>
      <c r="AA20" s="3185"/>
      <c r="AB20" s="3281" t="s">
        <v>354</v>
      </c>
      <c r="AC20" s="3282"/>
      <c r="AD20" s="3283"/>
      <c r="AE20" s="3184" t="s">
        <v>357</v>
      </c>
      <c r="AF20" s="3184"/>
      <c r="AG20" s="3184"/>
      <c r="AH20" s="3190" t="s">
        <v>316</v>
      </c>
      <c r="AI20" s="3184"/>
      <c r="AJ20" s="3185"/>
      <c r="AK20" s="3190" t="s">
        <v>358</v>
      </c>
      <c r="AL20" s="3184"/>
      <c r="AM20" s="3275"/>
      <c r="AN20" s="36"/>
      <c r="AT20" s="36"/>
      <c r="AW20" s="36"/>
      <c r="AZ20" s="36"/>
      <c r="BE20" s="56"/>
      <c r="BF20" s="55"/>
      <c r="BG20" s="55"/>
      <c r="BH20" s="55"/>
      <c r="BI20" s="82"/>
      <c r="BJ20" s="83"/>
      <c r="BK20" s="55"/>
      <c r="BL20" s="55"/>
      <c r="BM20" s="55"/>
      <c r="BN20" s="55"/>
      <c r="BO20" s="55"/>
      <c r="BP20" s="55"/>
      <c r="BQ20" s="55"/>
      <c r="BR20" s="55"/>
      <c r="BS20" s="55"/>
      <c r="BT20" s="55"/>
      <c r="BU20" s="55"/>
      <c r="BV20" s="55"/>
      <c r="BW20" s="55"/>
      <c r="BX20" s="55"/>
      <c r="BY20" s="55"/>
      <c r="BZ20" s="82"/>
      <c r="CA20" s="82"/>
      <c r="CB20" s="82"/>
      <c r="CC20" s="82"/>
      <c r="CD20" s="82"/>
      <c r="CE20" s="82"/>
      <c r="CF20" s="82"/>
      <c r="CG20" s="82"/>
      <c r="CH20" s="82"/>
      <c r="CI20" s="82"/>
    </row>
    <row r="21" spans="2:87" ht="26.25" customHeight="1" x14ac:dyDescent="0.15">
      <c r="C21" s="268" t="s">
        <v>149</v>
      </c>
      <c r="D21" s="3215">
        <f>'5-3証明交付件数'!AB25</f>
        <v>19111</v>
      </c>
      <c r="E21" s="3200"/>
      <c r="F21" s="3203"/>
      <c r="G21" s="3202">
        <f>'5-3証明交付件数'!AC25</f>
        <v>15217</v>
      </c>
      <c r="H21" s="3200"/>
      <c r="I21" s="3203"/>
      <c r="J21" s="3202">
        <f>'5-3証明交付件数'!AD25</f>
        <v>19211</v>
      </c>
      <c r="K21" s="3200"/>
      <c r="L21" s="3203"/>
      <c r="M21" s="3202">
        <f>'5-3証明交付件数'!AE25</f>
        <v>25499</v>
      </c>
      <c r="N21" s="3200"/>
      <c r="O21" s="3203"/>
      <c r="P21" s="3202">
        <f>'5-3証明交付件数'!AF25</f>
        <v>10686</v>
      </c>
      <c r="Q21" s="3200"/>
      <c r="R21" s="3203"/>
      <c r="S21" s="3202">
        <f>'5-3証明交付件数'!AG25</f>
        <v>17102</v>
      </c>
      <c r="T21" s="3200"/>
      <c r="U21" s="3203"/>
      <c r="V21" s="3202">
        <f>'5-3証明交付件数'!AH25</f>
        <v>6265</v>
      </c>
      <c r="W21" s="3200"/>
      <c r="X21" s="3203"/>
      <c r="Y21" s="3202">
        <f>'5-3証明交付件数'!AJ25</f>
        <v>445</v>
      </c>
      <c r="Z21" s="3200"/>
      <c r="AA21" s="3203"/>
      <c r="AB21" s="3202">
        <f>'5-3証明交付件数'!AK25</f>
        <v>303</v>
      </c>
      <c r="AC21" s="3200"/>
      <c r="AD21" s="3203"/>
      <c r="AE21" s="3200">
        <f>'5-3証明交付件数'!AL25</f>
        <v>392</v>
      </c>
      <c r="AF21" s="3200"/>
      <c r="AG21" s="3200"/>
      <c r="AH21" s="3202">
        <f>'5-3証明交付件数'!AM25</f>
        <v>548</v>
      </c>
      <c r="AI21" s="3200"/>
      <c r="AJ21" s="3203"/>
      <c r="AK21" s="3202">
        <f>'5-3証明交付件数'!AN25</f>
        <v>246</v>
      </c>
      <c r="AL21" s="3200"/>
      <c r="AM21" s="3269"/>
      <c r="AN21" s="36"/>
      <c r="AT21" s="36"/>
      <c r="AW21" s="36"/>
      <c r="AZ21" s="36"/>
      <c r="BE21" s="56"/>
      <c r="BF21" s="55"/>
      <c r="BG21" s="55"/>
      <c r="BH21" s="55"/>
      <c r="BI21" s="82"/>
      <c r="BJ21" s="83"/>
      <c r="BK21" s="55"/>
      <c r="BL21" s="55"/>
      <c r="BM21" s="55"/>
      <c r="BN21" s="55"/>
      <c r="BO21" s="55"/>
      <c r="BP21" s="55"/>
      <c r="BQ21" s="55"/>
      <c r="BR21" s="55"/>
      <c r="BS21" s="55"/>
      <c r="BT21" s="55"/>
      <c r="BU21" s="55"/>
      <c r="BV21" s="55"/>
      <c r="BW21" s="55"/>
      <c r="BX21" s="55"/>
      <c r="BY21" s="55"/>
      <c r="BZ21" s="82"/>
      <c r="CA21" s="82"/>
      <c r="CB21" s="82"/>
      <c r="CC21" s="82"/>
      <c r="CD21" s="82"/>
      <c r="CE21" s="82"/>
      <c r="CF21" s="82"/>
      <c r="CG21" s="82"/>
      <c r="CH21" s="82"/>
      <c r="CI21" s="82"/>
    </row>
    <row r="22" spans="2:87" ht="26.25" customHeight="1" thickBot="1" x14ac:dyDescent="0.2">
      <c r="C22" s="269" t="s">
        <v>129</v>
      </c>
      <c r="D22" s="3209">
        <f>D21/$D8</f>
        <v>2.4600979096054652E-2</v>
      </c>
      <c r="E22" s="3199"/>
      <c r="F22" s="3210"/>
      <c r="G22" s="3219">
        <f>G21/$D8</f>
        <v>1.958835743313608E-2</v>
      </c>
      <c r="H22" s="3199"/>
      <c r="I22" s="3210"/>
      <c r="J22" s="3219">
        <f>J21/$D8</f>
        <v>2.4729705897875879E-2</v>
      </c>
      <c r="K22" s="3199"/>
      <c r="L22" s="3210"/>
      <c r="M22" s="3219">
        <f>M21/$D8</f>
        <v>3.2824047196394618E-2</v>
      </c>
      <c r="N22" s="3199"/>
      <c r="O22" s="3210"/>
      <c r="P22" s="3219">
        <f>P21/$D8</f>
        <v>1.3755746042616295E-2</v>
      </c>
      <c r="Q22" s="3199"/>
      <c r="R22" s="3210"/>
      <c r="S22" s="3219">
        <f>S21/$D8</f>
        <v>2.2014857647466204E-2</v>
      </c>
      <c r="T22" s="3199"/>
      <c r="U22" s="3210"/>
      <c r="V22" s="3219">
        <f>V21/$D8</f>
        <v>8.0647341340998584E-3</v>
      </c>
      <c r="W22" s="3199"/>
      <c r="X22" s="3210"/>
      <c r="Y22" s="3219">
        <f>Y21/$D8</f>
        <v>5.7283426810445924E-4</v>
      </c>
      <c r="Z22" s="3199"/>
      <c r="AA22" s="3210"/>
      <c r="AB22" s="3219">
        <f>AB21/$D8</f>
        <v>3.900422095183172E-4</v>
      </c>
      <c r="AC22" s="3199"/>
      <c r="AD22" s="3210"/>
      <c r="AE22" s="3199">
        <f>AE21/$D8</f>
        <v>5.0460906313920908E-4</v>
      </c>
      <c r="AF22" s="3199"/>
      <c r="AG22" s="3199"/>
      <c r="AH22" s="3219">
        <f>AH21/$D8</f>
        <v>7.0542287398032283E-4</v>
      </c>
      <c r="AI22" s="3199"/>
      <c r="AJ22" s="3210"/>
      <c r="AK22" s="3219">
        <f>AK21/$D8</f>
        <v>3.166679324802179E-4</v>
      </c>
      <c r="AL22" s="3199"/>
      <c r="AM22" s="3257"/>
      <c r="AN22" s="36"/>
      <c r="AT22" s="36"/>
      <c r="AW22" s="36"/>
      <c r="AZ22" s="36"/>
      <c r="BE22" s="56"/>
      <c r="BF22" s="55"/>
      <c r="BG22" s="55"/>
      <c r="BH22" s="55"/>
      <c r="BI22" s="82"/>
      <c r="BJ22" s="83"/>
      <c r="BK22" s="55"/>
      <c r="BL22" s="55"/>
      <c r="BM22" s="55"/>
      <c r="BN22" s="55"/>
      <c r="BO22" s="55"/>
      <c r="BP22" s="55"/>
      <c r="BQ22" s="55"/>
      <c r="BR22" s="55"/>
      <c r="BS22" s="55"/>
      <c r="BT22" s="55"/>
      <c r="BU22" s="55"/>
      <c r="BV22" s="55"/>
      <c r="BW22" s="55"/>
      <c r="BX22" s="55"/>
      <c r="BY22" s="55"/>
      <c r="BZ22" s="82"/>
      <c r="CA22" s="82"/>
      <c r="CB22" s="82"/>
      <c r="CC22" s="82"/>
      <c r="CD22" s="82"/>
      <c r="CE22" s="82"/>
      <c r="CF22" s="82"/>
      <c r="CG22" s="82"/>
      <c r="CH22" s="82"/>
      <c r="CI22" s="82"/>
    </row>
    <row r="23" spans="2:87" ht="26.25" customHeight="1" x14ac:dyDescent="0.15">
      <c r="C23" s="268" t="s">
        <v>165</v>
      </c>
      <c r="D23" s="3211">
        <f>'5-3証明交付件数'!AB26</f>
        <v>0</v>
      </c>
      <c r="E23" s="3192"/>
      <c r="F23" s="3212"/>
      <c r="G23" s="3191">
        <f>'5-3証明交付件数'!AC26</f>
        <v>0</v>
      </c>
      <c r="H23" s="3192"/>
      <c r="I23" s="3212"/>
      <c r="J23" s="3191">
        <f>'5-3証明交付件数'!AD26</f>
        <v>0</v>
      </c>
      <c r="K23" s="3192"/>
      <c r="L23" s="3212"/>
      <c r="M23" s="3191">
        <f>'5-3証明交付件数'!AE26</f>
        <v>0</v>
      </c>
      <c r="N23" s="3192"/>
      <c r="O23" s="3212"/>
      <c r="P23" s="3191">
        <f>'5-3証明交付件数'!AF26</f>
        <v>0</v>
      </c>
      <c r="Q23" s="3192"/>
      <c r="R23" s="3212"/>
      <c r="S23" s="3191">
        <f>'5-3証明交付件数'!AG26</f>
        <v>0</v>
      </c>
      <c r="T23" s="3192"/>
      <c r="U23" s="3212"/>
      <c r="V23" s="3191">
        <f>'5-3証明交付件数'!AH26</f>
        <v>0</v>
      </c>
      <c r="W23" s="3192"/>
      <c r="X23" s="3212"/>
      <c r="Y23" s="3191">
        <f>'5-3証明交付件数'!AJ26</f>
        <v>0</v>
      </c>
      <c r="Z23" s="3192"/>
      <c r="AA23" s="3212"/>
      <c r="AB23" s="3191">
        <f>'5-3証明交付件数'!AK26</f>
        <v>0</v>
      </c>
      <c r="AC23" s="3192"/>
      <c r="AD23" s="3212"/>
      <c r="AE23" s="3192">
        <f>'5-3証明交付件数'!AL26</f>
        <v>0</v>
      </c>
      <c r="AF23" s="3192"/>
      <c r="AG23" s="3192"/>
      <c r="AH23" s="3202">
        <f>'5-3証明交付件数'!AM26</f>
        <v>0</v>
      </c>
      <c r="AI23" s="3200"/>
      <c r="AJ23" s="3203"/>
      <c r="AK23" s="3191">
        <f>'5-3証明交付件数'!AN26</f>
        <v>0</v>
      </c>
      <c r="AL23" s="3192"/>
      <c r="AM23" s="3193"/>
      <c r="AN23" s="36"/>
      <c r="AT23" s="36"/>
      <c r="AW23" s="36"/>
      <c r="AZ23" s="36"/>
      <c r="BE23" s="56"/>
      <c r="BF23" s="55"/>
      <c r="BG23" s="55"/>
      <c r="BH23" s="55"/>
      <c r="BI23" s="82"/>
      <c r="BJ23" s="83"/>
      <c r="BK23" s="55"/>
      <c r="BL23" s="55"/>
      <c r="BM23" s="55"/>
      <c r="BN23" s="55"/>
      <c r="BO23" s="55"/>
      <c r="BP23" s="55"/>
      <c r="BQ23" s="55"/>
      <c r="BR23" s="55"/>
      <c r="BS23" s="55"/>
      <c r="BT23" s="55"/>
      <c r="BU23" s="55"/>
      <c r="BV23" s="55"/>
      <c r="BW23" s="55"/>
      <c r="BX23" s="55"/>
      <c r="BY23" s="55"/>
      <c r="BZ23" s="82"/>
      <c r="CA23" s="82"/>
      <c r="CB23" s="82"/>
      <c r="CC23" s="82"/>
      <c r="CD23" s="82"/>
      <c r="CE23" s="82"/>
      <c r="CF23" s="82"/>
      <c r="CG23" s="82"/>
      <c r="CH23" s="82"/>
      <c r="CI23" s="82"/>
    </row>
    <row r="24" spans="2:87" ht="26.25" customHeight="1" thickBot="1" x14ac:dyDescent="0.2">
      <c r="C24" s="269" t="s">
        <v>129</v>
      </c>
      <c r="D24" s="3213">
        <f>D23/$D10</f>
        <v>0</v>
      </c>
      <c r="E24" s="3195"/>
      <c r="F24" s="3214"/>
      <c r="G24" s="3194">
        <f>G23/$D10</f>
        <v>0</v>
      </c>
      <c r="H24" s="3195"/>
      <c r="I24" s="3214"/>
      <c r="J24" s="3194">
        <f>J23/$D10</f>
        <v>0</v>
      </c>
      <c r="K24" s="3195"/>
      <c r="L24" s="3214"/>
      <c r="M24" s="3194">
        <f>M23/$D10</f>
        <v>0</v>
      </c>
      <c r="N24" s="3195"/>
      <c r="O24" s="3214"/>
      <c r="P24" s="3194">
        <f>P23/$D10</f>
        <v>0</v>
      </c>
      <c r="Q24" s="3195"/>
      <c r="R24" s="3214"/>
      <c r="S24" s="3194">
        <f>S23/$D10</f>
        <v>0</v>
      </c>
      <c r="T24" s="3195"/>
      <c r="U24" s="3214"/>
      <c r="V24" s="3194">
        <f>V23/$D10</f>
        <v>0</v>
      </c>
      <c r="W24" s="3195"/>
      <c r="X24" s="3214"/>
      <c r="Y24" s="3194">
        <f>Y23/$D10</f>
        <v>0</v>
      </c>
      <c r="Z24" s="3195"/>
      <c r="AA24" s="3214"/>
      <c r="AB24" s="3194">
        <f>AB23/$D10</f>
        <v>0</v>
      </c>
      <c r="AC24" s="3195"/>
      <c r="AD24" s="3214"/>
      <c r="AE24" s="3195">
        <f>AE23/$D10</f>
        <v>0</v>
      </c>
      <c r="AF24" s="3195"/>
      <c r="AG24" s="3195"/>
      <c r="AH24" s="3194">
        <f>AH23/$D10</f>
        <v>0</v>
      </c>
      <c r="AI24" s="3195"/>
      <c r="AJ24" s="3214"/>
      <c r="AK24" s="3194">
        <f>AK23/$D10</f>
        <v>0</v>
      </c>
      <c r="AL24" s="3195"/>
      <c r="AM24" s="3196"/>
      <c r="AN24" s="36"/>
      <c r="AT24" s="36"/>
      <c r="AW24" s="36"/>
      <c r="AZ24" s="36"/>
      <c r="BE24" s="56"/>
      <c r="BF24" s="55"/>
      <c r="BG24" s="55"/>
      <c r="BH24" s="55"/>
      <c r="BI24" s="82"/>
      <c r="BJ24" s="83"/>
      <c r="BK24" s="55"/>
      <c r="BL24" s="55"/>
      <c r="BM24" s="55"/>
      <c r="BN24" s="55"/>
      <c r="BO24" s="55"/>
      <c r="BP24" s="55"/>
      <c r="BQ24" s="55"/>
      <c r="BR24" s="55"/>
      <c r="BS24" s="55"/>
      <c r="BT24" s="55"/>
      <c r="BU24" s="55"/>
      <c r="BV24" s="55"/>
      <c r="BW24" s="55"/>
      <c r="BX24" s="55"/>
      <c r="BY24" s="55"/>
      <c r="BZ24" s="82"/>
      <c r="CA24" s="82"/>
      <c r="CB24" s="82"/>
      <c r="CC24" s="82"/>
      <c r="CD24" s="82"/>
      <c r="CE24" s="82"/>
      <c r="CF24" s="82"/>
      <c r="CG24" s="82"/>
      <c r="CH24" s="82"/>
      <c r="CI24" s="82"/>
    </row>
    <row r="25" spans="2:87" ht="26.25" customHeight="1" x14ac:dyDescent="0.15">
      <c r="C25" s="268" t="s">
        <v>164</v>
      </c>
      <c r="D25" s="3215">
        <f>SUM(D21,D23)</f>
        <v>19111</v>
      </c>
      <c r="E25" s="3200"/>
      <c r="F25" s="3203"/>
      <c r="G25" s="3202">
        <f>SUM(G21,G23)</f>
        <v>15217</v>
      </c>
      <c r="H25" s="3200"/>
      <c r="I25" s="3203"/>
      <c r="J25" s="3202">
        <f>SUM(J21,J23)</f>
        <v>19211</v>
      </c>
      <c r="K25" s="3200"/>
      <c r="L25" s="3203"/>
      <c r="M25" s="3202">
        <f>SUM(M21,M23)</f>
        <v>25499</v>
      </c>
      <c r="N25" s="3200"/>
      <c r="O25" s="3203"/>
      <c r="P25" s="3202">
        <f>SUM(P21,P23)</f>
        <v>10686</v>
      </c>
      <c r="Q25" s="3200"/>
      <c r="R25" s="3203"/>
      <c r="S25" s="3202">
        <f>SUM(S21,S23)</f>
        <v>17102</v>
      </c>
      <c r="T25" s="3200"/>
      <c r="U25" s="3203"/>
      <c r="V25" s="3202">
        <f>SUM(V21,V23)</f>
        <v>6265</v>
      </c>
      <c r="W25" s="3200"/>
      <c r="X25" s="3203"/>
      <c r="Y25" s="3202">
        <f>SUM(Y21,Y23)</f>
        <v>445</v>
      </c>
      <c r="Z25" s="3200"/>
      <c r="AA25" s="3203"/>
      <c r="AB25" s="3202">
        <f>SUM(AB21,AB23)</f>
        <v>303</v>
      </c>
      <c r="AC25" s="3200"/>
      <c r="AD25" s="3203"/>
      <c r="AE25" s="3200">
        <f>SUM(AE21,AE23)</f>
        <v>392</v>
      </c>
      <c r="AF25" s="3200"/>
      <c r="AG25" s="3200"/>
      <c r="AH25" s="3202">
        <f>SUM(AH21,AH23)</f>
        <v>548</v>
      </c>
      <c r="AI25" s="3200"/>
      <c r="AJ25" s="3203"/>
      <c r="AK25" s="3202">
        <f>SUM(AK21,AK23)</f>
        <v>246</v>
      </c>
      <c r="AL25" s="3200"/>
      <c r="AM25" s="3269"/>
      <c r="AN25" s="36"/>
      <c r="AT25" s="36"/>
      <c r="AW25" s="36"/>
      <c r="AZ25" s="36"/>
      <c r="BE25" s="56"/>
      <c r="BF25" s="55"/>
      <c r="BG25" s="55"/>
      <c r="BH25" s="55"/>
      <c r="BI25" s="82"/>
      <c r="BJ25" s="83"/>
      <c r="BK25" s="55"/>
      <c r="BL25" s="55"/>
      <c r="BM25" s="55"/>
      <c r="BN25" s="55"/>
      <c r="BO25" s="55"/>
      <c r="BP25" s="55"/>
      <c r="BQ25" s="55"/>
      <c r="BR25" s="55"/>
      <c r="BS25" s="55"/>
      <c r="BT25" s="55"/>
      <c r="BU25" s="55"/>
      <c r="BV25" s="55"/>
      <c r="BW25" s="55"/>
      <c r="BX25" s="55"/>
      <c r="BY25" s="55"/>
      <c r="BZ25" s="82"/>
      <c r="CA25" s="82"/>
      <c r="CB25" s="82"/>
      <c r="CC25" s="82"/>
      <c r="CD25" s="82"/>
      <c r="CE25" s="82"/>
      <c r="CF25" s="82"/>
      <c r="CG25" s="82"/>
      <c r="CH25" s="82"/>
      <c r="CI25" s="82"/>
    </row>
    <row r="26" spans="2:87" ht="26.25" customHeight="1" thickBot="1" x14ac:dyDescent="0.2">
      <c r="C26" s="269" t="s">
        <v>129</v>
      </c>
      <c r="D26" s="3216">
        <f>D25/$D12</f>
        <v>2.1984026466876718E-2</v>
      </c>
      <c r="E26" s="3217"/>
      <c r="F26" s="3218"/>
      <c r="G26" s="3244">
        <f>G25/$D12</f>
        <v>1.7504627217124327E-2</v>
      </c>
      <c r="H26" s="3217"/>
      <c r="I26" s="3218"/>
      <c r="J26" s="3244">
        <f>J25/$D12</f>
        <v>2.2099059832304362E-2</v>
      </c>
      <c r="K26" s="3217"/>
      <c r="L26" s="3218"/>
      <c r="M26" s="3244">
        <f>M25/$D12</f>
        <v>2.9332357850394508E-2</v>
      </c>
      <c r="N26" s="3217"/>
      <c r="O26" s="3218"/>
      <c r="P26" s="3244">
        <f>P25/$D12</f>
        <v>1.2292465429597855E-2</v>
      </c>
      <c r="Q26" s="3217"/>
      <c r="R26" s="3218"/>
      <c r="S26" s="3244">
        <f>S25/$D12</f>
        <v>1.9673006155435383E-2</v>
      </c>
      <c r="T26" s="3217"/>
      <c r="U26" s="3218"/>
      <c r="V26" s="3244">
        <f>V25/$D12</f>
        <v>7.2068403440417889E-3</v>
      </c>
      <c r="W26" s="3217"/>
      <c r="X26" s="3218"/>
      <c r="Y26" s="3244">
        <f>Y25/$D12</f>
        <v>5.1189847615300819E-4</v>
      </c>
      <c r="Z26" s="3217"/>
      <c r="AA26" s="3218"/>
      <c r="AB26" s="3244">
        <f>AB25/$D12</f>
        <v>3.4855109724575616E-4</v>
      </c>
      <c r="AC26" s="3217"/>
      <c r="AD26" s="3218"/>
      <c r="AE26" s="3217">
        <f>AE25/$D12</f>
        <v>4.5093079247635775E-4</v>
      </c>
      <c r="AF26" s="3217"/>
      <c r="AG26" s="3217"/>
      <c r="AH26" s="3244">
        <f>AH25/$D12</f>
        <v>6.3038284254347972E-4</v>
      </c>
      <c r="AI26" s="3217"/>
      <c r="AJ26" s="3218"/>
      <c r="AK26" s="3244">
        <f>AK25/$D12</f>
        <v>2.8298207895200003E-4</v>
      </c>
      <c r="AL26" s="3217"/>
      <c r="AM26" s="3270"/>
      <c r="AN26" s="36"/>
      <c r="AT26" s="36"/>
      <c r="AW26" s="36"/>
      <c r="AZ26" s="36"/>
      <c r="BE26" s="56"/>
      <c r="BF26" s="55"/>
      <c r="BG26" s="55"/>
      <c r="BH26" s="55"/>
      <c r="BI26" s="82"/>
      <c r="BJ26" s="83"/>
      <c r="BK26" s="55"/>
      <c r="BL26" s="55"/>
      <c r="BM26" s="55"/>
      <c r="BN26" s="55"/>
      <c r="BO26" s="55"/>
      <c r="BP26" s="55"/>
      <c r="BQ26" s="55"/>
      <c r="BR26" s="55"/>
      <c r="BS26" s="55"/>
      <c r="BT26" s="55"/>
      <c r="BU26" s="55"/>
      <c r="BV26" s="55"/>
      <c r="BW26" s="55"/>
      <c r="BX26" s="55"/>
      <c r="BY26" s="55"/>
      <c r="BZ26" s="82"/>
      <c r="CA26" s="82"/>
      <c r="CB26" s="82"/>
      <c r="CC26" s="82"/>
      <c r="CD26" s="82"/>
      <c r="CE26" s="82"/>
      <c r="CF26" s="82"/>
      <c r="CG26" s="82"/>
      <c r="CH26" s="82"/>
      <c r="CI26" s="82"/>
    </row>
    <row r="27" spans="2:87" ht="26.25" customHeight="1" thickBot="1" x14ac:dyDescent="0.2">
      <c r="C27" s="269" t="s">
        <v>125</v>
      </c>
      <c r="D27" s="3204">
        <f>'5-3証明交付件数'!AB30</f>
        <v>4023</v>
      </c>
      <c r="E27" s="3201"/>
      <c r="F27" s="3205"/>
      <c r="G27" s="3243">
        <f>'5-3証明交付件数'!AC30</f>
        <v>3330</v>
      </c>
      <c r="H27" s="3201"/>
      <c r="I27" s="3205"/>
      <c r="J27" s="3243">
        <f>'5-3証明交付件数'!AD30</f>
        <v>4997</v>
      </c>
      <c r="K27" s="3201"/>
      <c r="L27" s="3205"/>
      <c r="M27" s="3243">
        <f>'5-3証明交付件数'!AE30</f>
        <v>5543</v>
      </c>
      <c r="N27" s="3201"/>
      <c r="O27" s="3205"/>
      <c r="P27" s="3243">
        <f>'5-3証明交付件数'!AF30</f>
        <v>2143</v>
      </c>
      <c r="Q27" s="3201"/>
      <c r="R27" s="3205"/>
      <c r="S27" s="3243">
        <f>'5-3証明交付件数'!AG30</f>
        <v>3095</v>
      </c>
      <c r="T27" s="3201"/>
      <c r="U27" s="3205"/>
      <c r="V27" s="3243">
        <f>'5-3証明交付件数'!AH30</f>
        <v>2001</v>
      </c>
      <c r="W27" s="3201"/>
      <c r="X27" s="3205"/>
      <c r="Y27" s="3243">
        <f>'5-3証明交付件数'!AJ30</f>
        <v>45</v>
      </c>
      <c r="Z27" s="3201"/>
      <c r="AA27" s="3205"/>
      <c r="AB27" s="3243">
        <f>'5-3証明交付件数'!AK30</f>
        <v>19</v>
      </c>
      <c r="AC27" s="3201"/>
      <c r="AD27" s="3205"/>
      <c r="AE27" s="3201">
        <f>'5-3証明交付件数'!AL30</f>
        <v>47</v>
      </c>
      <c r="AF27" s="3201"/>
      <c r="AG27" s="3201"/>
      <c r="AH27" s="3243">
        <f>'5-3証明交付件数'!AM30</f>
        <v>58</v>
      </c>
      <c r="AI27" s="3201"/>
      <c r="AJ27" s="3205"/>
      <c r="AK27" s="3243">
        <f>'5-3証明交付件数'!AN30</f>
        <v>44</v>
      </c>
      <c r="AL27" s="3201"/>
      <c r="AM27" s="3271"/>
      <c r="AN27" s="36"/>
      <c r="AT27" s="36"/>
      <c r="AW27" s="36"/>
      <c r="AZ27" s="36"/>
      <c r="BE27" s="56"/>
      <c r="BF27" s="55"/>
      <c r="BG27" s="55"/>
      <c r="BH27" s="55"/>
      <c r="BI27" s="82"/>
      <c r="BJ27" s="83"/>
      <c r="BK27" s="55"/>
      <c r="BL27" s="55"/>
      <c r="BM27" s="55"/>
      <c r="BN27" s="55"/>
      <c r="BO27" s="55"/>
      <c r="BP27" s="55"/>
      <c r="BQ27" s="55"/>
      <c r="BR27" s="55"/>
      <c r="BS27" s="55"/>
      <c r="BT27" s="55"/>
      <c r="BU27" s="55"/>
      <c r="BV27" s="55"/>
      <c r="BW27" s="55"/>
      <c r="BX27" s="55"/>
      <c r="BY27" s="55"/>
      <c r="BZ27" s="82"/>
      <c r="CA27" s="82"/>
      <c r="CB27" s="82"/>
      <c r="CC27" s="82"/>
      <c r="CD27" s="82"/>
      <c r="CE27" s="82"/>
      <c r="CF27" s="82"/>
      <c r="CG27" s="82"/>
      <c r="CH27" s="82"/>
      <c r="CI27" s="82"/>
    </row>
    <row r="28" spans="2:87" ht="15" customHeight="1" x14ac:dyDescent="0.15">
      <c r="C28" s="81"/>
      <c r="D28" s="56"/>
      <c r="E28" s="56"/>
      <c r="F28" s="56"/>
      <c r="G28" s="56"/>
      <c r="H28" s="55"/>
      <c r="I28" s="55"/>
      <c r="J28" s="55"/>
      <c r="K28" s="55"/>
      <c r="L28" s="55"/>
      <c r="M28" s="55"/>
      <c r="N28" s="55"/>
      <c r="O28" s="55"/>
      <c r="P28" s="82"/>
      <c r="Q28" s="82"/>
      <c r="R28" s="82"/>
      <c r="S28" s="82"/>
      <c r="T28" s="55"/>
      <c r="U28" s="55"/>
      <c r="V28" s="55"/>
      <c r="W28" s="55"/>
      <c r="X28" s="55"/>
      <c r="Y28" s="55"/>
      <c r="Z28" s="82"/>
      <c r="AA28" s="82"/>
      <c r="AB28" s="82"/>
      <c r="AC28" s="82"/>
      <c r="AD28" s="82"/>
      <c r="AE28" s="82"/>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82"/>
      <c r="BK28" s="82"/>
      <c r="BL28" s="82"/>
      <c r="BM28" s="82"/>
      <c r="BN28" s="82"/>
      <c r="BO28" s="82"/>
      <c r="BP28" s="82"/>
      <c r="BQ28" s="82"/>
      <c r="BR28" s="82"/>
      <c r="BS28" s="82"/>
    </row>
    <row r="29" spans="2:87" ht="7.5" customHeight="1" x14ac:dyDescent="0.15">
      <c r="C29" s="81"/>
      <c r="D29" s="56"/>
      <c r="E29" s="56"/>
      <c r="F29" s="56"/>
      <c r="G29" s="56"/>
      <c r="H29" s="55"/>
      <c r="I29" s="55"/>
      <c r="J29" s="55"/>
      <c r="K29" s="55"/>
      <c r="L29" s="55"/>
      <c r="M29" s="55"/>
      <c r="N29" s="55"/>
      <c r="O29" s="55"/>
      <c r="P29" s="82"/>
      <c r="Q29" s="82"/>
      <c r="R29" s="82"/>
      <c r="S29" s="82"/>
      <c r="T29" s="55"/>
      <c r="U29" s="55"/>
      <c r="V29" s="55"/>
      <c r="W29" s="55"/>
      <c r="X29" s="55"/>
      <c r="Y29" s="55"/>
      <c r="Z29" s="82"/>
      <c r="AA29" s="82"/>
      <c r="AB29" s="82"/>
      <c r="AC29" s="82"/>
      <c r="AD29" s="82"/>
      <c r="AE29" s="82"/>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82"/>
      <c r="BK29" s="82"/>
      <c r="BL29" s="82"/>
      <c r="BM29" s="82"/>
      <c r="BN29" s="82"/>
      <c r="BO29" s="82"/>
      <c r="BP29" s="82"/>
      <c r="BQ29" s="82"/>
      <c r="BR29" s="82"/>
      <c r="BS29" s="82"/>
    </row>
    <row r="30" spans="2:87" ht="24.75" customHeight="1" x14ac:dyDescent="0.15">
      <c r="B30" s="46"/>
      <c r="C30" s="240" t="s">
        <v>388</v>
      </c>
      <c r="D30" s="56"/>
      <c r="E30" s="56"/>
      <c r="F30" s="56"/>
      <c r="G30" s="56"/>
      <c r="H30" s="55"/>
      <c r="I30" s="55"/>
      <c r="J30" s="55"/>
      <c r="K30" s="55"/>
      <c r="L30" s="55"/>
      <c r="M30" s="55"/>
      <c r="N30" s="55"/>
      <c r="O30" s="55"/>
      <c r="P30" s="46"/>
      <c r="Q30" s="46"/>
      <c r="R30" s="46"/>
      <c r="U30" s="2147">
        <f>'当該年度入力、注意事項'!$E$10</f>
        <v>26</v>
      </c>
      <c r="V30" s="2147"/>
      <c r="W30" s="2147"/>
      <c r="X30" s="2147"/>
      <c r="Y30" s="2147"/>
      <c r="Z30" s="2147"/>
      <c r="AA30" s="2147"/>
      <c r="AB30" s="46"/>
      <c r="AC30" s="46"/>
      <c r="AD30" s="46"/>
      <c r="AE30" s="46"/>
      <c r="AF30" s="46"/>
      <c r="AG30" s="46"/>
      <c r="AH30" s="46"/>
      <c r="AI30" s="46"/>
      <c r="AJ30" s="55"/>
      <c r="AK30" s="55"/>
      <c r="AL30" s="55"/>
    </row>
    <row r="31" spans="2:87" ht="3.75" customHeight="1" thickBot="1" x14ac:dyDescent="0.2">
      <c r="B31" s="46"/>
      <c r="C31" s="46"/>
      <c r="D31" s="56"/>
      <c r="E31" s="56"/>
      <c r="F31" s="56"/>
      <c r="G31" s="56"/>
      <c r="H31" s="55"/>
      <c r="I31" s="55"/>
      <c r="J31" s="55"/>
      <c r="K31" s="55"/>
      <c r="L31" s="55"/>
      <c r="M31" s="55"/>
      <c r="N31" s="55"/>
      <c r="O31" s="55"/>
      <c r="P31" s="46"/>
      <c r="Q31" s="46"/>
      <c r="R31" s="46"/>
      <c r="S31" s="46"/>
      <c r="T31" s="56"/>
      <c r="U31" s="56"/>
      <c r="V31" s="56"/>
      <c r="W31" s="46"/>
      <c r="X31" s="46"/>
      <c r="Y31" s="46"/>
      <c r="Z31" s="46"/>
      <c r="AA31" s="46"/>
      <c r="AB31" s="46"/>
      <c r="AC31" s="46"/>
      <c r="AD31" s="46"/>
      <c r="AE31" s="46"/>
      <c r="AF31" s="46"/>
      <c r="AG31" s="46"/>
      <c r="AH31" s="46"/>
      <c r="AI31" s="46"/>
      <c r="AJ31" s="55"/>
      <c r="AK31" s="55"/>
      <c r="AL31" s="55"/>
    </row>
    <row r="32" spans="2:87" ht="9" customHeight="1" x14ac:dyDescent="0.15">
      <c r="C32" s="3229" t="s">
        <v>159</v>
      </c>
      <c r="D32" s="3177" t="s">
        <v>289</v>
      </c>
      <c r="E32" s="3178"/>
      <c r="F32" s="3179"/>
      <c r="G32" s="3267" t="s">
        <v>206</v>
      </c>
      <c r="H32" s="3178"/>
      <c r="I32" s="3179"/>
      <c r="J32" s="3267" t="s">
        <v>359</v>
      </c>
      <c r="K32" s="3178"/>
      <c r="L32" s="3179"/>
      <c r="M32" s="3267" t="s">
        <v>360</v>
      </c>
      <c r="N32" s="3178"/>
      <c r="O32" s="3273"/>
      <c r="AN32" s="36"/>
    </row>
    <row r="33" spans="3:40" ht="9" customHeight="1" x14ac:dyDescent="0.15">
      <c r="C33" s="3230"/>
      <c r="D33" s="3180"/>
      <c r="E33" s="3181"/>
      <c r="F33" s="3182"/>
      <c r="G33" s="3268"/>
      <c r="H33" s="3181"/>
      <c r="I33" s="3182"/>
      <c r="J33" s="3268"/>
      <c r="K33" s="3181"/>
      <c r="L33" s="3182"/>
      <c r="M33" s="3268"/>
      <c r="N33" s="3181"/>
      <c r="O33" s="3274"/>
      <c r="AN33" s="36"/>
    </row>
    <row r="34" spans="3:40" ht="18" customHeight="1" thickBot="1" x14ac:dyDescent="0.2">
      <c r="C34" s="3231"/>
      <c r="D34" s="3183"/>
      <c r="E34" s="3184"/>
      <c r="F34" s="3185"/>
      <c r="G34" s="3190"/>
      <c r="H34" s="3184"/>
      <c r="I34" s="3185"/>
      <c r="J34" s="3190"/>
      <c r="K34" s="3184"/>
      <c r="L34" s="3185"/>
      <c r="M34" s="3190"/>
      <c r="N34" s="3184"/>
      <c r="O34" s="3275"/>
      <c r="AN34" s="36"/>
    </row>
    <row r="35" spans="3:40" ht="25.5" customHeight="1" x14ac:dyDescent="0.15">
      <c r="C35" s="268" t="s">
        <v>149</v>
      </c>
      <c r="D35" s="3206">
        <f>'5-3証明交付件数'!AS25</f>
        <v>11307</v>
      </c>
      <c r="E35" s="3207"/>
      <c r="F35" s="3208"/>
      <c r="G35" s="3272">
        <f>'5-3証明交付件数'!AT25</f>
        <v>15444</v>
      </c>
      <c r="H35" s="3207"/>
      <c r="I35" s="3208"/>
      <c r="J35" s="3272">
        <f>'5-3証明交付件数'!AU25</f>
        <v>6797</v>
      </c>
      <c r="K35" s="3207"/>
      <c r="L35" s="3208"/>
      <c r="M35" s="3272">
        <f>'5-3証明交付件数'!AV25</f>
        <v>6326</v>
      </c>
      <c r="N35" s="3207"/>
      <c r="O35" s="3285"/>
      <c r="AN35" s="36"/>
    </row>
    <row r="36" spans="3:40" ht="25.5" customHeight="1" thickBot="1" x14ac:dyDescent="0.2">
      <c r="C36" s="269" t="s">
        <v>129</v>
      </c>
      <c r="D36" s="3209">
        <f>D35/$D8</f>
        <v>1.4555139481926114E-2</v>
      </c>
      <c r="E36" s="3199"/>
      <c r="F36" s="3210"/>
      <c r="G36" s="3219">
        <f>G35/$D8</f>
        <v>1.9880567273270266E-2</v>
      </c>
      <c r="H36" s="3199"/>
      <c r="I36" s="3210"/>
      <c r="J36" s="3219">
        <f>J35/$D8</f>
        <v>8.7495607197887858E-3</v>
      </c>
      <c r="K36" s="3199"/>
      <c r="L36" s="3210"/>
      <c r="M36" s="3219">
        <f>M35/$D8</f>
        <v>8.1432574832108074E-3</v>
      </c>
      <c r="N36" s="3199"/>
      <c r="O36" s="3257"/>
      <c r="AN36" s="36"/>
    </row>
    <row r="37" spans="3:40" ht="25.5" customHeight="1" x14ac:dyDescent="0.15">
      <c r="C37" s="268" t="s">
        <v>165</v>
      </c>
      <c r="D37" s="3211">
        <f>'5-3証明交付件数'!AS26</f>
        <v>9</v>
      </c>
      <c r="E37" s="3192"/>
      <c r="F37" s="3212"/>
      <c r="G37" s="3191">
        <f>'5-3証明交付件数'!AT26</f>
        <v>13</v>
      </c>
      <c r="H37" s="3192"/>
      <c r="I37" s="3212"/>
      <c r="J37" s="3191">
        <f>'5-3証明交付件数'!AU26</f>
        <v>3</v>
      </c>
      <c r="K37" s="3192"/>
      <c r="L37" s="3212"/>
      <c r="M37" s="3191">
        <f>'5-3証明交付件数'!AV26</f>
        <v>4</v>
      </c>
      <c r="N37" s="3192"/>
      <c r="O37" s="3193"/>
      <c r="AN37" s="36"/>
    </row>
    <row r="38" spans="3:40" ht="25.5" customHeight="1" thickBot="1" x14ac:dyDescent="0.2">
      <c r="C38" s="269" t="s">
        <v>129</v>
      </c>
      <c r="D38" s="3213">
        <f>D37/$D10</f>
        <v>9.4156047956813757E-5</v>
      </c>
      <c r="E38" s="3195"/>
      <c r="F38" s="3214"/>
      <c r="G38" s="3194">
        <f>G37/$D10</f>
        <v>1.3600318038206431E-4</v>
      </c>
      <c r="H38" s="3195"/>
      <c r="I38" s="3214"/>
      <c r="J38" s="3194">
        <f>J37/$D10</f>
        <v>3.1385349318937917E-5</v>
      </c>
      <c r="K38" s="3195"/>
      <c r="L38" s="3214"/>
      <c r="M38" s="3194">
        <f>M37/$D10</f>
        <v>4.1847132425250562E-5</v>
      </c>
      <c r="N38" s="3195"/>
      <c r="O38" s="3196"/>
      <c r="AN38" s="36"/>
    </row>
    <row r="39" spans="3:40" ht="25.5" customHeight="1" x14ac:dyDescent="0.15">
      <c r="C39" s="268" t="s">
        <v>164</v>
      </c>
      <c r="D39" s="3215">
        <f>SUM(D35,D37)</f>
        <v>11316</v>
      </c>
      <c r="E39" s="3200"/>
      <c r="F39" s="3203"/>
      <c r="G39" s="3202">
        <f>SUM(G35,G37)</f>
        <v>15457</v>
      </c>
      <c r="H39" s="3200"/>
      <c r="I39" s="3203"/>
      <c r="J39" s="3202">
        <f>SUM(J35,J37)</f>
        <v>6800</v>
      </c>
      <c r="K39" s="3200"/>
      <c r="L39" s="3203"/>
      <c r="M39" s="3202">
        <f>SUM(M35,M37)</f>
        <v>6330</v>
      </c>
      <c r="N39" s="3200"/>
      <c r="O39" s="3269"/>
      <c r="AN39" s="36"/>
    </row>
    <row r="40" spans="3:40" ht="25.5" customHeight="1" thickBot="1" x14ac:dyDescent="0.2">
      <c r="C40" s="269" t="s">
        <v>129</v>
      </c>
      <c r="D40" s="3216">
        <f>D39/$D12</f>
        <v>1.3017175631792001E-2</v>
      </c>
      <c r="E40" s="3217"/>
      <c r="F40" s="3218"/>
      <c r="G40" s="3244">
        <f>G39/$D12</f>
        <v>1.7780707294150669E-2</v>
      </c>
      <c r="H40" s="3217"/>
      <c r="I40" s="3218"/>
      <c r="J40" s="3244">
        <f>J39/$D12</f>
        <v>7.8222688490796749E-3</v>
      </c>
      <c r="K40" s="3217"/>
      <c r="L40" s="3218"/>
      <c r="M40" s="3244">
        <f>M39/$D12</f>
        <v>7.281612031569757E-3</v>
      </c>
      <c r="N40" s="3217"/>
      <c r="O40" s="3270"/>
      <c r="AN40" s="36"/>
    </row>
    <row r="41" spans="3:40" ht="25.5" customHeight="1" thickBot="1" x14ac:dyDescent="0.2">
      <c r="C41" s="269" t="s">
        <v>125</v>
      </c>
      <c r="D41" s="3204">
        <f>'5-3証明交付件数'!AS30</f>
        <v>2289</v>
      </c>
      <c r="E41" s="3201"/>
      <c r="F41" s="3205"/>
      <c r="G41" s="3243">
        <f>'5-3証明交付件数'!AT30</f>
        <v>1224</v>
      </c>
      <c r="H41" s="3201"/>
      <c r="I41" s="3205"/>
      <c r="J41" s="3243">
        <f>'5-3証明交付件数'!AU30</f>
        <v>1201</v>
      </c>
      <c r="K41" s="3201"/>
      <c r="L41" s="3205"/>
      <c r="M41" s="3243">
        <f>'5-3証明交付件数'!AV30</f>
        <v>5833</v>
      </c>
      <c r="N41" s="3201"/>
      <c r="O41" s="3271"/>
      <c r="AN41" s="36"/>
    </row>
    <row r="42" spans="3:40" ht="22.5" customHeight="1" x14ac:dyDescent="0.15">
      <c r="H42" s="52"/>
      <c r="I42" s="52"/>
      <c r="J42" s="52"/>
      <c r="K42" s="52"/>
    </row>
    <row r="43" spans="3:40" ht="18" customHeight="1" x14ac:dyDescent="0.15">
      <c r="C43" s="240" t="s">
        <v>387</v>
      </c>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147">
        <f>'当該年度入力、注意事項'!$E$10</f>
        <v>26</v>
      </c>
      <c r="AB43" s="2147"/>
      <c r="AC43" s="2147"/>
      <c r="AD43" s="2147"/>
      <c r="AE43" s="2147"/>
      <c r="AF43" s="2147"/>
      <c r="AG43" s="2147"/>
    </row>
    <row r="44" spans="3:40" ht="3.75" customHeight="1" thickBot="1" x14ac:dyDescent="0.2">
      <c r="C44" s="240"/>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row>
    <row r="45" spans="3:40" ht="9" customHeight="1" x14ac:dyDescent="0.15">
      <c r="C45" s="3229" t="s">
        <v>159</v>
      </c>
      <c r="D45" s="3186" t="s">
        <v>351</v>
      </c>
      <c r="E45" s="3187"/>
      <c r="F45" s="3187"/>
      <c r="G45" s="3187"/>
      <c r="H45" s="3187"/>
      <c r="I45" s="3187"/>
      <c r="J45" s="3187"/>
      <c r="K45" s="3187"/>
      <c r="L45" s="3187"/>
      <c r="M45" s="3187"/>
      <c r="N45" s="3187"/>
      <c r="O45" s="3187"/>
      <c r="P45" s="3187"/>
      <c r="Q45" s="3187"/>
      <c r="R45" s="3187"/>
      <c r="S45" s="3187"/>
      <c r="T45" s="3187"/>
      <c r="U45" s="3187"/>
      <c r="V45" s="3187"/>
      <c r="W45" s="3187"/>
      <c r="X45" s="3187"/>
      <c r="Y45" s="3187"/>
      <c r="Z45" s="3187"/>
      <c r="AA45" s="3187"/>
      <c r="AB45" s="3187"/>
      <c r="AC45" s="3187"/>
      <c r="AD45" s="3187"/>
      <c r="AE45" s="3187"/>
      <c r="AF45" s="3187"/>
      <c r="AG45" s="3187"/>
      <c r="AH45" s="822"/>
      <c r="AI45" s="822"/>
      <c r="AJ45" s="823"/>
    </row>
    <row r="46" spans="3:40" ht="9" customHeight="1" x14ac:dyDescent="0.15">
      <c r="C46" s="3230"/>
      <c r="D46" s="3188"/>
      <c r="E46" s="3189"/>
      <c r="F46" s="3189"/>
      <c r="G46" s="3189"/>
      <c r="H46" s="3189"/>
      <c r="I46" s="3189"/>
      <c r="J46" s="3189"/>
      <c r="K46" s="3189"/>
      <c r="L46" s="3189"/>
      <c r="M46" s="3189"/>
      <c r="N46" s="3189"/>
      <c r="O46" s="3189"/>
      <c r="P46" s="3189"/>
      <c r="Q46" s="3189"/>
      <c r="R46" s="3189"/>
      <c r="S46" s="3189"/>
      <c r="T46" s="3189"/>
      <c r="U46" s="3189"/>
      <c r="V46" s="3189"/>
      <c r="W46" s="3189"/>
      <c r="X46" s="3189"/>
      <c r="Y46" s="3189"/>
      <c r="Z46" s="3189"/>
      <c r="AA46" s="3189"/>
      <c r="AB46" s="3189"/>
      <c r="AC46" s="3189"/>
      <c r="AD46" s="3189"/>
      <c r="AE46" s="3189"/>
      <c r="AF46" s="3189"/>
      <c r="AG46" s="3189"/>
      <c r="AH46" s="824"/>
      <c r="AI46" s="824"/>
      <c r="AJ46" s="825"/>
    </row>
    <row r="47" spans="3:40" ht="18" customHeight="1" thickBot="1" x14ac:dyDescent="0.2">
      <c r="C47" s="3231"/>
      <c r="D47" s="3184" t="s">
        <v>361</v>
      </c>
      <c r="E47" s="3184"/>
      <c r="F47" s="3185"/>
      <c r="G47" s="3190" t="s">
        <v>362</v>
      </c>
      <c r="H47" s="3184"/>
      <c r="I47" s="3185"/>
      <c r="J47" s="3190" t="s">
        <v>363</v>
      </c>
      <c r="K47" s="3184"/>
      <c r="L47" s="3185"/>
      <c r="M47" s="3190" t="s">
        <v>310</v>
      </c>
      <c r="N47" s="3184"/>
      <c r="O47" s="3185"/>
      <c r="P47" s="3190" t="s">
        <v>311</v>
      </c>
      <c r="Q47" s="3184"/>
      <c r="R47" s="3185"/>
      <c r="S47" s="3190" t="s">
        <v>312</v>
      </c>
      <c r="T47" s="3184"/>
      <c r="U47" s="3185"/>
      <c r="V47" s="3190" t="s">
        <v>313</v>
      </c>
      <c r="W47" s="3184"/>
      <c r="X47" s="3185"/>
      <c r="Y47" s="3190" t="s">
        <v>314</v>
      </c>
      <c r="Z47" s="3184"/>
      <c r="AA47" s="3185"/>
      <c r="AB47" s="3190" t="s">
        <v>315</v>
      </c>
      <c r="AC47" s="3184"/>
      <c r="AD47" s="3185"/>
      <c r="AE47" s="3190" t="s">
        <v>364</v>
      </c>
      <c r="AF47" s="3184"/>
      <c r="AG47" s="3184"/>
      <c r="AH47" s="3276" t="s">
        <v>477</v>
      </c>
      <c r="AI47" s="3277"/>
      <c r="AJ47" s="3278"/>
    </row>
    <row r="48" spans="3:40" ht="26.25" customHeight="1" x14ac:dyDescent="0.15">
      <c r="C48" s="268" t="s">
        <v>149</v>
      </c>
      <c r="D48" s="3202">
        <f>'5-3証明交付件数'!BA25</f>
        <v>6164</v>
      </c>
      <c r="E48" s="3200"/>
      <c r="F48" s="3203"/>
      <c r="G48" s="3202">
        <f>'5-3証明交付件数'!BB25</f>
        <v>5464</v>
      </c>
      <c r="H48" s="3200"/>
      <c r="I48" s="3203"/>
      <c r="J48" s="3202">
        <f>'5-3証明交付件数'!BC25</f>
        <v>18155</v>
      </c>
      <c r="K48" s="3200"/>
      <c r="L48" s="3203"/>
      <c r="M48" s="3202">
        <f>'5-3証明交付件数'!BD25</f>
        <v>9013</v>
      </c>
      <c r="N48" s="3200"/>
      <c r="O48" s="3203"/>
      <c r="P48" s="3202">
        <f>'5-3証明交付件数'!BE25</f>
        <v>12485</v>
      </c>
      <c r="Q48" s="3200"/>
      <c r="R48" s="3203"/>
      <c r="S48" s="3202">
        <f>'5-3証明交付件数'!BF25</f>
        <v>6378</v>
      </c>
      <c r="T48" s="3200"/>
      <c r="U48" s="3203"/>
      <c r="V48" s="3202">
        <f>'5-3証明交付件数'!BG25</f>
        <v>7249</v>
      </c>
      <c r="W48" s="3200"/>
      <c r="X48" s="3203"/>
      <c r="Y48" s="3202">
        <f>'5-3証明交付件数'!BH25</f>
        <v>9517</v>
      </c>
      <c r="Z48" s="3200"/>
      <c r="AA48" s="3203"/>
      <c r="AB48" s="3202">
        <f>'5-3証明交付件数'!BI25</f>
        <v>2164</v>
      </c>
      <c r="AC48" s="3200"/>
      <c r="AD48" s="3203"/>
      <c r="AE48" s="3202">
        <f>'5-3証明交付件数'!BJ25</f>
        <v>1478</v>
      </c>
      <c r="AF48" s="3200"/>
      <c r="AG48" s="3200"/>
      <c r="AH48" s="3202">
        <f>'5-3証明交付件数'!BK25</f>
        <v>3112</v>
      </c>
      <c r="AI48" s="3200"/>
      <c r="AJ48" s="3269"/>
    </row>
    <row r="49" spans="3:36" ht="26.25" customHeight="1" thickBot="1" x14ac:dyDescent="0.2">
      <c r="C49" s="269" t="s">
        <v>129</v>
      </c>
      <c r="D49" s="3219">
        <f>D48/$D8</f>
        <v>7.9347200642604192E-3</v>
      </c>
      <c r="E49" s="3199"/>
      <c r="F49" s="3210"/>
      <c r="G49" s="3219">
        <f>G48/$D8</f>
        <v>7.033632451511832E-3</v>
      </c>
      <c r="H49" s="3199"/>
      <c r="I49" s="3210"/>
      <c r="J49" s="3219">
        <f>J48/$D8</f>
        <v>2.3370350870643725E-2</v>
      </c>
      <c r="K49" s="3199"/>
      <c r="L49" s="3210"/>
      <c r="M49" s="3219">
        <f>M48/$D8</f>
        <v>1.160214664814717E-2</v>
      </c>
      <c r="N49" s="3199"/>
      <c r="O49" s="3210"/>
      <c r="P49" s="3219">
        <f>P48/$D8</f>
        <v>1.6071541207380163E-2</v>
      </c>
      <c r="Q49" s="3199"/>
      <c r="R49" s="3210"/>
      <c r="S49" s="3219">
        <f>S48/$D8</f>
        <v>8.2101954201578443E-3</v>
      </c>
      <c r="T49" s="3199"/>
      <c r="U49" s="3210"/>
      <c r="V49" s="3219">
        <f>V48/$D8</f>
        <v>9.3314058640207309E-3</v>
      </c>
      <c r="W49" s="3199"/>
      <c r="X49" s="3210"/>
      <c r="Y49" s="3219">
        <f>Y48/$D8</f>
        <v>1.2250929729326154E-2</v>
      </c>
      <c r="Z49" s="3199"/>
      <c r="AA49" s="3210"/>
      <c r="AB49" s="3219">
        <f>AB48/$D8</f>
        <v>2.7856479914113476E-3</v>
      </c>
      <c r="AC49" s="3199"/>
      <c r="AD49" s="3210"/>
      <c r="AE49" s="3219">
        <f>AE48/$D8</f>
        <v>1.9025821309177321E-3</v>
      </c>
      <c r="AF49" s="3199"/>
      <c r="AG49" s="3199"/>
      <c r="AH49" s="3219">
        <f>AH48/$D8</f>
        <v>4.0059780726765777E-3</v>
      </c>
      <c r="AI49" s="3199"/>
      <c r="AJ49" s="3257"/>
    </row>
    <row r="50" spans="3:36" ht="26.25" customHeight="1" x14ac:dyDescent="0.15">
      <c r="C50" s="268" t="s">
        <v>165</v>
      </c>
      <c r="D50" s="3191">
        <f>'5-3証明交付件数'!BA26</f>
        <v>0</v>
      </c>
      <c r="E50" s="3192"/>
      <c r="F50" s="3212"/>
      <c r="G50" s="3191">
        <f>'5-3証明交付件数'!BB26</f>
        <v>0</v>
      </c>
      <c r="H50" s="3192"/>
      <c r="I50" s="3212"/>
      <c r="J50" s="3191">
        <f>'5-3証明交付件数'!BC26</f>
        <v>0</v>
      </c>
      <c r="K50" s="3192"/>
      <c r="L50" s="3212"/>
      <c r="M50" s="3191">
        <f>'5-3証明交付件数'!BD26</f>
        <v>0</v>
      </c>
      <c r="N50" s="3192"/>
      <c r="O50" s="3212"/>
      <c r="P50" s="3191">
        <f>'5-3証明交付件数'!BE26</f>
        <v>0</v>
      </c>
      <c r="Q50" s="3192"/>
      <c r="R50" s="3212"/>
      <c r="S50" s="3191">
        <f>'5-3証明交付件数'!BF26</f>
        <v>0</v>
      </c>
      <c r="T50" s="3192"/>
      <c r="U50" s="3212"/>
      <c r="V50" s="3191">
        <f>'5-3証明交付件数'!BG26</f>
        <v>0</v>
      </c>
      <c r="W50" s="3192"/>
      <c r="X50" s="3212"/>
      <c r="Y50" s="3191">
        <f>'5-3証明交付件数'!BH26</f>
        <v>0</v>
      </c>
      <c r="Z50" s="3192"/>
      <c r="AA50" s="3212"/>
      <c r="AB50" s="3191">
        <f>'5-3証明交付件数'!BI26</f>
        <v>0</v>
      </c>
      <c r="AC50" s="3192"/>
      <c r="AD50" s="3212"/>
      <c r="AE50" s="3191">
        <f>'5-3証明交付件数'!BJ26</f>
        <v>0</v>
      </c>
      <c r="AF50" s="3192"/>
      <c r="AG50" s="3192"/>
      <c r="AH50" s="3191">
        <f>'5-3証明交付件数'!BK26</f>
        <v>0</v>
      </c>
      <c r="AI50" s="3192"/>
      <c r="AJ50" s="3193"/>
    </row>
    <row r="51" spans="3:36" ht="26.25" customHeight="1" thickBot="1" x14ac:dyDescent="0.2">
      <c r="C51" s="269" t="s">
        <v>129</v>
      </c>
      <c r="D51" s="3194">
        <f>D50/$D10</f>
        <v>0</v>
      </c>
      <c r="E51" s="3195"/>
      <c r="F51" s="3214"/>
      <c r="G51" s="3194">
        <f>G50/$D10</f>
        <v>0</v>
      </c>
      <c r="H51" s="3195"/>
      <c r="I51" s="3214"/>
      <c r="J51" s="3194">
        <f>J50/$D10</f>
        <v>0</v>
      </c>
      <c r="K51" s="3195"/>
      <c r="L51" s="3214"/>
      <c r="M51" s="3194">
        <f>M50/$D10</f>
        <v>0</v>
      </c>
      <c r="N51" s="3195"/>
      <c r="O51" s="3214"/>
      <c r="P51" s="3194">
        <f>P50/$D10</f>
        <v>0</v>
      </c>
      <c r="Q51" s="3195"/>
      <c r="R51" s="3214"/>
      <c r="S51" s="3194">
        <f>S50/$D10</f>
        <v>0</v>
      </c>
      <c r="T51" s="3195"/>
      <c r="U51" s="3214"/>
      <c r="V51" s="3194">
        <f>V50/$D10</f>
        <v>0</v>
      </c>
      <c r="W51" s="3195"/>
      <c r="X51" s="3214"/>
      <c r="Y51" s="3194">
        <f>Y50/$D10</f>
        <v>0</v>
      </c>
      <c r="Z51" s="3195"/>
      <c r="AA51" s="3214"/>
      <c r="AB51" s="3194">
        <f>AB50/$D10</f>
        <v>0</v>
      </c>
      <c r="AC51" s="3195"/>
      <c r="AD51" s="3214"/>
      <c r="AE51" s="3194">
        <f>AE50/$D10</f>
        <v>0</v>
      </c>
      <c r="AF51" s="3195"/>
      <c r="AG51" s="3195"/>
      <c r="AH51" s="3194">
        <f>AH50/$D10</f>
        <v>0</v>
      </c>
      <c r="AI51" s="3195"/>
      <c r="AJ51" s="3196"/>
    </row>
    <row r="52" spans="3:36" ht="26.25" customHeight="1" x14ac:dyDescent="0.15">
      <c r="C52" s="268" t="s">
        <v>164</v>
      </c>
      <c r="D52" s="3202">
        <f>SUM(D48,D50)</f>
        <v>6164</v>
      </c>
      <c r="E52" s="3200"/>
      <c r="F52" s="3203"/>
      <c r="G52" s="3202">
        <f>SUM(G48,G50)</f>
        <v>5464</v>
      </c>
      <c r="H52" s="3200"/>
      <c r="I52" s="3203"/>
      <c r="J52" s="3202">
        <f>SUM(J48,J50)</f>
        <v>18155</v>
      </c>
      <c r="K52" s="3200"/>
      <c r="L52" s="3203"/>
      <c r="M52" s="3202">
        <f>SUM(M48,M50)</f>
        <v>9013</v>
      </c>
      <c r="N52" s="3200"/>
      <c r="O52" s="3203"/>
      <c r="P52" s="3202">
        <f>SUM(P48,P50)</f>
        <v>12485</v>
      </c>
      <c r="Q52" s="3200"/>
      <c r="R52" s="3203"/>
      <c r="S52" s="3202">
        <f>SUM(S48,S50)</f>
        <v>6378</v>
      </c>
      <c r="T52" s="3200"/>
      <c r="U52" s="3203"/>
      <c r="V52" s="3202">
        <f>SUM(V48,V50)</f>
        <v>7249</v>
      </c>
      <c r="W52" s="3200"/>
      <c r="X52" s="3203"/>
      <c r="Y52" s="3202">
        <f>SUM(Y48,Y50)</f>
        <v>9517</v>
      </c>
      <c r="Z52" s="3200"/>
      <c r="AA52" s="3203"/>
      <c r="AB52" s="3202">
        <f>SUM(AB48,AB50)</f>
        <v>2164</v>
      </c>
      <c r="AC52" s="3200"/>
      <c r="AD52" s="3203"/>
      <c r="AE52" s="3202">
        <f>SUM(AE48,AE50)</f>
        <v>1478</v>
      </c>
      <c r="AF52" s="3200"/>
      <c r="AG52" s="3200"/>
      <c r="AH52" s="3202">
        <f>SUM(AH48,AH50)</f>
        <v>3112</v>
      </c>
      <c r="AI52" s="3200"/>
      <c r="AJ52" s="3269"/>
    </row>
    <row r="53" spans="3:36" ht="26.25" customHeight="1" thickBot="1" x14ac:dyDescent="0.2">
      <c r="C53" s="269" t="s">
        <v>129</v>
      </c>
      <c r="D53" s="3244">
        <f>D52/$D12</f>
        <v>7.090656644959871E-3</v>
      </c>
      <c r="E53" s="3217"/>
      <c r="F53" s="3218"/>
      <c r="G53" s="3244">
        <f>G52/$D12</f>
        <v>6.2854230869663743E-3</v>
      </c>
      <c r="H53" s="3217"/>
      <c r="I53" s="3218"/>
      <c r="J53" s="3244">
        <f>J52/$D12</f>
        <v>2.0884307493388456E-2</v>
      </c>
      <c r="K53" s="3217"/>
      <c r="L53" s="3218"/>
      <c r="M53" s="3244">
        <f>M52/$D12</f>
        <v>1.03679572259934E-2</v>
      </c>
      <c r="N53" s="3217"/>
      <c r="O53" s="3218"/>
      <c r="P53" s="3244">
        <f>P52/$D12</f>
        <v>1.4361915673641139E-2</v>
      </c>
      <c r="Q53" s="3217"/>
      <c r="R53" s="3218"/>
      <c r="S53" s="3244">
        <f>S52/$D12</f>
        <v>7.3368280469750255E-3</v>
      </c>
      <c r="T53" s="3217"/>
      <c r="U53" s="3218"/>
      <c r="V53" s="3244">
        <f>V52/$D12</f>
        <v>8.3387686598497893E-3</v>
      </c>
      <c r="W53" s="3217"/>
      <c r="X53" s="3218"/>
      <c r="Y53" s="3244">
        <f>Y52/$D12</f>
        <v>1.0947725387748717E-2</v>
      </c>
      <c r="Z53" s="3217"/>
      <c r="AA53" s="3218"/>
      <c r="AB53" s="3244">
        <f>AB52/$D12</f>
        <v>2.489322027854179E-3</v>
      </c>
      <c r="AC53" s="3217"/>
      <c r="AD53" s="3218"/>
      <c r="AE53" s="3244">
        <f>AE52/$D12</f>
        <v>1.7001931410205531E-3</v>
      </c>
      <c r="AF53" s="3217"/>
      <c r="AG53" s="3217"/>
      <c r="AH53" s="3244">
        <f>AH52/$D12</f>
        <v>3.5798383321082282E-3</v>
      </c>
      <c r="AI53" s="3217"/>
      <c r="AJ53" s="3270"/>
    </row>
    <row r="54" spans="3:36" ht="26.25" customHeight="1" thickBot="1" x14ac:dyDescent="0.2">
      <c r="C54" s="269" t="s">
        <v>125</v>
      </c>
      <c r="D54" s="3243">
        <f>'5-3証明交付件数'!BA30</f>
        <v>763</v>
      </c>
      <c r="E54" s="3201"/>
      <c r="F54" s="3205"/>
      <c r="G54" s="3243">
        <f>'5-3証明交付件数'!BB30</f>
        <v>853</v>
      </c>
      <c r="H54" s="3201"/>
      <c r="I54" s="3205"/>
      <c r="J54" s="3243">
        <f>'5-3証明交付件数'!BC30</f>
        <v>3228</v>
      </c>
      <c r="K54" s="3201"/>
      <c r="L54" s="3205"/>
      <c r="M54" s="3243">
        <f>'5-3証明交付件数'!BD30</f>
        <v>1952</v>
      </c>
      <c r="N54" s="3201"/>
      <c r="O54" s="3205"/>
      <c r="P54" s="3243">
        <f>'5-3証明交付件数'!BE30</f>
        <v>1819</v>
      </c>
      <c r="Q54" s="3201"/>
      <c r="R54" s="3205"/>
      <c r="S54" s="3243">
        <f>'5-3証明交付件数'!BF30</f>
        <v>1183</v>
      </c>
      <c r="T54" s="3201"/>
      <c r="U54" s="3205"/>
      <c r="V54" s="3243">
        <f>'5-3証明交付件数'!BG30</f>
        <v>1209</v>
      </c>
      <c r="W54" s="3201"/>
      <c r="X54" s="3205"/>
      <c r="Y54" s="3243">
        <f>'5-3証明交付件数'!BH30</f>
        <v>1873</v>
      </c>
      <c r="Z54" s="3201"/>
      <c r="AA54" s="3205"/>
      <c r="AB54" s="3243">
        <f>'5-3証明交付件数'!BI30</f>
        <v>386</v>
      </c>
      <c r="AC54" s="3201"/>
      <c r="AD54" s="3205"/>
      <c r="AE54" s="3243">
        <f>'5-3証明交付件数'!BJ30</f>
        <v>326</v>
      </c>
      <c r="AF54" s="3201"/>
      <c r="AG54" s="3201"/>
      <c r="AH54" s="3243">
        <f>'5-3証明交付件数'!BK30</f>
        <v>397</v>
      </c>
      <c r="AI54" s="3201"/>
      <c r="AJ54" s="3271"/>
    </row>
    <row r="55" spans="3:36" ht="15.75" customHeight="1" x14ac:dyDescent="0.15"/>
    <row r="56" spans="3:36" ht="22.5" customHeight="1" x14ac:dyDescent="0.15"/>
    <row r="57" spans="3:36" ht="22.5" customHeight="1" x14ac:dyDescent="0.15"/>
    <row r="58" spans="3:36" ht="22.5" customHeight="1" x14ac:dyDescent="0.15"/>
    <row r="59" spans="3:36" ht="22.5" customHeight="1" x14ac:dyDescent="0.15"/>
    <row r="60" spans="3:36" ht="22.5" customHeight="1" x14ac:dyDescent="0.15"/>
    <row r="61" spans="3:36" ht="22.5" customHeight="1" x14ac:dyDescent="0.15"/>
    <row r="62" spans="3:36" ht="22.5" customHeight="1" x14ac:dyDescent="0.15"/>
    <row r="63" spans="3:36" ht="22.5" customHeight="1" x14ac:dyDescent="0.15"/>
    <row r="64" spans="3:36" ht="22.5" customHeight="1" x14ac:dyDescent="0.15"/>
    <row r="65" ht="22.5" customHeight="1" x14ac:dyDescent="0.15"/>
    <row r="66" ht="22.5" customHeight="1" x14ac:dyDescent="0.15"/>
    <row r="67" ht="22.5" customHeight="1" x14ac:dyDescent="0.15"/>
    <row r="68" ht="22.5" customHeight="1" x14ac:dyDescent="0.15"/>
    <row r="69" ht="22.5" customHeight="1" x14ac:dyDescent="0.15"/>
    <row r="70" ht="22.5" customHeight="1" x14ac:dyDescent="0.15"/>
    <row r="71" ht="22.5" customHeight="1" x14ac:dyDescent="0.15"/>
    <row r="72" ht="22.5" customHeight="1" x14ac:dyDescent="0.15"/>
    <row r="73" ht="22.5" customHeight="1" x14ac:dyDescent="0.15"/>
    <row r="74" ht="22.5" customHeight="1" x14ac:dyDescent="0.15"/>
    <row r="75" ht="22.5" customHeight="1" x14ac:dyDescent="0.15"/>
    <row r="76" ht="22.5" customHeight="1" x14ac:dyDescent="0.15"/>
    <row r="77" ht="22.5" customHeight="1" x14ac:dyDescent="0.15"/>
    <row r="78" ht="22.5" customHeight="1" x14ac:dyDescent="0.15"/>
    <row r="79" ht="22.5" customHeight="1" x14ac:dyDescent="0.15"/>
    <row r="80" ht="22.5" customHeight="1" x14ac:dyDescent="0.15"/>
    <row r="81" ht="22.5" customHeight="1" x14ac:dyDescent="0.15"/>
    <row r="82" ht="22.5" customHeight="1" x14ac:dyDescent="0.15"/>
    <row r="83" ht="22.5" customHeight="1" x14ac:dyDescent="0.15"/>
    <row r="84" ht="22.5" customHeight="1" x14ac:dyDescent="0.15"/>
    <row r="85" ht="22.5" customHeight="1" x14ac:dyDescent="0.15"/>
    <row r="86" ht="22.5" customHeight="1" x14ac:dyDescent="0.15"/>
    <row r="87" ht="22.5" customHeight="1" x14ac:dyDescent="0.15"/>
    <row r="88" ht="22.5" customHeight="1" x14ac:dyDescent="0.15"/>
    <row r="89" ht="22.5" customHeight="1" x14ac:dyDescent="0.15"/>
    <row r="90" ht="22.5" customHeight="1" x14ac:dyDescent="0.15"/>
    <row r="91" ht="22.5" customHeight="1" x14ac:dyDescent="0.15"/>
    <row r="92" ht="22.5" customHeight="1" x14ac:dyDescent="0.15"/>
    <row r="93" ht="22.5" customHeight="1" x14ac:dyDescent="0.15"/>
    <row r="94" ht="22.5" customHeight="1" x14ac:dyDescent="0.15"/>
    <row r="95" ht="22.5" customHeight="1" x14ac:dyDescent="0.15"/>
    <row r="96" ht="22.5" customHeight="1" x14ac:dyDescent="0.15"/>
    <row r="97" ht="22.5" customHeight="1" x14ac:dyDescent="0.15"/>
    <row r="98" ht="22.5" customHeight="1" x14ac:dyDescent="0.15"/>
    <row r="99" ht="22.5" customHeight="1" x14ac:dyDescent="0.15"/>
    <row r="100" ht="22.5" customHeight="1" x14ac:dyDescent="0.15"/>
    <row r="101" ht="22.5" customHeight="1" x14ac:dyDescent="0.15"/>
    <row r="102" ht="22.5" customHeight="1" x14ac:dyDescent="0.15"/>
    <row r="103" ht="22.5" customHeight="1" x14ac:dyDescent="0.15"/>
    <row r="104" ht="22.5" customHeight="1" x14ac:dyDescent="0.15"/>
    <row r="105" ht="22.5" customHeight="1" x14ac:dyDescent="0.15"/>
    <row r="106" ht="22.5" customHeight="1" x14ac:dyDescent="0.15"/>
    <row r="107" ht="22.5" customHeight="1" x14ac:dyDescent="0.15"/>
    <row r="108" ht="22.5" customHeight="1" x14ac:dyDescent="0.15"/>
    <row r="109" ht="22.5" customHeight="1" x14ac:dyDescent="0.15"/>
    <row r="110" ht="22.5" customHeight="1" x14ac:dyDescent="0.15"/>
    <row r="111" ht="22.5" customHeight="1" x14ac:dyDescent="0.15"/>
    <row r="112" ht="22.5" customHeight="1" x14ac:dyDescent="0.15"/>
    <row r="113" ht="22.5" customHeight="1" x14ac:dyDescent="0.15"/>
    <row r="114" ht="22.5" customHeight="1" x14ac:dyDescent="0.15"/>
    <row r="115" ht="22.5" customHeight="1" x14ac:dyDescent="0.15"/>
    <row r="116" ht="22.5" customHeight="1" x14ac:dyDescent="0.15"/>
    <row r="117" ht="22.5" customHeight="1" x14ac:dyDescent="0.15"/>
    <row r="118" ht="22.5" customHeight="1" x14ac:dyDescent="0.15"/>
    <row r="119" ht="22.5" customHeight="1" x14ac:dyDescent="0.15"/>
    <row r="120" ht="22.5" customHeight="1" x14ac:dyDescent="0.15"/>
    <row r="121" ht="22.5" customHeight="1" x14ac:dyDescent="0.15"/>
    <row r="122" ht="22.5" customHeight="1" x14ac:dyDescent="0.15"/>
    <row r="123" ht="22.5" customHeight="1" x14ac:dyDescent="0.15"/>
    <row r="124" ht="22.5" customHeight="1" x14ac:dyDescent="0.15"/>
    <row r="125" ht="22.5" customHeight="1" x14ac:dyDescent="0.15"/>
    <row r="126" ht="22.5" customHeight="1" x14ac:dyDescent="0.15"/>
    <row r="127" ht="22.5" customHeight="1" x14ac:dyDescent="0.15"/>
    <row r="128" ht="22.5" customHeight="1" x14ac:dyDescent="0.15"/>
    <row r="129" ht="22.5" customHeight="1" x14ac:dyDescent="0.15"/>
    <row r="130" ht="22.5" customHeight="1" x14ac:dyDescent="0.15"/>
    <row r="131" ht="22.5" customHeight="1" x14ac:dyDescent="0.15"/>
    <row r="132" ht="22.5" customHeight="1" x14ac:dyDescent="0.15"/>
    <row r="133" ht="22.5" customHeight="1" x14ac:dyDescent="0.15"/>
    <row r="134" ht="22.5" customHeight="1" x14ac:dyDescent="0.15"/>
    <row r="135" ht="22.5" customHeight="1" x14ac:dyDescent="0.15"/>
    <row r="136" ht="22.5" customHeight="1" x14ac:dyDescent="0.15"/>
    <row r="137" ht="22.5" customHeight="1" x14ac:dyDescent="0.15"/>
    <row r="138" ht="22.5" customHeight="1" x14ac:dyDescent="0.15"/>
    <row r="139" ht="22.5" customHeight="1" x14ac:dyDescent="0.15"/>
    <row r="140" ht="22.5" customHeight="1" x14ac:dyDescent="0.15"/>
    <row r="141" ht="22.5" customHeight="1" x14ac:dyDescent="0.15"/>
    <row r="142" ht="22.5" customHeight="1" x14ac:dyDescent="0.15"/>
    <row r="143" ht="22.5" customHeight="1" x14ac:dyDescent="0.15"/>
    <row r="144" ht="22.5" customHeight="1" x14ac:dyDescent="0.15"/>
    <row r="145" ht="22.5" customHeight="1" x14ac:dyDescent="0.15"/>
    <row r="146" ht="22.5" customHeight="1" x14ac:dyDescent="0.15"/>
    <row r="147" ht="22.5" customHeight="1" x14ac:dyDescent="0.15"/>
    <row r="148" ht="22.5" customHeight="1" x14ac:dyDescent="0.15"/>
    <row r="149" ht="22.5" customHeight="1" x14ac:dyDescent="0.15"/>
    <row r="150" ht="22.5" customHeight="1" x14ac:dyDescent="0.15"/>
    <row r="151" ht="22.5" customHeight="1" x14ac:dyDescent="0.15"/>
    <row r="152" ht="22.5" customHeight="1" x14ac:dyDescent="0.15"/>
    <row r="153" ht="22.5" customHeight="1" x14ac:dyDescent="0.15"/>
    <row r="154" ht="22.5" customHeight="1" x14ac:dyDescent="0.15"/>
    <row r="155" ht="22.5" customHeight="1" x14ac:dyDescent="0.15"/>
    <row r="156" ht="22.5" customHeight="1" x14ac:dyDescent="0.15"/>
    <row r="157" ht="22.5" customHeight="1" x14ac:dyDescent="0.15"/>
    <row r="158" ht="22.5" customHeight="1" x14ac:dyDescent="0.15"/>
    <row r="159" ht="22.5" customHeight="1" x14ac:dyDescent="0.15"/>
    <row r="160" ht="22.5" customHeight="1" x14ac:dyDescent="0.15"/>
    <row r="161" ht="22.5" customHeight="1" x14ac:dyDescent="0.15"/>
    <row r="162" ht="22.5" customHeight="1" x14ac:dyDescent="0.15"/>
    <row r="163" ht="22.5" customHeight="1" x14ac:dyDescent="0.15"/>
    <row r="164" ht="22.5" customHeight="1" x14ac:dyDescent="0.15"/>
    <row r="165" ht="22.5" customHeight="1" x14ac:dyDescent="0.15"/>
    <row r="166" ht="22.5" customHeight="1" x14ac:dyDescent="0.15"/>
    <row r="167" ht="22.5" customHeight="1" x14ac:dyDescent="0.15"/>
    <row r="168" ht="22.5" customHeight="1" x14ac:dyDescent="0.15"/>
    <row r="169" ht="22.5" customHeight="1" x14ac:dyDescent="0.15"/>
    <row r="170" ht="22.5" customHeight="1" x14ac:dyDescent="0.15"/>
    <row r="171" ht="22.5" customHeight="1" x14ac:dyDescent="0.15"/>
    <row r="172" ht="22.5" customHeight="1" x14ac:dyDescent="0.15"/>
    <row r="173" ht="22.5" customHeight="1" x14ac:dyDescent="0.15"/>
    <row r="174" ht="22.5" customHeight="1" x14ac:dyDescent="0.15"/>
    <row r="175" ht="22.5" customHeight="1" x14ac:dyDescent="0.15"/>
    <row r="176" ht="22.5" customHeight="1" x14ac:dyDescent="0.15"/>
    <row r="177" ht="22.5" customHeight="1" x14ac:dyDescent="0.15"/>
    <row r="178" ht="22.5" customHeight="1" x14ac:dyDescent="0.15"/>
    <row r="179" ht="22.5" customHeight="1" x14ac:dyDescent="0.15"/>
    <row r="180" ht="22.5" customHeight="1" x14ac:dyDescent="0.15"/>
    <row r="181" ht="22.5" customHeight="1" x14ac:dyDescent="0.15"/>
    <row r="182" ht="22.5" customHeight="1" x14ac:dyDescent="0.15"/>
    <row r="183" ht="22.5" customHeight="1" x14ac:dyDescent="0.15"/>
    <row r="184" ht="22.5" customHeight="1" x14ac:dyDescent="0.15"/>
    <row r="185" ht="22.5" customHeight="1" x14ac:dyDescent="0.15"/>
    <row r="186" ht="22.5" customHeight="1" x14ac:dyDescent="0.15"/>
    <row r="187" ht="22.5" customHeight="1" x14ac:dyDescent="0.15"/>
    <row r="188" ht="22.5" customHeight="1" x14ac:dyDescent="0.15"/>
    <row r="189" ht="22.5" customHeight="1" x14ac:dyDescent="0.15"/>
    <row r="190" ht="22.5" customHeight="1" x14ac:dyDescent="0.15"/>
    <row r="191" ht="22.5" customHeight="1" x14ac:dyDescent="0.15"/>
    <row r="192" ht="22.5" customHeight="1" x14ac:dyDescent="0.15"/>
    <row r="193" ht="22.5" customHeight="1" x14ac:dyDescent="0.15"/>
    <row r="194" ht="22.5" customHeight="1" x14ac:dyDescent="0.15"/>
    <row r="195" ht="22.5" customHeight="1" x14ac:dyDescent="0.15"/>
    <row r="196" ht="22.5" customHeight="1" x14ac:dyDescent="0.15"/>
    <row r="197" ht="22.5" customHeight="1" x14ac:dyDescent="0.15"/>
    <row r="198" ht="22.5" customHeight="1" x14ac:dyDescent="0.15"/>
    <row r="199" ht="22.5" customHeight="1" x14ac:dyDescent="0.15"/>
    <row r="200" ht="22.5" customHeight="1" x14ac:dyDescent="0.15"/>
    <row r="201" ht="22.5" customHeight="1" x14ac:dyDescent="0.15"/>
    <row r="202" ht="22.5" customHeight="1" x14ac:dyDescent="0.15"/>
    <row r="203" ht="22.5" customHeight="1" x14ac:dyDescent="0.15"/>
    <row r="204" ht="22.5" customHeight="1" x14ac:dyDescent="0.15"/>
    <row r="205" ht="22.5" customHeight="1" x14ac:dyDescent="0.15"/>
    <row r="206" ht="22.5" customHeight="1" x14ac:dyDescent="0.15"/>
    <row r="207" ht="22.5" customHeight="1" x14ac:dyDescent="0.15"/>
    <row r="208" ht="22.5" customHeight="1" x14ac:dyDescent="0.15"/>
    <row r="209" ht="22.5" customHeight="1" x14ac:dyDescent="0.15"/>
    <row r="210" ht="22.5" customHeight="1" x14ac:dyDescent="0.15"/>
    <row r="211" ht="22.5" customHeight="1" x14ac:dyDescent="0.15"/>
    <row r="212" ht="22.5" customHeight="1" x14ac:dyDescent="0.15"/>
    <row r="213" ht="22.5" customHeight="1" x14ac:dyDescent="0.15"/>
    <row r="214" ht="22.5" customHeight="1" x14ac:dyDescent="0.15"/>
    <row r="215" ht="22.5" customHeight="1" x14ac:dyDescent="0.15"/>
    <row r="216" ht="22.5" customHeight="1" x14ac:dyDescent="0.15"/>
    <row r="217" ht="22.5" customHeight="1" x14ac:dyDescent="0.15"/>
    <row r="218" ht="22.5" customHeight="1" x14ac:dyDescent="0.15"/>
    <row r="219" ht="22.5" customHeight="1" x14ac:dyDescent="0.15"/>
    <row r="220" ht="22.5" customHeight="1" x14ac:dyDescent="0.15"/>
    <row r="221" ht="22.5" customHeight="1" x14ac:dyDescent="0.15"/>
    <row r="222" ht="22.5" customHeight="1" x14ac:dyDescent="0.15"/>
    <row r="223" ht="22.5" customHeight="1" x14ac:dyDescent="0.15"/>
    <row r="224" ht="22.5" customHeight="1" x14ac:dyDescent="0.15"/>
    <row r="225" ht="22.5" customHeight="1" x14ac:dyDescent="0.15"/>
    <row r="226" ht="22.5" customHeight="1" x14ac:dyDescent="0.15"/>
    <row r="227" ht="22.5" customHeight="1" x14ac:dyDescent="0.15"/>
    <row r="228" ht="22.5" customHeight="1" x14ac:dyDescent="0.15"/>
    <row r="229" ht="22.5" customHeight="1" x14ac:dyDescent="0.15"/>
    <row r="230" ht="22.5" customHeight="1" x14ac:dyDescent="0.15"/>
    <row r="231" ht="22.5" customHeight="1" x14ac:dyDescent="0.15"/>
    <row r="232" ht="22.5" customHeight="1" x14ac:dyDescent="0.15"/>
    <row r="233" ht="22.5" customHeight="1" x14ac:dyDescent="0.15"/>
    <row r="234" ht="22.5" customHeight="1" x14ac:dyDescent="0.15"/>
    <row r="235" ht="22.5" customHeight="1" x14ac:dyDescent="0.15"/>
    <row r="236" ht="22.5" customHeight="1" x14ac:dyDescent="0.15"/>
    <row r="237" ht="22.5" customHeight="1" x14ac:dyDescent="0.15"/>
    <row r="238" ht="22.5" customHeight="1" x14ac:dyDescent="0.15"/>
    <row r="239" ht="22.5" customHeight="1" x14ac:dyDescent="0.15"/>
    <row r="240" ht="22.5" customHeight="1" x14ac:dyDescent="0.15"/>
    <row r="241" ht="22.5" customHeight="1" x14ac:dyDescent="0.15"/>
    <row r="242" ht="22.5" customHeight="1" x14ac:dyDescent="0.15"/>
    <row r="243" ht="22.5" customHeight="1" x14ac:dyDescent="0.15"/>
    <row r="244" ht="22.5" customHeight="1" x14ac:dyDescent="0.15"/>
    <row r="245" ht="22.5" customHeight="1" x14ac:dyDescent="0.15"/>
    <row r="246" ht="22.5" customHeight="1" x14ac:dyDescent="0.15"/>
    <row r="247" ht="22.5" customHeight="1" x14ac:dyDescent="0.15"/>
    <row r="248" ht="22.5" customHeight="1" x14ac:dyDescent="0.15"/>
    <row r="249" ht="22.5" customHeight="1" x14ac:dyDescent="0.15"/>
    <row r="250" ht="22.5" customHeight="1" x14ac:dyDescent="0.15"/>
    <row r="251" ht="22.5" customHeight="1" x14ac:dyDescent="0.15"/>
    <row r="252" ht="22.5" customHeight="1" x14ac:dyDescent="0.15"/>
    <row r="253" ht="22.5" customHeight="1" x14ac:dyDescent="0.15"/>
    <row r="254" ht="22.5" customHeight="1" x14ac:dyDescent="0.15"/>
    <row r="255" ht="22.5" customHeight="1" x14ac:dyDescent="0.15"/>
    <row r="256" ht="22.5" customHeight="1" x14ac:dyDescent="0.15"/>
    <row r="257" ht="22.5" customHeight="1" x14ac:dyDescent="0.15"/>
    <row r="258" ht="22.5" customHeight="1" x14ac:dyDescent="0.15"/>
    <row r="259" ht="22.5" customHeight="1" x14ac:dyDescent="0.15"/>
    <row r="260" ht="22.5" customHeight="1" x14ac:dyDescent="0.15"/>
    <row r="261" ht="22.5" customHeight="1" x14ac:dyDescent="0.15"/>
    <row r="262" ht="22.5" customHeight="1" x14ac:dyDescent="0.15"/>
    <row r="263" ht="22.5" customHeight="1" x14ac:dyDescent="0.15"/>
    <row r="264" ht="22.5" customHeight="1" x14ac:dyDescent="0.15"/>
    <row r="265" ht="22.5" customHeight="1" x14ac:dyDescent="0.15"/>
    <row r="266" ht="22.5" customHeight="1" x14ac:dyDescent="0.15"/>
    <row r="267" ht="22.5" customHeight="1" x14ac:dyDescent="0.15"/>
    <row r="268" ht="22.5" customHeight="1" x14ac:dyDescent="0.15"/>
    <row r="269" ht="22.5" customHeight="1" x14ac:dyDescent="0.15"/>
    <row r="270" ht="22.5" customHeight="1" x14ac:dyDescent="0.15"/>
    <row r="271" ht="22.5" customHeight="1" x14ac:dyDescent="0.15"/>
    <row r="272" ht="22.5" customHeight="1" x14ac:dyDescent="0.15"/>
    <row r="273" ht="22.5" customHeight="1" x14ac:dyDescent="0.15"/>
    <row r="274" ht="22.5" customHeight="1" x14ac:dyDescent="0.15"/>
    <row r="275" ht="22.5" customHeight="1" x14ac:dyDescent="0.15"/>
    <row r="276" ht="22.5" customHeight="1" x14ac:dyDescent="0.15"/>
    <row r="277" ht="22.5" customHeight="1" x14ac:dyDescent="0.15"/>
    <row r="278" ht="22.5" customHeight="1" x14ac:dyDescent="0.15"/>
    <row r="279" ht="22.5" customHeight="1" x14ac:dyDescent="0.15"/>
    <row r="280" ht="22.5" customHeight="1" x14ac:dyDescent="0.15"/>
    <row r="281" ht="22.5" customHeight="1" x14ac:dyDescent="0.15"/>
    <row r="282" ht="22.5" customHeight="1" x14ac:dyDescent="0.15"/>
    <row r="283" ht="22.5" customHeight="1" x14ac:dyDescent="0.15"/>
    <row r="284" ht="22.5" customHeight="1" x14ac:dyDescent="0.15"/>
    <row r="285" ht="22.5" customHeight="1" x14ac:dyDescent="0.15"/>
    <row r="286" ht="22.5" customHeight="1" x14ac:dyDescent="0.15"/>
    <row r="287" ht="22.5" customHeight="1" x14ac:dyDescent="0.15"/>
    <row r="288" ht="22.5" customHeight="1" x14ac:dyDescent="0.15"/>
    <row r="289" ht="22.5" customHeight="1" x14ac:dyDescent="0.15"/>
    <row r="290" ht="22.5" customHeight="1" x14ac:dyDescent="0.15"/>
    <row r="291" ht="22.5" customHeight="1" x14ac:dyDescent="0.15"/>
    <row r="292" ht="22.5" customHeight="1" x14ac:dyDescent="0.15"/>
    <row r="293" ht="22.5" customHeight="1" x14ac:dyDescent="0.15"/>
    <row r="294" ht="22.5" customHeight="1" x14ac:dyDescent="0.15"/>
    <row r="295" ht="22.5" customHeight="1" x14ac:dyDescent="0.15"/>
    <row r="296" ht="22.5" customHeight="1" x14ac:dyDescent="0.15"/>
    <row r="297" ht="22.5" customHeight="1" x14ac:dyDescent="0.15"/>
    <row r="298" ht="22.5" customHeight="1" x14ac:dyDescent="0.15"/>
    <row r="299" ht="22.5" customHeight="1" x14ac:dyDescent="0.15"/>
    <row r="300" ht="22.5" customHeight="1" x14ac:dyDescent="0.15"/>
    <row r="301" ht="22.5" customHeight="1" x14ac:dyDescent="0.15"/>
    <row r="302" ht="22.5" customHeight="1" x14ac:dyDescent="0.15"/>
    <row r="303" ht="22.5" customHeight="1" x14ac:dyDescent="0.15"/>
    <row r="304" ht="22.5" customHeight="1" x14ac:dyDescent="0.15"/>
    <row r="305" ht="22.5" customHeight="1" x14ac:dyDescent="0.15"/>
    <row r="306" ht="22.5" customHeight="1" x14ac:dyDescent="0.15"/>
    <row r="307" ht="22.5" customHeight="1" x14ac:dyDescent="0.15"/>
    <row r="308" ht="22.5" customHeight="1" x14ac:dyDescent="0.15"/>
    <row r="309" ht="22.5" customHeight="1" x14ac:dyDescent="0.15"/>
    <row r="310" ht="22.5" customHeight="1" x14ac:dyDescent="0.15"/>
    <row r="311" ht="22.5" customHeight="1" x14ac:dyDescent="0.15"/>
    <row r="312" ht="22.5" customHeight="1" x14ac:dyDescent="0.15"/>
    <row r="313" ht="22.5" customHeight="1" x14ac:dyDescent="0.15"/>
    <row r="314" ht="22.5" customHeight="1" x14ac:dyDescent="0.15"/>
    <row r="315" ht="22.5" customHeight="1" x14ac:dyDescent="0.15"/>
    <row r="316" ht="22.5" customHeight="1" x14ac:dyDescent="0.15"/>
    <row r="317" ht="22.5" customHeight="1" x14ac:dyDescent="0.15"/>
    <row r="318" ht="22.5" customHeight="1" x14ac:dyDescent="0.15"/>
    <row r="319" ht="22.5" customHeight="1" x14ac:dyDescent="0.15"/>
    <row r="320" ht="22.5" customHeight="1" x14ac:dyDescent="0.15"/>
    <row r="321" ht="22.5" customHeight="1" x14ac:dyDescent="0.15"/>
    <row r="322" ht="22.5" customHeight="1" x14ac:dyDescent="0.15"/>
    <row r="323" ht="22.5" customHeight="1" x14ac:dyDescent="0.15"/>
    <row r="324" ht="22.5" customHeight="1" x14ac:dyDescent="0.15"/>
    <row r="325" ht="22.5" customHeight="1" x14ac:dyDescent="0.15"/>
    <row r="326" ht="22.5" customHeight="1" x14ac:dyDescent="0.15"/>
    <row r="327" ht="22.5" customHeight="1" x14ac:dyDescent="0.15"/>
    <row r="328" ht="22.5" customHeight="1" x14ac:dyDescent="0.15"/>
    <row r="329" ht="22.5" customHeight="1" x14ac:dyDescent="0.15"/>
    <row r="330" ht="22.5" customHeight="1" x14ac:dyDescent="0.15"/>
    <row r="331" ht="22.5" customHeight="1" x14ac:dyDescent="0.15"/>
    <row r="332" ht="22.5" customHeight="1" x14ac:dyDescent="0.15"/>
    <row r="333" ht="22.5" customHeight="1" x14ac:dyDescent="0.15"/>
    <row r="334" ht="22.5" customHeight="1" x14ac:dyDescent="0.15"/>
    <row r="335" ht="22.5" customHeight="1" x14ac:dyDescent="0.15"/>
    <row r="336" ht="22.5" customHeight="1" x14ac:dyDescent="0.15"/>
    <row r="337" ht="22.5" customHeight="1" x14ac:dyDescent="0.15"/>
    <row r="338" ht="22.5" customHeight="1" x14ac:dyDescent="0.15"/>
    <row r="339" ht="22.5" customHeight="1" x14ac:dyDescent="0.15"/>
    <row r="340" ht="22.5" customHeight="1" x14ac:dyDescent="0.15"/>
    <row r="341" ht="22.5" customHeight="1" x14ac:dyDescent="0.15"/>
    <row r="342" ht="22.5" customHeight="1" x14ac:dyDescent="0.15"/>
    <row r="343" ht="22.5" customHeight="1" x14ac:dyDescent="0.15"/>
    <row r="344" ht="22.5" customHeight="1" x14ac:dyDescent="0.15"/>
    <row r="345" ht="22.5" customHeight="1" x14ac:dyDescent="0.15"/>
    <row r="346" ht="22.5" customHeight="1" x14ac:dyDescent="0.15"/>
    <row r="347" ht="22.5" customHeight="1" x14ac:dyDescent="0.15"/>
    <row r="348" ht="22.5" customHeight="1" x14ac:dyDescent="0.15"/>
    <row r="349" ht="22.5" customHeight="1" x14ac:dyDescent="0.15"/>
    <row r="350" ht="22.5" customHeight="1" x14ac:dyDescent="0.15"/>
    <row r="351" ht="22.5" customHeight="1" x14ac:dyDescent="0.15"/>
    <row r="352" ht="22.5" customHeight="1" x14ac:dyDescent="0.15"/>
    <row r="353" ht="22.5" customHeight="1" x14ac:dyDescent="0.15"/>
    <row r="354" ht="22.5" customHeight="1" x14ac:dyDescent="0.15"/>
    <row r="355" ht="22.5" customHeight="1" x14ac:dyDescent="0.15"/>
    <row r="356" ht="22.5" customHeight="1" x14ac:dyDescent="0.15"/>
    <row r="357" ht="22.5" customHeight="1" x14ac:dyDescent="0.15"/>
    <row r="358" ht="22.5" customHeight="1" x14ac:dyDescent="0.15"/>
    <row r="359" ht="22.5" customHeight="1" x14ac:dyDescent="0.15"/>
    <row r="360" ht="22.5" customHeight="1" x14ac:dyDescent="0.15"/>
    <row r="361" ht="22.5" customHeight="1" x14ac:dyDescent="0.15"/>
    <row r="362" ht="22.5" customHeight="1" x14ac:dyDescent="0.15"/>
    <row r="363" ht="22.5" customHeight="1" x14ac:dyDescent="0.15"/>
    <row r="364" ht="22.5" customHeight="1" x14ac:dyDescent="0.15"/>
    <row r="365" ht="22.5" customHeight="1" x14ac:dyDescent="0.15"/>
    <row r="366" ht="22.5" customHeight="1" x14ac:dyDescent="0.15"/>
    <row r="367" ht="22.5" customHeight="1" x14ac:dyDescent="0.15"/>
    <row r="368" ht="22.5" customHeight="1" x14ac:dyDescent="0.15"/>
    <row r="369" ht="22.5" customHeight="1" x14ac:dyDescent="0.15"/>
    <row r="370" ht="22.5" customHeight="1" x14ac:dyDescent="0.15"/>
    <row r="371" ht="22.5" customHeight="1" x14ac:dyDescent="0.15"/>
    <row r="372" ht="22.5" customHeight="1" x14ac:dyDescent="0.15"/>
    <row r="373" ht="22.5" customHeight="1" x14ac:dyDescent="0.15"/>
    <row r="374" ht="22.5" customHeight="1" x14ac:dyDescent="0.15"/>
    <row r="375" ht="22.5" customHeight="1" x14ac:dyDescent="0.15"/>
    <row r="376" ht="22.5" customHeight="1" x14ac:dyDescent="0.15"/>
    <row r="377" ht="22.5" customHeight="1" x14ac:dyDescent="0.15"/>
    <row r="378" ht="22.5" customHeight="1" x14ac:dyDescent="0.15"/>
    <row r="379" ht="22.5" customHeight="1" x14ac:dyDescent="0.15"/>
    <row r="380" ht="22.5" customHeight="1" x14ac:dyDescent="0.15"/>
    <row r="381" ht="22.5" customHeight="1" x14ac:dyDescent="0.15"/>
    <row r="382" ht="22.5" customHeight="1" x14ac:dyDescent="0.15"/>
    <row r="383" ht="22.5" customHeight="1" x14ac:dyDescent="0.15"/>
    <row r="384" ht="22.5" customHeight="1" x14ac:dyDescent="0.15"/>
    <row r="385" ht="22.5" customHeight="1" x14ac:dyDescent="0.15"/>
    <row r="386" ht="22.5" customHeight="1" x14ac:dyDescent="0.15"/>
    <row r="387" ht="22.5" customHeight="1" x14ac:dyDescent="0.15"/>
    <row r="388" ht="22.5" customHeight="1" x14ac:dyDescent="0.15"/>
    <row r="389" ht="22.5" customHeight="1" x14ac:dyDescent="0.15"/>
    <row r="390" ht="22.5" customHeight="1" x14ac:dyDescent="0.15"/>
    <row r="391" ht="22.5" customHeight="1" x14ac:dyDescent="0.15"/>
    <row r="392" ht="22.5" customHeight="1" x14ac:dyDescent="0.15"/>
    <row r="393" ht="22.5" customHeight="1" x14ac:dyDescent="0.15"/>
    <row r="394" ht="22.5" customHeight="1" x14ac:dyDescent="0.15"/>
    <row r="395" ht="22.5" customHeight="1" x14ac:dyDescent="0.15"/>
    <row r="396" ht="22.5" customHeight="1" x14ac:dyDescent="0.15"/>
    <row r="397" ht="22.5" customHeight="1" x14ac:dyDescent="0.15"/>
    <row r="398" ht="22.5" customHeight="1" x14ac:dyDescent="0.15"/>
    <row r="399" ht="22.5" customHeight="1" x14ac:dyDescent="0.15"/>
    <row r="400" ht="22.5" customHeight="1" x14ac:dyDescent="0.15"/>
    <row r="401" ht="22.5" customHeight="1" x14ac:dyDescent="0.15"/>
    <row r="402" ht="22.5" customHeight="1" x14ac:dyDescent="0.15"/>
    <row r="403" ht="22.5" customHeight="1" x14ac:dyDescent="0.15"/>
    <row r="404" ht="22.5" customHeight="1" x14ac:dyDescent="0.15"/>
    <row r="405" ht="22.5" customHeight="1" x14ac:dyDescent="0.15"/>
    <row r="406" ht="22.5" customHeight="1" x14ac:dyDescent="0.15"/>
    <row r="407" ht="22.5" customHeight="1" x14ac:dyDescent="0.15"/>
    <row r="408" ht="22.5" customHeight="1" x14ac:dyDescent="0.15"/>
    <row r="409" ht="22.5" customHeight="1" x14ac:dyDescent="0.15"/>
    <row r="410" ht="22.5" customHeight="1" x14ac:dyDescent="0.15"/>
    <row r="411" ht="22.5" customHeight="1" x14ac:dyDescent="0.15"/>
    <row r="412" ht="22.5" customHeight="1" x14ac:dyDescent="0.15"/>
    <row r="413" ht="22.5" customHeight="1" x14ac:dyDescent="0.15"/>
    <row r="414" ht="22.5" customHeight="1" x14ac:dyDescent="0.15"/>
    <row r="415" ht="22.5" customHeight="1" x14ac:dyDescent="0.15"/>
    <row r="416" ht="22.5" customHeight="1" x14ac:dyDescent="0.15"/>
    <row r="417" ht="22.5" customHeight="1" x14ac:dyDescent="0.15"/>
    <row r="418" ht="22.5" customHeight="1" x14ac:dyDescent="0.15"/>
    <row r="419" ht="22.5" customHeight="1" x14ac:dyDescent="0.15"/>
    <row r="420" ht="22.5" customHeight="1" x14ac:dyDescent="0.15"/>
    <row r="421" ht="22.5" customHeight="1" x14ac:dyDescent="0.15"/>
    <row r="422" ht="22.5" customHeight="1" x14ac:dyDescent="0.15"/>
    <row r="423" ht="22.5" customHeight="1" x14ac:dyDescent="0.15"/>
    <row r="424" ht="22.5" customHeight="1" x14ac:dyDescent="0.15"/>
    <row r="425" ht="22.5" customHeight="1" x14ac:dyDescent="0.15"/>
    <row r="426" ht="22.5" customHeight="1" x14ac:dyDescent="0.15"/>
    <row r="427" ht="22.5" customHeight="1" x14ac:dyDescent="0.15"/>
    <row r="428" ht="22.5" customHeight="1" x14ac:dyDescent="0.15"/>
    <row r="429" ht="22.5" customHeight="1" x14ac:dyDescent="0.15"/>
    <row r="430" ht="22.5" customHeight="1" x14ac:dyDescent="0.15"/>
    <row r="431" ht="22.5" customHeight="1" x14ac:dyDescent="0.15"/>
    <row r="432" ht="22.5" customHeight="1" x14ac:dyDescent="0.15"/>
    <row r="433" ht="22.5" customHeight="1" x14ac:dyDescent="0.15"/>
    <row r="434" ht="22.5" customHeight="1" x14ac:dyDescent="0.15"/>
    <row r="435" ht="22.5" customHeight="1" x14ac:dyDescent="0.15"/>
    <row r="436" ht="22.5" customHeight="1" x14ac:dyDescent="0.15"/>
    <row r="437" ht="22.5" customHeight="1" x14ac:dyDescent="0.15"/>
    <row r="438" ht="22.5" customHeight="1" x14ac:dyDescent="0.15"/>
    <row r="439" ht="22.5" customHeight="1" x14ac:dyDescent="0.15"/>
    <row r="440" ht="22.5" customHeight="1" x14ac:dyDescent="0.15"/>
    <row r="441" ht="22.5" customHeight="1" x14ac:dyDescent="0.15"/>
    <row r="442" ht="22.5" customHeight="1" x14ac:dyDescent="0.15"/>
    <row r="443" ht="22.5" customHeight="1" x14ac:dyDescent="0.15"/>
    <row r="444" ht="22.5" customHeight="1" x14ac:dyDescent="0.15"/>
    <row r="445" ht="22.5" customHeight="1" x14ac:dyDescent="0.15"/>
    <row r="446" ht="22.5" customHeight="1" x14ac:dyDescent="0.15"/>
    <row r="447" ht="22.5" customHeight="1" x14ac:dyDescent="0.15"/>
    <row r="448" ht="22.5" customHeight="1" x14ac:dyDescent="0.15"/>
    <row r="449" ht="22.5" customHeight="1" x14ac:dyDescent="0.15"/>
    <row r="450" ht="22.5" customHeight="1" x14ac:dyDescent="0.15"/>
    <row r="451" ht="22.5" customHeight="1" x14ac:dyDescent="0.15"/>
    <row r="452" ht="22.5" customHeight="1" x14ac:dyDescent="0.15"/>
    <row r="453" ht="22.5" customHeight="1" x14ac:dyDescent="0.15"/>
    <row r="454" ht="22.5" customHeight="1" x14ac:dyDescent="0.15"/>
    <row r="455" ht="22.5" customHeight="1" x14ac:dyDescent="0.15"/>
    <row r="456" ht="22.5" customHeight="1" x14ac:dyDescent="0.15"/>
    <row r="457" ht="22.5" customHeight="1" x14ac:dyDescent="0.15"/>
    <row r="458" ht="22.5" customHeight="1" x14ac:dyDescent="0.15"/>
    <row r="459" ht="22.5" customHeight="1" x14ac:dyDescent="0.15"/>
    <row r="460" ht="22.5" customHeight="1" x14ac:dyDescent="0.15"/>
    <row r="461" ht="22.5" customHeight="1" x14ac:dyDescent="0.15"/>
    <row r="462" ht="22.5" customHeight="1" x14ac:dyDescent="0.15"/>
    <row r="463" ht="22.5" customHeight="1" x14ac:dyDescent="0.15"/>
    <row r="464" ht="22.5" customHeight="1" x14ac:dyDescent="0.15"/>
    <row r="465" ht="22.5" customHeight="1" x14ac:dyDescent="0.15"/>
    <row r="466" ht="22.5" customHeight="1" x14ac:dyDescent="0.15"/>
    <row r="467" ht="22.5" customHeight="1" x14ac:dyDescent="0.15"/>
    <row r="468" ht="22.5" customHeight="1" x14ac:dyDescent="0.15"/>
    <row r="469" ht="22.5" customHeight="1" x14ac:dyDescent="0.15"/>
    <row r="470" ht="22.5" customHeight="1" x14ac:dyDescent="0.15"/>
    <row r="471" ht="22.5" customHeight="1" x14ac:dyDescent="0.15"/>
    <row r="472" ht="22.5" customHeight="1" x14ac:dyDescent="0.15"/>
    <row r="473" ht="22.5" customHeight="1" x14ac:dyDescent="0.15"/>
    <row r="474" ht="22.5" customHeight="1" x14ac:dyDescent="0.15"/>
    <row r="475" ht="22.5" customHeight="1" x14ac:dyDescent="0.15"/>
    <row r="476" ht="22.5" customHeight="1" x14ac:dyDescent="0.15"/>
    <row r="477" ht="22.5" customHeight="1" x14ac:dyDescent="0.15"/>
    <row r="478" ht="22.5" customHeight="1" x14ac:dyDescent="0.15"/>
    <row r="479" ht="22.5" customHeight="1" x14ac:dyDescent="0.15"/>
    <row r="480" ht="22.5" customHeight="1" x14ac:dyDescent="0.15"/>
    <row r="481" ht="22.5" customHeight="1" x14ac:dyDescent="0.15"/>
    <row r="482" ht="22.5" customHeight="1" x14ac:dyDescent="0.15"/>
    <row r="483" ht="22.5" customHeight="1" x14ac:dyDescent="0.15"/>
    <row r="484" ht="22.5" customHeight="1" x14ac:dyDescent="0.15"/>
    <row r="485" ht="22.5" customHeight="1" x14ac:dyDescent="0.15"/>
    <row r="486" ht="22.5" customHeight="1" x14ac:dyDescent="0.15"/>
    <row r="487" ht="22.5" customHeight="1" x14ac:dyDescent="0.15"/>
    <row r="488" ht="22.5" customHeight="1" x14ac:dyDescent="0.15"/>
    <row r="489" ht="22.5" customHeight="1" x14ac:dyDescent="0.15"/>
    <row r="490" ht="22.5" customHeight="1" x14ac:dyDescent="0.15"/>
    <row r="491" ht="22.5" customHeight="1" x14ac:dyDescent="0.15"/>
    <row r="492" ht="22.5" customHeight="1" x14ac:dyDescent="0.15"/>
    <row r="493" ht="22.5" customHeight="1" x14ac:dyDescent="0.15"/>
    <row r="494" ht="22.5" customHeight="1" x14ac:dyDescent="0.15"/>
    <row r="495" ht="22.5" customHeight="1" x14ac:dyDescent="0.15"/>
    <row r="496" ht="22.5" customHeight="1" x14ac:dyDescent="0.15"/>
    <row r="497" ht="22.5" customHeight="1" x14ac:dyDescent="0.15"/>
    <row r="498" ht="22.5" customHeight="1" x14ac:dyDescent="0.15"/>
    <row r="499" ht="22.5" customHeight="1" x14ac:dyDescent="0.15"/>
    <row r="500" ht="22.5" customHeight="1" x14ac:dyDescent="0.15"/>
    <row r="501" ht="22.5" customHeight="1" x14ac:dyDescent="0.15"/>
    <row r="502" ht="22.5" customHeight="1" x14ac:dyDescent="0.15"/>
    <row r="503" ht="22.5" customHeight="1" x14ac:dyDescent="0.15"/>
    <row r="504" ht="22.5" customHeight="1" x14ac:dyDescent="0.15"/>
    <row r="505" ht="22.5" customHeight="1" x14ac:dyDescent="0.15"/>
    <row r="506" ht="22.5" customHeight="1" x14ac:dyDescent="0.15"/>
    <row r="507" ht="22.5" customHeight="1" x14ac:dyDescent="0.15"/>
    <row r="508" ht="22.5" customHeight="1" x14ac:dyDescent="0.15"/>
    <row r="509" ht="22.5" customHeight="1" x14ac:dyDescent="0.15"/>
    <row r="510" ht="22.5" customHeight="1" x14ac:dyDescent="0.15"/>
    <row r="511" ht="22.5" customHeight="1" x14ac:dyDescent="0.15"/>
    <row r="512" ht="22.5" customHeight="1" x14ac:dyDescent="0.15"/>
    <row r="513" ht="22.5" customHeight="1" x14ac:dyDescent="0.15"/>
    <row r="514" ht="22.5" customHeight="1" x14ac:dyDescent="0.15"/>
    <row r="515" ht="22.5" customHeight="1" x14ac:dyDescent="0.15"/>
    <row r="516" ht="22.5" customHeight="1" x14ac:dyDescent="0.15"/>
    <row r="517" ht="22.5" customHeight="1" x14ac:dyDescent="0.15"/>
    <row r="518" ht="22.5" customHeight="1" x14ac:dyDescent="0.15"/>
    <row r="519" ht="22.5" customHeight="1" x14ac:dyDescent="0.15"/>
    <row r="520" ht="22.5" customHeight="1" x14ac:dyDescent="0.15"/>
    <row r="521" ht="22.5" customHeight="1" x14ac:dyDescent="0.15"/>
    <row r="522" ht="22.5" customHeight="1" x14ac:dyDescent="0.15"/>
    <row r="523" ht="22.5" customHeight="1" x14ac:dyDescent="0.15"/>
    <row r="524" ht="22.5" customHeight="1" x14ac:dyDescent="0.15"/>
    <row r="525" ht="22.5" customHeight="1" x14ac:dyDescent="0.15"/>
    <row r="526" ht="22.5" customHeight="1" x14ac:dyDescent="0.15"/>
    <row r="527" ht="22.5" customHeight="1" x14ac:dyDescent="0.15"/>
    <row r="528" ht="22.5" customHeight="1" x14ac:dyDescent="0.15"/>
    <row r="529" ht="22.5" customHeight="1" x14ac:dyDescent="0.15"/>
    <row r="530" ht="22.5" customHeight="1" x14ac:dyDescent="0.15"/>
    <row r="531" ht="22.5" customHeight="1" x14ac:dyDescent="0.15"/>
    <row r="532" ht="22.5" customHeight="1" x14ac:dyDescent="0.15"/>
    <row r="533" ht="22.5" customHeight="1" x14ac:dyDescent="0.15"/>
    <row r="534" ht="22.5" customHeight="1" x14ac:dyDescent="0.15"/>
    <row r="535" ht="22.5" customHeight="1" x14ac:dyDescent="0.15"/>
    <row r="536" ht="22.5" customHeight="1" x14ac:dyDescent="0.15"/>
    <row r="537" ht="22.5" customHeight="1" x14ac:dyDescent="0.15"/>
    <row r="538" ht="22.5" customHeight="1" x14ac:dyDescent="0.15"/>
    <row r="539" ht="22.5" customHeight="1" x14ac:dyDescent="0.15"/>
    <row r="540" ht="22.5" customHeight="1" x14ac:dyDescent="0.15"/>
    <row r="541" ht="22.5" customHeight="1" x14ac:dyDescent="0.15"/>
    <row r="542" ht="22.5" customHeight="1" x14ac:dyDescent="0.15"/>
    <row r="543" ht="22.5" customHeight="1" x14ac:dyDescent="0.15"/>
    <row r="544" ht="22.5" customHeight="1" x14ac:dyDescent="0.15"/>
    <row r="545" ht="22.5" customHeight="1" x14ac:dyDescent="0.15"/>
    <row r="546" ht="22.5" customHeight="1" x14ac:dyDescent="0.15"/>
    <row r="547" ht="22.5" customHeight="1" x14ac:dyDescent="0.15"/>
    <row r="548" ht="22.5" customHeight="1" x14ac:dyDescent="0.15"/>
    <row r="549" ht="22.5" customHeight="1" x14ac:dyDescent="0.15"/>
    <row r="550" ht="22.5" customHeight="1" x14ac:dyDescent="0.15"/>
    <row r="551" ht="22.5" customHeight="1" x14ac:dyDescent="0.15"/>
    <row r="552" ht="22.5" customHeight="1" x14ac:dyDescent="0.15"/>
    <row r="553" ht="22.5" customHeight="1" x14ac:dyDescent="0.15"/>
    <row r="554" ht="22.5" customHeight="1" x14ac:dyDescent="0.15"/>
    <row r="555" ht="22.5" customHeight="1" x14ac:dyDescent="0.15"/>
    <row r="556" ht="22.5" customHeight="1" x14ac:dyDescent="0.15"/>
    <row r="557" ht="22.5" customHeight="1" x14ac:dyDescent="0.15"/>
    <row r="558" ht="22.5" customHeight="1" x14ac:dyDescent="0.15"/>
    <row r="559" ht="22.5" customHeight="1" x14ac:dyDescent="0.15"/>
    <row r="560" ht="22.5" customHeight="1" x14ac:dyDescent="0.15"/>
    <row r="561" ht="22.5" customHeight="1" x14ac:dyDescent="0.15"/>
    <row r="562" ht="22.5" customHeight="1" x14ac:dyDescent="0.15"/>
    <row r="563" ht="22.5" customHeight="1" x14ac:dyDescent="0.15"/>
    <row r="564" ht="22.5" customHeight="1" x14ac:dyDescent="0.15"/>
    <row r="565" ht="22.5" customHeight="1" x14ac:dyDescent="0.15"/>
    <row r="566" ht="22.5" customHeight="1" x14ac:dyDescent="0.15"/>
    <row r="567" ht="22.5" customHeight="1" x14ac:dyDescent="0.15"/>
    <row r="568" ht="22.5" customHeight="1" x14ac:dyDescent="0.15"/>
    <row r="569" ht="22.5" customHeight="1" x14ac:dyDescent="0.15"/>
    <row r="570" ht="22.5" customHeight="1" x14ac:dyDescent="0.15"/>
    <row r="571" ht="22.5" customHeight="1" x14ac:dyDescent="0.15"/>
    <row r="572" ht="22.5" customHeight="1" x14ac:dyDescent="0.15"/>
    <row r="573" ht="22.5" customHeight="1" x14ac:dyDescent="0.15"/>
    <row r="574" ht="22.5" customHeight="1" x14ac:dyDescent="0.15"/>
    <row r="575" ht="22.5" customHeight="1" x14ac:dyDescent="0.15"/>
    <row r="576" ht="22.5" customHeight="1" x14ac:dyDescent="0.15"/>
    <row r="577" ht="22.5" customHeight="1" x14ac:dyDescent="0.15"/>
    <row r="578" ht="22.5" customHeight="1" x14ac:dyDescent="0.15"/>
    <row r="579" ht="22.5" customHeight="1" x14ac:dyDescent="0.15"/>
    <row r="580" ht="22.5" customHeight="1" x14ac:dyDescent="0.15"/>
    <row r="581" ht="22.5" customHeight="1" x14ac:dyDescent="0.15"/>
    <row r="582" ht="22.5" customHeight="1" x14ac:dyDescent="0.15"/>
    <row r="583" ht="22.5" customHeight="1" x14ac:dyDescent="0.15"/>
    <row r="584" ht="22.5" customHeight="1" x14ac:dyDescent="0.15"/>
    <row r="585" ht="22.5" customHeight="1" x14ac:dyDescent="0.15"/>
    <row r="586" ht="22.5" customHeight="1" x14ac:dyDescent="0.15"/>
    <row r="587" ht="22.5" customHeight="1" x14ac:dyDescent="0.15"/>
    <row r="588" ht="22.5" customHeight="1" x14ac:dyDescent="0.15"/>
    <row r="589" ht="22.5" customHeight="1" x14ac:dyDescent="0.15"/>
    <row r="590" ht="22.5" customHeight="1" x14ac:dyDescent="0.15"/>
    <row r="591" ht="22.5" customHeight="1" x14ac:dyDescent="0.15"/>
    <row r="592" ht="22.5" customHeight="1" x14ac:dyDescent="0.15"/>
    <row r="593" ht="22.5" customHeight="1" x14ac:dyDescent="0.15"/>
    <row r="594" ht="22.5" customHeight="1" x14ac:dyDescent="0.15"/>
    <row r="595" ht="22.5" customHeight="1" x14ac:dyDescent="0.15"/>
    <row r="596" ht="22.5" customHeight="1" x14ac:dyDescent="0.15"/>
    <row r="597" ht="22.5" customHeight="1" x14ac:dyDescent="0.15"/>
    <row r="598" ht="22.5" customHeight="1" x14ac:dyDescent="0.15"/>
    <row r="599" ht="22.5" customHeight="1" x14ac:dyDescent="0.15"/>
    <row r="600" ht="22.5" customHeight="1" x14ac:dyDescent="0.15"/>
    <row r="601" ht="22.5" customHeight="1" x14ac:dyDescent="0.15"/>
    <row r="602" ht="22.5" customHeight="1" x14ac:dyDescent="0.15"/>
    <row r="603" ht="22.5" customHeight="1" x14ac:dyDescent="0.15"/>
    <row r="604" ht="22.5" customHeight="1" x14ac:dyDescent="0.15"/>
    <row r="605" ht="22.5" customHeight="1" x14ac:dyDescent="0.15"/>
    <row r="606" ht="22.5" customHeight="1" x14ac:dyDescent="0.15"/>
    <row r="607" ht="22.5" customHeight="1" x14ac:dyDescent="0.15"/>
    <row r="608" ht="22.5" customHeight="1" x14ac:dyDescent="0.15"/>
    <row r="609" ht="22.5" customHeight="1" x14ac:dyDescent="0.15"/>
    <row r="610" ht="22.5" customHeight="1" x14ac:dyDescent="0.15"/>
    <row r="611" ht="22.5" customHeight="1" x14ac:dyDescent="0.15"/>
    <row r="612" ht="22.5" customHeight="1" x14ac:dyDescent="0.15"/>
    <row r="613" ht="22.5" customHeight="1" x14ac:dyDescent="0.15"/>
    <row r="614" ht="22.5" customHeight="1" x14ac:dyDescent="0.15"/>
    <row r="615" ht="22.5" customHeight="1" x14ac:dyDescent="0.15"/>
    <row r="616" ht="22.5" customHeight="1" x14ac:dyDescent="0.15"/>
    <row r="617" ht="22.5" customHeight="1" x14ac:dyDescent="0.15"/>
    <row r="618" ht="22.5" customHeight="1" x14ac:dyDescent="0.15"/>
    <row r="619" ht="22.5" customHeight="1" x14ac:dyDescent="0.15"/>
    <row r="620" ht="22.5" customHeight="1" x14ac:dyDescent="0.15"/>
    <row r="621" ht="22.5" customHeight="1" x14ac:dyDescent="0.15"/>
    <row r="622" ht="22.5" customHeight="1" x14ac:dyDescent="0.15"/>
    <row r="623" ht="22.5" customHeight="1" x14ac:dyDescent="0.15"/>
    <row r="624" ht="22.5" customHeight="1" x14ac:dyDescent="0.15"/>
    <row r="625" ht="22.5" customHeight="1" x14ac:dyDescent="0.15"/>
    <row r="626" ht="22.5" customHeight="1" x14ac:dyDescent="0.15"/>
    <row r="627" ht="22.5" customHeight="1" x14ac:dyDescent="0.15"/>
    <row r="628" ht="22.5" customHeight="1" x14ac:dyDescent="0.15"/>
    <row r="629" ht="22.5" customHeight="1" x14ac:dyDescent="0.15"/>
    <row r="630" ht="22.5" customHeight="1" x14ac:dyDescent="0.15"/>
    <row r="631" ht="22.5" customHeight="1" x14ac:dyDescent="0.15"/>
    <row r="632" ht="22.5" customHeight="1" x14ac:dyDescent="0.15"/>
    <row r="633" ht="22.5" customHeight="1" x14ac:dyDescent="0.15"/>
    <row r="634" ht="22.5" customHeight="1" x14ac:dyDescent="0.15"/>
    <row r="635" ht="22.5" customHeight="1" x14ac:dyDescent="0.15"/>
    <row r="636" ht="22.5" customHeight="1" x14ac:dyDescent="0.15"/>
    <row r="637" ht="22.5" customHeight="1" x14ac:dyDescent="0.15"/>
    <row r="638" ht="22.5" customHeight="1" x14ac:dyDescent="0.15"/>
    <row r="639" ht="22.5" customHeight="1" x14ac:dyDescent="0.15"/>
    <row r="640" ht="22.5" customHeight="1" x14ac:dyDescent="0.15"/>
    <row r="641" ht="22.5" customHeight="1" x14ac:dyDescent="0.15"/>
    <row r="642" ht="22.5" customHeight="1" x14ac:dyDescent="0.15"/>
    <row r="643" ht="22.5" customHeight="1" x14ac:dyDescent="0.15"/>
    <row r="644" ht="22.5" customHeight="1" x14ac:dyDescent="0.15"/>
    <row r="645" ht="22.5" customHeight="1" x14ac:dyDescent="0.15"/>
    <row r="646" ht="22.5" customHeight="1" x14ac:dyDescent="0.15"/>
    <row r="647" ht="22.5" customHeight="1" x14ac:dyDescent="0.15"/>
    <row r="648" ht="22.5" customHeight="1" x14ac:dyDescent="0.15"/>
    <row r="649" ht="22.5" customHeight="1" x14ac:dyDescent="0.15"/>
    <row r="650" ht="22.5" customHeight="1" x14ac:dyDescent="0.15"/>
    <row r="651" ht="22.5" customHeight="1" x14ac:dyDescent="0.15"/>
    <row r="652" ht="22.5" customHeight="1" x14ac:dyDescent="0.15"/>
    <row r="653" ht="22.5" customHeight="1" x14ac:dyDescent="0.15"/>
    <row r="654" ht="22.5" customHeight="1" x14ac:dyDescent="0.15"/>
    <row r="655" ht="22.5" customHeight="1" x14ac:dyDescent="0.15"/>
    <row r="656" ht="22.5" customHeight="1" x14ac:dyDescent="0.15"/>
    <row r="657" ht="22.5" customHeight="1" x14ac:dyDescent="0.15"/>
    <row r="658" ht="22.5" customHeight="1" x14ac:dyDescent="0.15"/>
    <row r="659" ht="22.5" customHeight="1" x14ac:dyDescent="0.15"/>
    <row r="660" ht="22.5" customHeight="1" x14ac:dyDescent="0.15"/>
    <row r="661" ht="22.5" customHeight="1" x14ac:dyDescent="0.15"/>
    <row r="662" ht="22.5" customHeight="1" x14ac:dyDescent="0.15"/>
    <row r="663" ht="22.5" customHeight="1" x14ac:dyDescent="0.15"/>
    <row r="664" ht="22.5" customHeight="1" x14ac:dyDescent="0.15"/>
    <row r="665" ht="22.5" customHeight="1" x14ac:dyDescent="0.15"/>
  </sheetData>
  <mergeCells count="307">
    <mergeCell ref="AH52:AJ52"/>
    <mergeCell ref="AH53:AJ53"/>
    <mergeCell ref="AH54:AJ54"/>
    <mergeCell ref="AB26:AD26"/>
    <mergeCell ref="AB25:AD25"/>
    <mergeCell ref="AB24:AD24"/>
    <mergeCell ref="V20:X20"/>
    <mergeCell ref="V18:X19"/>
    <mergeCell ref="V21:X21"/>
    <mergeCell ref="Y23:AA23"/>
    <mergeCell ref="Y26:AA26"/>
    <mergeCell ref="Y25:AA25"/>
    <mergeCell ref="Y22:AA22"/>
    <mergeCell ref="Y24:AA24"/>
    <mergeCell ref="V22:X22"/>
    <mergeCell ref="AB54:AD54"/>
    <mergeCell ref="AB53:AD53"/>
    <mergeCell ref="AB52:AD52"/>
    <mergeCell ref="AB51:AD51"/>
    <mergeCell ref="AB50:AD50"/>
    <mergeCell ref="AB49:AD49"/>
    <mergeCell ref="AB48:AD48"/>
    <mergeCell ref="AB47:AD47"/>
    <mergeCell ref="Y51:AA51"/>
    <mergeCell ref="C45:C47"/>
    <mergeCell ref="C32:C34"/>
    <mergeCell ref="C18:C20"/>
    <mergeCell ref="Y18:AM19"/>
    <mergeCell ref="D8:G8"/>
    <mergeCell ref="D14:G14"/>
    <mergeCell ref="D13:G13"/>
    <mergeCell ref="D12:G12"/>
    <mergeCell ref="D11:G11"/>
    <mergeCell ref="D10:G10"/>
    <mergeCell ref="D9:G9"/>
    <mergeCell ref="AH27:AJ27"/>
    <mergeCell ref="AH26:AJ26"/>
    <mergeCell ref="AH25:AJ25"/>
    <mergeCell ref="AH24:AJ24"/>
    <mergeCell ref="AH23:AJ23"/>
    <mergeCell ref="AH22:AJ22"/>
    <mergeCell ref="H9:K9"/>
    <mergeCell ref="V25:X25"/>
    <mergeCell ref="V26:X26"/>
    <mergeCell ref="V27:X27"/>
    <mergeCell ref="AC12:AE12"/>
    <mergeCell ref="AC13:AE13"/>
    <mergeCell ref="AC14:AE14"/>
    <mergeCell ref="AK20:AM20"/>
    <mergeCell ref="H14:K14"/>
    <mergeCell ref="L13:O13"/>
    <mergeCell ref="L12:O12"/>
    <mergeCell ref="L11:O11"/>
    <mergeCell ref="L10:O10"/>
    <mergeCell ref="P10:S10"/>
    <mergeCell ref="AF12:AI12"/>
    <mergeCell ref="AF11:AI11"/>
    <mergeCell ref="AF10:AI10"/>
    <mergeCell ref="L14:O14"/>
    <mergeCell ref="T14:V14"/>
    <mergeCell ref="T13:V13"/>
    <mergeCell ref="T12:V12"/>
    <mergeCell ref="T11:V11"/>
    <mergeCell ref="T10:V10"/>
    <mergeCell ref="W14:Y14"/>
    <mergeCell ref="W13:Y13"/>
    <mergeCell ref="W12:Y12"/>
    <mergeCell ref="W11:Y11"/>
    <mergeCell ref="W10:Y10"/>
    <mergeCell ref="AF13:AI13"/>
    <mergeCell ref="Z14:AB14"/>
    <mergeCell ref="Z13:AB13"/>
    <mergeCell ref="P12:S12"/>
    <mergeCell ref="P11:S11"/>
    <mergeCell ref="J35:L35"/>
    <mergeCell ref="G22:I22"/>
    <mergeCell ref="J21:L21"/>
    <mergeCell ref="M20:O20"/>
    <mergeCell ref="S25:U25"/>
    <mergeCell ref="S24:U24"/>
    <mergeCell ref="S23:U23"/>
    <mergeCell ref="S22:U22"/>
    <mergeCell ref="J18:L20"/>
    <mergeCell ref="G18:I20"/>
    <mergeCell ref="J27:L27"/>
    <mergeCell ref="J26:L26"/>
    <mergeCell ref="J25:L25"/>
    <mergeCell ref="J24:L24"/>
    <mergeCell ref="J23:L23"/>
    <mergeCell ref="J22:L22"/>
    <mergeCell ref="H11:K11"/>
    <mergeCell ref="P22:R22"/>
    <mergeCell ref="M21:O21"/>
    <mergeCell ref="M27:O27"/>
    <mergeCell ref="M26:O26"/>
    <mergeCell ref="M35:O35"/>
    <mergeCell ref="D27:F27"/>
    <mergeCell ref="D26:F26"/>
    <mergeCell ref="D25:F25"/>
    <mergeCell ref="D24:F24"/>
    <mergeCell ref="D23:F23"/>
    <mergeCell ref="D22:F22"/>
    <mergeCell ref="D21:F21"/>
    <mergeCell ref="AF14:AI14"/>
    <mergeCell ref="G23:I23"/>
    <mergeCell ref="G21:I21"/>
    <mergeCell ref="G27:I27"/>
    <mergeCell ref="G26:I26"/>
    <mergeCell ref="G25:I25"/>
    <mergeCell ref="G24:I24"/>
    <mergeCell ref="S26:U26"/>
    <mergeCell ref="V23:X23"/>
    <mergeCell ref="V24:X24"/>
    <mergeCell ref="S21:U21"/>
    <mergeCell ref="S20:U20"/>
    <mergeCell ref="Y27:AA27"/>
    <mergeCell ref="AB21:AD21"/>
    <mergeCell ref="AB20:AD20"/>
    <mergeCell ref="AB22:AD22"/>
    <mergeCell ref="AB27:AD27"/>
    <mergeCell ref="M36:O36"/>
    <mergeCell ref="M32:O34"/>
    <mergeCell ref="M53:O53"/>
    <mergeCell ref="AF8:AI8"/>
    <mergeCell ref="M48:O48"/>
    <mergeCell ref="M47:O47"/>
    <mergeCell ref="L9:O9"/>
    <mergeCell ref="L8:O8"/>
    <mergeCell ref="P9:S9"/>
    <mergeCell ref="P8:S8"/>
    <mergeCell ref="T8:V8"/>
    <mergeCell ref="T9:V9"/>
    <mergeCell ref="W8:Y8"/>
    <mergeCell ref="W9:Y9"/>
    <mergeCell ref="Z8:AB8"/>
    <mergeCell ref="Z12:AB12"/>
    <mergeCell ref="Z11:AB11"/>
    <mergeCell ref="Z10:AB10"/>
    <mergeCell ref="AC8:AE8"/>
    <mergeCell ref="M51:O51"/>
    <mergeCell ref="M50:O50"/>
    <mergeCell ref="Y52:AA52"/>
    <mergeCell ref="AE23:AG23"/>
    <mergeCell ref="AH47:AJ47"/>
    <mergeCell ref="Y54:AA54"/>
    <mergeCell ref="Y47:AA47"/>
    <mergeCell ref="Y48:AA48"/>
    <mergeCell ref="Y49:AA49"/>
    <mergeCell ref="Y50:AA50"/>
    <mergeCell ref="Y53:AA53"/>
    <mergeCell ref="AK21:AM21"/>
    <mergeCell ref="AK22:AM22"/>
    <mergeCell ref="AE54:AG54"/>
    <mergeCell ref="AE53:AG53"/>
    <mergeCell ref="AE52:AG52"/>
    <mergeCell ref="AE51:AG51"/>
    <mergeCell ref="AE50:AG50"/>
    <mergeCell ref="AE49:AG49"/>
    <mergeCell ref="AE48:AG48"/>
    <mergeCell ref="AE47:AG47"/>
    <mergeCell ref="AH21:AJ21"/>
    <mergeCell ref="AE26:AG26"/>
    <mergeCell ref="AE25:AG25"/>
    <mergeCell ref="AK23:AM23"/>
    <mergeCell ref="AK24:AM24"/>
    <mergeCell ref="AK25:AM25"/>
    <mergeCell ref="AK26:AM26"/>
    <mergeCell ref="AK27:AM27"/>
    <mergeCell ref="AH48:AJ48"/>
    <mergeCell ref="AH49:AJ49"/>
    <mergeCell ref="AH50:AJ50"/>
    <mergeCell ref="AH51:AJ51"/>
    <mergeCell ref="D54:F54"/>
    <mergeCell ref="G48:I48"/>
    <mergeCell ref="G49:I49"/>
    <mergeCell ref="G50:I50"/>
    <mergeCell ref="G51:I51"/>
    <mergeCell ref="P53:R53"/>
    <mergeCell ref="P54:R54"/>
    <mergeCell ref="J48:L48"/>
    <mergeCell ref="G52:I52"/>
    <mergeCell ref="G53:I53"/>
    <mergeCell ref="G54:I54"/>
    <mergeCell ref="D48:F48"/>
    <mergeCell ref="D49:F49"/>
    <mergeCell ref="D50:F50"/>
    <mergeCell ref="D51:F51"/>
    <mergeCell ref="D52:F52"/>
    <mergeCell ref="D53:F53"/>
    <mergeCell ref="J54:L54"/>
    <mergeCell ref="J53:L53"/>
    <mergeCell ref="J52:L52"/>
    <mergeCell ref="J51:L51"/>
    <mergeCell ref="J50:L50"/>
    <mergeCell ref="M54:O54"/>
    <mergeCell ref="M52:O52"/>
    <mergeCell ref="V54:X54"/>
    <mergeCell ref="S48:U48"/>
    <mergeCell ref="S49:U49"/>
    <mergeCell ref="S50:U50"/>
    <mergeCell ref="S51:U51"/>
    <mergeCell ref="S52:U52"/>
    <mergeCell ref="S53:U53"/>
    <mergeCell ref="S54:U54"/>
    <mergeCell ref="P48:R48"/>
    <mergeCell ref="P49:R49"/>
    <mergeCell ref="P50:R50"/>
    <mergeCell ref="P51:R51"/>
    <mergeCell ref="P52:R52"/>
    <mergeCell ref="V53:X53"/>
    <mergeCell ref="M49:O49"/>
    <mergeCell ref="V47:X47"/>
    <mergeCell ref="V48:X48"/>
    <mergeCell ref="V49:X49"/>
    <mergeCell ref="V50:X50"/>
    <mergeCell ref="J32:L34"/>
    <mergeCell ref="G32:I34"/>
    <mergeCell ref="V51:X51"/>
    <mergeCell ref="V52:X52"/>
    <mergeCell ref="M39:O39"/>
    <mergeCell ref="M40:O40"/>
    <mergeCell ref="M41:O41"/>
    <mergeCell ref="G41:I41"/>
    <mergeCell ref="G40:I40"/>
    <mergeCell ref="G39:I39"/>
    <mergeCell ref="J41:L41"/>
    <mergeCell ref="G38:I38"/>
    <mergeCell ref="J36:L36"/>
    <mergeCell ref="J37:L37"/>
    <mergeCell ref="J38:L38"/>
    <mergeCell ref="J39:L39"/>
    <mergeCell ref="J40:L40"/>
    <mergeCell ref="G37:I37"/>
    <mergeCell ref="J49:L49"/>
    <mergeCell ref="G35:I35"/>
    <mergeCell ref="AF7:AI7"/>
    <mergeCell ref="AF4:AI4"/>
    <mergeCell ref="AF5:AI6"/>
    <mergeCell ref="AE20:AG20"/>
    <mergeCell ref="L6:O7"/>
    <mergeCell ref="H6:K7"/>
    <mergeCell ref="Z4:AB5"/>
    <mergeCell ref="W4:Y5"/>
    <mergeCell ref="T4:V5"/>
    <mergeCell ref="P20:R20"/>
    <mergeCell ref="Z9:AB9"/>
    <mergeCell ref="AF9:AI9"/>
    <mergeCell ref="H8:K8"/>
    <mergeCell ref="AH20:AJ20"/>
    <mergeCell ref="H13:K13"/>
    <mergeCell ref="H12:K12"/>
    <mergeCell ref="H10:K10"/>
    <mergeCell ref="AC4:AE5"/>
    <mergeCell ref="AC6:AE7"/>
    <mergeCell ref="AC9:AE9"/>
    <mergeCell ref="AC10:AE10"/>
    <mergeCell ref="AC11:AE11"/>
    <mergeCell ref="P14:S14"/>
    <mergeCell ref="P13:S13"/>
    <mergeCell ref="D38:F38"/>
    <mergeCell ref="D39:F39"/>
    <mergeCell ref="D40:F40"/>
    <mergeCell ref="G36:I36"/>
    <mergeCell ref="D4:G7"/>
    <mergeCell ref="C4:C7"/>
    <mergeCell ref="Z6:AB7"/>
    <mergeCell ref="W6:Y7"/>
    <mergeCell ref="T6:V7"/>
    <mergeCell ref="H4:S5"/>
    <mergeCell ref="P6:S7"/>
    <mergeCell ref="Y20:AA20"/>
    <mergeCell ref="S27:U27"/>
    <mergeCell ref="AB23:AD23"/>
    <mergeCell ref="M25:O25"/>
    <mergeCell ref="M24:O24"/>
    <mergeCell ref="M23:O23"/>
    <mergeCell ref="M22:O22"/>
    <mergeCell ref="P21:R21"/>
    <mergeCell ref="P27:R27"/>
    <mergeCell ref="P26:R26"/>
    <mergeCell ref="P25:R25"/>
    <mergeCell ref="P24:R24"/>
    <mergeCell ref="P23:R23"/>
    <mergeCell ref="AC2:AI2"/>
    <mergeCell ref="AG16:AM16"/>
    <mergeCell ref="U30:AA30"/>
    <mergeCell ref="AA43:AG43"/>
    <mergeCell ref="D32:F34"/>
    <mergeCell ref="D45:AG46"/>
    <mergeCell ref="S47:U47"/>
    <mergeCell ref="J47:L47"/>
    <mergeCell ref="P47:R47"/>
    <mergeCell ref="G47:I47"/>
    <mergeCell ref="M37:O37"/>
    <mergeCell ref="M38:O38"/>
    <mergeCell ref="D18:F20"/>
    <mergeCell ref="M18:U19"/>
    <mergeCell ref="AE22:AG22"/>
    <mergeCell ref="AE21:AG21"/>
    <mergeCell ref="AE27:AG27"/>
    <mergeCell ref="AE24:AG24"/>
    <mergeCell ref="Y21:AA21"/>
    <mergeCell ref="D47:F47"/>
    <mergeCell ref="D41:F41"/>
    <mergeCell ref="D35:F35"/>
    <mergeCell ref="D36:F36"/>
    <mergeCell ref="D37:F37"/>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ゴシック,標準"【５　窓口別事務取扱件数】－【(５)窓口別取扱比率】</oddHeader>
    <oddFooter>&amp;R&amp;"ＭＳ ゴシック,標準"【５　窓口別事務取扱件数】－【(５)窓口別取扱比率】</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S652"/>
  <sheetViews>
    <sheetView view="pageLayout" topLeftCell="A4" zoomScaleNormal="90" zoomScaleSheetLayoutView="77" workbookViewId="0">
      <selection activeCell="E4" sqref="E4"/>
    </sheetView>
  </sheetViews>
  <sheetFormatPr defaultRowHeight="13.5" x14ac:dyDescent="0.15"/>
  <cols>
    <col min="1" max="2" width="2.5" style="36" customWidth="1"/>
    <col min="3" max="3" width="13.75" style="36" customWidth="1"/>
    <col min="4" max="4" width="8.75" style="36" customWidth="1"/>
    <col min="5" max="7" width="10.625" style="36" customWidth="1"/>
    <col min="8" max="10" width="7.5" style="36" customWidth="1"/>
    <col min="11" max="11" width="5.25" style="36" customWidth="1"/>
    <col min="12" max="12" width="10" style="36" customWidth="1"/>
    <col min="13" max="19" width="6.875" style="36" customWidth="1"/>
    <col min="20" max="20" width="1.25" style="36" customWidth="1"/>
    <col min="21" max="21" width="10.25" style="36" customWidth="1"/>
    <col min="22" max="16384" width="9" style="36"/>
  </cols>
  <sheetData>
    <row r="1" spans="1:19" ht="6.75" customHeight="1" x14ac:dyDescent="0.15"/>
    <row r="2" spans="1:19" ht="22.5" customHeight="1" x14ac:dyDescent="0.15">
      <c r="A2" s="240" t="s">
        <v>168</v>
      </c>
      <c r="B2" s="136"/>
      <c r="C2" s="136"/>
      <c r="F2" s="59"/>
      <c r="G2" s="678"/>
    </row>
    <row r="3" spans="1:19" ht="10.5" customHeight="1" x14ac:dyDescent="0.15">
      <c r="C3" s="136"/>
      <c r="D3" s="136"/>
      <c r="E3" s="136"/>
      <c r="F3" s="63"/>
    </row>
    <row r="4" spans="1:19" ht="22.5" customHeight="1" x14ac:dyDescent="0.15">
      <c r="C4" s="240" t="s">
        <v>128</v>
      </c>
      <c r="D4" s="59"/>
      <c r="E4" s="59"/>
      <c r="J4" s="46"/>
      <c r="K4" s="46"/>
      <c r="N4" s="52"/>
      <c r="O4" s="52"/>
      <c r="P4" s="2147">
        <f>'当該年度入力、注意事項'!$E$10</f>
        <v>26</v>
      </c>
      <c r="Q4" s="2147"/>
      <c r="R4" s="2147"/>
    </row>
    <row r="5" spans="1:19" ht="3.75" customHeight="1" thickBot="1" x14ac:dyDescent="0.2">
      <c r="C5" s="59"/>
      <c r="D5" s="59"/>
      <c r="E5" s="59"/>
      <c r="J5" s="46"/>
      <c r="K5" s="46"/>
      <c r="N5" s="52"/>
      <c r="O5" s="52"/>
    </row>
    <row r="6" spans="1:19" ht="16.5" customHeight="1" x14ac:dyDescent="0.15">
      <c r="C6" s="3229" t="s">
        <v>159</v>
      </c>
      <c r="D6" s="3302" t="s">
        <v>160</v>
      </c>
      <c r="E6" s="255" t="s">
        <v>281</v>
      </c>
      <c r="F6" s="256" t="s">
        <v>183</v>
      </c>
      <c r="G6" s="239" t="s">
        <v>184</v>
      </c>
      <c r="H6" s="586" t="s">
        <v>325</v>
      </c>
      <c r="I6" s="250" t="s">
        <v>341</v>
      </c>
      <c r="J6" s="250" t="s">
        <v>342</v>
      </c>
      <c r="K6" s="587"/>
      <c r="L6" s="251" t="s">
        <v>344</v>
      </c>
      <c r="M6" s="257" t="s">
        <v>98</v>
      </c>
      <c r="N6" s="250" t="s">
        <v>345</v>
      </c>
      <c r="O6" s="251" t="s">
        <v>346</v>
      </c>
      <c r="P6" s="264" t="s">
        <v>347</v>
      </c>
      <c r="Q6" s="265" t="s">
        <v>348</v>
      </c>
      <c r="R6" s="258" t="s">
        <v>485</v>
      </c>
      <c r="S6" s="260"/>
    </row>
    <row r="7" spans="1:19" ht="16.5" customHeight="1" thickBot="1" x14ac:dyDescent="0.2">
      <c r="C7" s="3231"/>
      <c r="D7" s="3303"/>
      <c r="E7" s="252" t="s">
        <v>343</v>
      </c>
      <c r="F7" s="253" t="s">
        <v>192</v>
      </c>
      <c r="G7" s="254" t="s">
        <v>192</v>
      </c>
      <c r="H7" s="588" t="s">
        <v>324</v>
      </c>
      <c r="I7" s="253" t="s">
        <v>324</v>
      </c>
      <c r="J7" s="253" t="s">
        <v>324</v>
      </c>
      <c r="K7" s="589"/>
      <c r="L7" s="254" t="s">
        <v>327</v>
      </c>
      <c r="M7" s="249" t="s">
        <v>291</v>
      </c>
      <c r="N7" s="244" t="s">
        <v>291</v>
      </c>
      <c r="O7" s="248" t="s">
        <v>291</v>
      </c>
      <c r="P7" s="245" t="s">
        <v>291</v>
      </c>
      <c r="Q7" s="244" t="s">
        <v>291</v>
      </c>
      <c r="R7" s="246" t="s">
        <v>291</v>
      </c>
      <c r="S7" s="261"/>
    </row>
    <row r="8" spans="1:19" ht="26.25" customHeight="1" x14ac:dyDescent="0.15">
      <c r="C8" s="247" t="s">
        <v>130</v>
      </c>
      <c r="D8" s="419">
        <f>SUM(E8:L8)</f>
        <v>34943</v>
      </c>
      <c r="E8" s="420">
        <f>SUM('5-1窓口別届出処理件数'!F8:F9)</f>
        <v>12826</v>
      </c>
      <c r="F8" s="421">
        <f>SUM('5-1窓口別届出処理件数'!G8:G9)</f>
        <v>9684</v>
      </c>
      <c r="G8" s="424">
        <f>SUM('5-1窓口別届出処理件数'!H8:H9)</f>
        <v>11013</v>
      </c>
      <c r="H8" s="590">
        <f>SUM('5-1窓口別届出処理件数'!I8:I9)</f>
        <v>5</v>
      </c>
      <c r="I8" s="421">
        <f>SUM('5-1窓口別届出処理件数'!J8:J9)</f>
        <v>259</v>
      </c>
      <c r="J8" s="421">
        <f>SUM('5-1窓口別届出処理件数'!K8:K9)</f>
        <v>550</v>
      </c>
      <c r="K8" s="591"/>
      <c r="L8" s="424">
        <f>SUM(M8:R8)</f>
        <v>606</v>
      </c>
      <c r="M8" s="423">
        <f>SUM('5-1窓口別届出処理件数'!M8:M9)</f>
        <v>203</v>
      </c>
      <c r="N8" s="421">
        <f>SUM('5-1窓口別届出処理件数'!N8:N9)</f>
        <v>135</v>
      </c>
      <c r="O8" s="424">
        <f>SUM('5-1窓口別届出処理件数'!O8:O9)</f>
        <v>139</v>
      </c>
      <c r="P8" s="422">
        <f>SUM('5-1窓口別届出処理件数'!P8:P9)</f>
        <v>36</v>
      </c>
      <c r="Q8" s="421">
        <f>SUM('5-1窓口別届出処理件数'!Q8:Q9)</f>
        <v>54</v>
      </c>
      <c r="R8" s="425">
        <f>SUM('5-1窓口別届出処理件数'!R8:R9)</f>
        <v>39</v>
      </c>
      <c r="S8" s="259"/>
    </row>
    <row r="9" spans="1:19" ht="26.25" customHeight="1" thickBot="1" x14ac:dyDescent="0.2">
      <c r="C9" s="241" t="s">
        <v>417</v>
      </c>
      <c r="D9" s="426">
        <f>D8/D8</f>
        <v>1</v>
      </c>
      <c r="E9" s="574">
        <f>E8/$D8</f>
        <v>0.36705491800932949</v>
      </c>
      <c r="F9" s="575">
        <f t="shared" ref="F9:Q9" si="0">F8/$D8</f>
        <v>0.27713705177002546</v>
      </c>
      <c r="G9" s="578">
        <f t="shared" si="0"/>
        <v>0.31517042039893539</v>
      </c>
      <c r="H9" s="592">
        <f t="shared" si="0"/>
        <v>1.4309017542855508E-4</v>
      </c>
      <c r="I9" s="575">
        <f t="shared" si="0"/>
        <v>7.4120710871991525E-3</v>
      </c>
      <c r="J9" s="575">
        <f t="shared" si="0"/>
        <v>1.573991929714106E-2</v>
      </c>
      <c r="K9" s="593"/>
      <c r="L9" s="578">
        <f>L8/$D8</f>
        <v>1.7342529261940874E-2</v>
      </c>
      <c r="M9" s="577">
        <f t="shared" si="0"/>
        <v>5.8094611223993365E-3</v>
      </c>
      <c r="N9" s="575">
        <f t="shared" si="0"/>
        <v>3.8634347365709872E-3</v>
      </c>
      <c r="O9" s="578">
        <f t="shared" si="0"/>
        <v>3.9779068769138313E-3</v>
      </c>
      <c r="P9" s="576">
        <f t="shared" si="0"/>
        <v>1.0302492630855965E-3</v>
      </c>
      <c r="Q9" s="575">
        <f t="shared" si="0"/>
        <v>1.5453738946283949E-3</v>
      </c>
      <c r="R9" s="579">
        <f>R8/$D8</f>
        <v>1.1161033683427296E-3</v>
      </c>
      <c r="S9" s="262"/>
    </row>
    <row r="10" spans="1:19" ht="26.25" customHeight="1" x14ac:dyDescent="0.15">
      <c r="C10" s="242" t="s">
        <v>99</v>
      </c>
      <c r="D10" s="427">
        <f>SUM(E10:L10)</f>
        <v>151119</v>
      </c>
      <c r="E10" s="428">
        <f>SUM('5-1窓口別届出処理件数'!F10:F12)</f>
        <v>49488</v>
      </c>
      <c r="F10" s="429">
        <f>SUM('5-1窓口別届出処理件数'!G10:G12)</f>
        <v>45731</v>
      </c>
      <c r="G10" s="431">
        <f>SUM('5-1窓口別届出処理件数'!H10:H12)</f>
        <v>50430</v>
      </c>
      <c r="H10" s="594">
        <f>SUM('5-1窓口別届出処理件数'!I10:I12)</f>
        <v>28</v>
      </c>
      <c r="I10" s="429">
        <f>SUM('5-1窓口別届出処理件数'!J10:J12)</f>
        <v>1362</v>
      </c>
      <c r="J10" s="429">
        <f>SUM('5-1窓口別届出処理件数'!K10:K12)</f>
        <v>907</v>
      </c>
      <c r="K10" s="595"/>
      <c r="L10" s="585">
        <f>SUM(M10:R10)</f>
        <v>3173</v>
      </c>
      <c r="M10" s="430">
        <f>SUM('5-1窓口別届出処理件数'!M10:M12)</f>
        <v>1004</v>
      </c>
      <c r="N10" s="429">
        <f>SUM('5-1窓口別届出処理件数'!N10:N12)</f>
        <v>542</v>
      </c>
      <c r="O10" s="431">
        <f>SUM('5-1窓口別届出処理件数'!O10:O12)</f>
        <v>830</v>
      </c>
      <c r="P10" s="432">
        <f>SUM('5-1窓口別届出処理件数'!P10:P12)</f>
        <v>211</v>
      </c>
      <c r="Q10" s="429">
        <f>SUM('5-1窓口別届出処理件数'!Q10:Q12)</f>
        <v>429</v>
      </c>
      <c r="R10" s="433">
        <f>SUM('5-1窓口別届出処理件数'!R10:R12)</f>
        <v>157</v>
      </c>
      <c r="S10" s="210"/>
    </row>
    <row r="11" spans="1:19" ht="26.25" customHeight="1" thickBot="1" x14ac:dyDescent="0.2">
      <c r="C11" s="241" t="s">
        <v>417</v>
      </c>
      <c r="D11" s="426">
        <f>D10/D10</f>
        <v>1</v>
      </c>
      <c r="E11" s="574">
        <f>E10/$D10</f>
        <v>0.32747702142020529</v>
      </c>
      <c r="F11" s="575">
        <f t="shared" ref="F11:Q11" si="1">F10/$D10</f>
        <v>0.30261581932119719</v>
      </c>
      <c r="G11" s="578">
        <f t="shared" si="1"/>
        <v>0.33371051952434838</v>
      </c>
      <c r="H11" s="592">
        <f t="shared" si="1"/>
        <v>1.8528444470913651E-4</v>
      </c>
      <c r="I11" s="575">
        <f t="shared" si="1"/>
        <v>9.0127647747801406E-3</v>
      </c>
      <c r="J11" s="575">
        <f t="shared" si="1"/>
        <v>6.0018925482566718E-3</v>
      </c>
      <c r="K11" s="593"/>
      <c r="L11" s="578">
        <f t="shared" si="1"/>
        <v>2.0996697966503219E-2</v>
      </c>
      <c r="M11" s="577">
        <f t="shared" si="1"/>
        <v>6.6437708031418944E-3</v>
      </c>
      <c r="N11" s="575">
        <f t="shared" si="1"/>
        <v>3.5865774654411423E-3</v>
      </c>
      <c r="O11" s="578">
        <f t="shared" si="1"/>
        <v>5.4923603253065464E-3</v>
      </c>
      <c r="P11" s="576">
        <f t="shared" si="1"/>
        <v>1.3962506369152787E-3</v>
      </c>
      <c r="Q11" s="575">
        <f t="shared" si="1"/>
        <v>2.8388223850078415E-3</v>
      </c>
      <c r="R11" s="579">
        <f>R10/$D10</f>
        <v>1.0389163506905154E-3</v>
      </c>
      <c r="S11" s="262"/>
    </row>
    <row r="12" spans="1:19" ht="26.25" customHeight="1" x14ac:dyDescent="0.15">
      <c r="C12" s="242" t="s">
        <v>119</v>
      </c>
      <c r="D12" s="434">
        <f>SUM(E12:L12)</f>
        <v>3550</v>
      </c>
      <c r="E12" s="428">
        <f>SUM('5-1窓口別届出処理件数'!F13:F15)</f>
        <v>1447</v>
      </c>
      <c r="F12" s="435">
        <f>SUM('5-1窓口別届出処理件数'!G13:G15)</f>
        <v>856</v>
      </c>
      <c r="G12" s="434">
        <f>SUM('5-1窓口別届出処理件数'!H13:H15)</f>
        <v>1182</v>
      </c>
      <c r="H12" s="596"/>
      <c r="I12" s="436"/>
      <c r="J12" s="435">
        <f>SUM('5-1窓口別届出処理件数'!K13:K15)</f>
        <v>65</v>
      </c>
      <c r="K12" s="597"/>
      <c r="L12" s="439"/>
      <c r="M12" s="438"/>
      <c r="N12" s="436"/>
      <c r="O12" s="439"/>
      <c r="P12" s="437"/>
      <c r="Q12" s="436"/>
      <c r="R12" s="440"/>
      <c r="S12" s="259"/>
    </row>
    <row r="13" spans="1:19" ht="26.25" customHeight="1" thickBot="1" x14ac:dyDescent="0.2">
      <c r="C13" s="241" t="s">
        <v>417</v>
      </c>
      <c r="D13" s="426">
        <f>D12/D12</f>
        <v>1</v>
      </c>
      <c r="E13" s="574">
        <f>E12/$D12</f>
        <v>0.40760563380281689</v>
      </c>
      <c r="F13" s="575">
        <f>F12/$D12</f>
        <v>0.24112676056338028</v>
      </c>
      <c r="G13" s="578">
        <f>G12/$D12</f>
        <v>0.33295774647887322</v>
      </c>
      <c r="H13" s="598"/>
      <c r="I13" s="580"/>
      <c r="J13" s="575">
        <f>J12/$D12</f>
        <v>1.8309859154929577E-2</v>
      </c>
      <c r="K13" s="593"/>
      <c r="L13" s="583"/>
      <c r="M13" s="582"/>
      <c r="N13" s="580"/>
      <c r="O13" s="583"/>
      <c r="P13" s="581"/>
      <c r="Q13" s="580"/>
      <c r="R13" s="584"/>
      <c r="S13" s="263"/>
    </row>
    <row r="14" spans="1:19" ht="26.25" customHeight="1" x14ac:dyDescent="0.15">
      <c r="C14" s="242" t="s">
        <v>173</v>
      </c>
      <c r="D14" s="434">
        <f>SUM(E14:L14)</f>
        <v>25423</v>
      </c>
      <c r="E14" s="428">
        <f>SUM('5-1窓口別届出処理件数'!F16:F18)</f>
        <v>9373</v>
      </c>
      <c r="F14" s="435">
        <f>SUM('5-1窓口別届出処理件数'!G16:G18)</f>
        <v>6761</v>
      </c>
      <c r="G14" s="434">
        <f>SUM('5-1窓口別届出処理件数'!H16:H18)</f>
        <v>7177</v>
      </c>
      <c r="H14" s="599">
        <f>SUM('5-1窓口別届出処理件数'!I16:I18)</f>
        <v>17</v>
      </c>
      <c r="I14" s="435">
        <f>SUM('5-1窓口別届出処理件数'!J16:J18)</f>
        <v>1180</v>
      </c>
      <c r="J14" s="435">
        <f>SUM('5-1窓口別届出処理件数'!K16:K18)</f>
        <v>830</v>
      </c>
      <c r="K14" s="597"/>
      <c r="L14" s="434">
        <f>SUM(M14:R14)</f>
        <v>85</v>
      </c>
      <c r="M14" s="442">
        <f>SUM('5-1窓口別届出処理件数'!M16:M18)</f>
        <v>12</v>
      </c>
      <c r="N14" s="435">
        <f>SUM('5-1窓口別届出処理件数'!N16:N18)</f>
        <v>20</v>
      </c>
      <c r="O14" s="434">
        <f>SUM('5-1窓口別届出処理件数'!O16:O18)</f>
        <v>9</v>
      </c>
      <c r="P14" s="441">
        <f>SUM('5-1窓口別届出処理件数'!P16:P18)</f>
        <v>9</v>
      </c>
      <c r="Q14" s="435">
        <f>SUM('5-1窓口別届出処理件数'!Q16:Q18)</f>
        <v>16</v>
      </c>
      <c r="R14" s="443">
        <f>SUM('5-1窓口別届出処理件数'!R16:R18)</f>
        <v>19</v>
      </c>
      <c r="S14" s="259"/>
    </row>
    <row r="15" spans="1:19" ht="26.25" customHeight="1" thickBot="1" x14ac:dyDescent="0.2">
      <c r="C15" s="241" t="s">
        <v>417</v>
      </c>
      <c r="D15" s="426">
        <f>D14/D14</f>
        <v>1</v>
      </c>
      <c r="E15" s="574">
        <f>E14/$D14</f>
        <v>0.36868190221453018</v>
      </c>
      <c r="F15" s="575">
        <f t="shared" ref="F15:Q15" si="2">F14/$D14</f>
        <v>0.26594029028832161</v>
      </c>
      <c r="G15" s="578">
        <f t="shared" si="2"/>
        <v>0.28230342603154623</v>
      </c>
      <c r="H15" s="592">
        <f t="shared" si="2"/>
        <v>6.6868583566062232E-4</v>
      </c>
      <c r="I15" s="575">
        <f t="shared" si="2"/>
        <v>4.6414663887031429E-2</v>
      </c>
      <c r="J15" s="575">
        <f t="shared" si="2"/>
        <v>3.2647602564606852E-2</v>
      </c>
      <c r="K15" s="593"/>
      <c r="L15" s="578">
        <f t="shared" si="2"/>
        <v>3.3434291783031112E-3</v>
      </c>
      <c r="M15" s="577">
        <f t="shared" si="2"/>
        <v>4.7201353105455691E-4</v>
      </c>
      <c r="N15" s="575">
        <f t="shared" si="2"/>
        <v>7.8668921842426145E-4</v>
      </c>
      <c r="O15" s="578">
        <f t="shared" si="2"/>
        <v>3.5401014829091767E-4</v>
      </c>
      <c r="P15" s="576">
        <f t="shared" si="2"/>
        <v>3.5401014829091767E-4</v>
      </c>
      <c r="Q15" s="575">
        <f t="shared" si="2"/>
        <v>6.2935137473940921E-4</v>
      </c>
      <c r="R15" s="579">
        <f>R14/$D14</f>
        <v>7.4735475750304845E-4</v>
      </c>
      <c r="S15" s="262"/>
    </row>
    <row r="16" spans="1:19" ht="26.25" customHeight="1" thickTop="1" x14ac:dyDescent="0.15">
      <c r="C16" s="243" t="s">
        <v>131</v>
      </c>
      <c r="D16" s="444">
        <f t="shared" ref="D16:J16" si="3">SUM(D8,D10,D12,D14)</f>
        <v>215035</v>
      </c>
      <c r="E16" s="445">
        <f t="shared" si="3"/>
        <v>73134</v>
      </c>
      <c r="F16" s="446">
        <f t="shared" si="3"/>
        <v>63032</v>
      </c>
      <c r="G16" s="444">
        <f t="shared" si="3"/>
        <v>69802</v>
      </c>
      <c r="H16" s="600">
        <f t="shared" si="3"/>
        <v>50</v>
      </c>
      <c r="I16" s="446">
        <f t="shared" si="3"/>
        <v>2801</v>
      </c>
      <c r="J16" s="446">
        <f t="shared" si="3"/>
        <v>2352</v>
      </c>
      <c r="K16" s="601"/>
      <c r="L16" s="444">
        <f>L8+L10+L14</f>
        <v>3864</v>
      </c>
      <c r="M16" s="448">
        <f t="shared" ref="M16:R16" si="4">SUM(M8,M10,M12,M14)</f>
        <v>1219</v>
      </c>
      <c r="N16" s="446">
        <f t="shared" si="4"/>
        <v>697</v>
      </c>
      <c r="O16" s="444">
        <f t="shared" si="4"/>
        <v>978</v>
      </c>
      <c r="P16" s="447">
        <f t="shared" si="4"/>
        <v>256</v>
      </c>
      <c r="Q16" s="446">
        <f t="shared" si="4"/>
        <v>499</v>
      </c>
      <c r="R16" s="449">
        <f t="shared" si="4"/>
        <v>215</v>
      </c>
      <c r="S16" s="259"/>
    </row>
    <row r="17" spans="3:19" ht="26.25" customHeight="1" thickBot="1" x14ac:dyDescent="0.2">
      <c r="C17" s="241" t="s">
        <v>417</v>
      </c>
      <c r="D17" s="426">
        <f>D16/D16</f>
        <v>1</v>
      </c>
      <c r="E17" s="574">
        <f>E16/$D16</f>
        <v>0.34010277396702865</v>
      </c>
      <c r="F17" s="575">
        <f t="shared" ref="F17:Q17" si="5">F16/$D16</f>
        <v>0.29312437510172762</v>
      </c>
      <c r="G17" s="578">
        <f t="shared" si="5"/>
        <v>0.3246076220150208</v>
      </c>
      <c r="H17" s="592">
        <f t="shared" si="5"/>
        <v>2.3252028739507522E-4</v>
      </c>
      <c r="I17" s="575">
        <f t="shared" si="5"/>
        <v>1.3025786499872113E-2</v>
      </c>
      <c r="J17" s="575">
        <f t="shared" si="5"/>
        <v>1.0937754319064338E-2</v>
      </c>
      <c r="K17" s="593"/>
      <c r="L17" s="578">
        <f t="shared" si="5"/>
        <v>1.7969167809891412E-2</v>
      </c>
      <c r="M17" s="577">
        <f t="shared" si="5"/>
        <v>5.6688446066919338E-3</v>
      </c>
      <c r="N17" s="575">
        <f t="shared" si="5"/>
        <v>3.2413328062873485E-3</v>
      </c>
      <c r="O17" s="578">
        <f t="shared" si="5"/>
        <v>4.5480968214476709E-3</v>
      </c>
      <c r="P17" s="576">
        <f t="shared" si="5"/>
        <v>1.1905038714627851E-3</v>
      </c>
      <c r="Q17" s="575">
        <f t="shared" si="5"/>
        <v>2.3205524682028507E-3</v>
      </c>
      <c r="R17" s="579">
        <f>R16/$D16</f>
        <v>9.9983723579882334E-4</v>
      </c>
      <c r="S17" s="262"/>
    </row>
    <row r="18" spans="3:19" ht="22.5" customHeight="1" x14ac:dyDescent="0.15">
      <c r="E18" s="52"/>
      <c r="J18" s="46"/>
      <c r="K18" s="46"/>
      <c r="L18" s="52"/>
    </row>
    <row r="19" spans="3:19" ht="24.75" customHeight="1" x14ac:dyDescent="0.15">
      <c r="D19" s="61"/>
      <c r="E19" s="61"/>
      <c r="F19" s="61"/>
      <c r="G19" s="46"/>
      <c r="H19" s="61"/>
      <c r="I19" s="46"/>
      <c r="J19" s="46"/>
      <c r="K19" s="46"/>
      <c r="L19" s="61"/>
      <c r="M19" s="61"/>
      <c r="N19" s="55"/>
    </row>
    <row r="20" spans="3:19" ht="21" customHeight="1" x14ac:dyDescent="0.15">
      <c r="N20" s="56"/>
    </row>
    <row r="21" spans="3:19" ht="21" customHeight="1" x14ac:dyDescent="0.15">
      <c r="F21" s="678"/>
      <c r="M21" s="52"/>
      <c r="N21" s="57"/>
    </row>
    <row r="22" spans="3:19" ht="22.5" customHeight="1" x14ac:dyDescent="0.15">
      <c r="E22" s="52"/>
      <c r="J22" s="46"/>
      <c r="K22" s="46"/>
    </row>
    <row r="23" spans="3:19" ht="22.5" customHeight="1" x14ac:dyDescent="0.15">
      <c r="E23" s="52"/>
      <c r="J23" s="46"/>
      <c r="K23" s="46"/>
    </row>
    <row r="24" spans="3:19" ht="22.5" customHeight="1" x14ac:dyDescent="0.15">
      <c r="E24" s="52"/>
      <c r="J24" s="46"/>
      <c r="K24" s="46"/>
    </row>
    <row r="25" spans="3:19" ht="22.5" customHeight="1" x14ac:dyDescent="0.15">
      <c r="E25" s="52"/>
    </row>
    <row r="26" spans="3:19" ht="22.5" customHeight="1" x14ac:dyDescent="0.15">
      <c r="E26" s="52"/>
    </row>
    <row r="27" spans="3:19" ht="22.5" customHeight="1" x14ac:dyDescent="0.15">
      <c r="E27" s="52"/>
    </row>
    <row r="28" spans="3:19" ht="22.5" customHeight="1" x14ac:dyDescent="0.15">
      <c r="E28" s="52"/>
    </row>
    <row r="29" spans="3:19" ht="22.5" customHeight="1" x14ac:dyDescent="0.15">
      <c r="E29" s="52"/>
    </row>
    <row r="30" spans="3:19" ht="22.5" customHeight="1" x14ac:dyDescent="0.15">
      <c r="E30" s="52"/>
    </row>
    <row r="31" spans="3:19" ht="22.5" customHeight="1" x14ac:dyDescent="0.15">
      <c r="E31" s="52"/>
    </row>
    <row r="32" spans="3:19" ht="22.5" customHeight="1" x14ac:dyDescent="0.15">
      <c r="E32" s="52"/>
    </row>
    <row r="33" spans="5:5" ht="22.5" customHeight="1" x14ac:dyDescent="0.15">
      <c r="E33" s="52"/>
    </row>
    <row r="34" spans="5:5" ht="22.5" customHeight="1" x14ac:dyDescent="0.15">
      <c r="E34" s="52"/>
    </row>
    <row r="35" spans="5:5" ht="22.5" customHeight="1" x14ac:dyDescent="0.15">
      <c r="E35" s="52"/>
    </row>
    <row r="36" spans="5:5" ht="22.5" customHeight="1" x14ac:dyDescent="0.15">
      <c r="E36" s="52"/>
    </row>
    <row r="37" spans="5:5" ht="22.5" customHeight="1" x14ac:dyDescent="0.15"/>
    <row r="38" spans="5:5" ht="22.5" customHeight="1" x14ac:dyDescent="0.15"/>
    <row r="39" spans="5:5" ht="22.5" customHeight="1" x14ac:dyDescent="0.15"/>
    <row r="40" spans="5:5" ht="22.5" customHeight="1" x14ac:dyDescent="0.15"/>
    <row r="41" spans="5:5" ht="22.5" customHeight="1" x14ac:dyDescent="0.15"/>
    <row r="42" spans="5:5" ht="22.5" customHeight="1" x14ac:dyDescent="0.15"/>
    <row r="43" spans="5:5" ht="22.5" customHeight="1" x14ac:dyDescent="0.15"/>
    <row r="44" spans="5:5" ht="22.5" customHeight="1" x14ac:dyDescent="0.15"/>
    <row r="45" spans="5:5" ht="22.5" customHeight="1" x14ac:dyDescent="0.15"/>
    <row r="46" spans="5:5" ht="22.5" customHeight="1" x14ac:dyDescent="0.15"/>
    <row r="47" spans="5:5" ht="22.5" customHeight="1" x14ac:dyDescent="0.15"/>
    <row r="48" spans="5:5" ht="22.5" customHeight="1" x14ac:dyDescent="0.15"/>
    <row r="49" ht="22.5" customHeight="1" x14ac:dyDescent="0.15"/>
    <row r="50" ht="22.5" customHeight="1" x14ac:dyDescent="0.15"/>
    <row r="51" ht="22.5" customHeight="1" x14ac:dyDescent="0.15"/>
    <row r="52" ht="22.5" customHeight="1" x14ac:dyDescent="0.15"/>
    <row r="53" ht="22.5" customHeight="1" x14ac:dyDescent="0.15"/>
    <row r="54" ht="22.5" customHeight="1" x14ac:dyDescent="0.15"/>
    <row r="55" ht="22.5" customHeight="1" x14ac:dyDescent="0.15"/>
    <row r="56" ht="22.5" customHeight="1" x14ac:dyDescent="0.15"/>
    <row r="57" ht="22.5" customHeight="1" x14ac:dyDescent="0.15"/>
    <row r="58" ht="22.5" customHeight="1" x14ac:dyDescent="0.15"/>
    <row r="59" ht="22.5" customHeight="1" x14ac:dyDescent="0.15"/>
    <row r="60" ht="22.5" customHeight="1" x14ac:dyDescent="0.15"/>
    <row r="61" ht="22.5" customHeight="1" x14ac:dyDescent="0.15"/>
    <row r="62" ht="22.5" customHeight="1" x14ac:dyDescent="0.15"/>
    <row r="63" ht="22.5" customHeight="1" x14ac:dyDescent="0.15"/>
    <row r="64" ht="22.5" customHeight="1" x14ac:dyDescent="0.15"/>
    <row r="65" ht="22.5" customHeight="1" x14ac:dyDescent="0.15"/>
    <row r="66" ht="22.5" customHeight="1" x14ac:dyDescent="0.15"/>
    <row r="67" ht="22.5" customHeight="1" x14ac:dyDescent="0.15"/>
    <row r="68" ht="22.5" customHeight="1" x14ac:dyDescent="0.15"/>
    <row r="69" ht="22.5" customHeight="1" x14ac:dyDescent="0.15"/>
    <row r="70" ht="22.5" customHeight="1" x14ac:dyDescent="0.15"/>
    <row r="71" ht="22.5" customHeight="1" x14ac:dyDescent="0.15"/>
    <row r="72" ht="22.5" customHeight="1" x14ac:dyDescent="0.15"/>
    <row r="73" ht="22.5" customHeight="1" x14ac:dyDescent="0.15"/>
    <row r="74" ht="22.5" customHeight="1" x14ac:dyDescent="0.15"/>
    <row r="75" ht="22.5" customHeight="1" x14ac:dyDescent="0.15"/>
    <row r="76" ht="22.5" customHeight="1" x14ac:dyDescent="0.15"/>
    <row r="77" ht="22.5" customHeight="1" x14ac:dyDescent="0.15"/>
    <row r="78" ht="22.5" customHeight="1" x14ac:dyDescent="0.15"/>
    <row r="79" ht="22.5" customHeight="1" x14ac:dyDescent="0.15"/>
    <row r="80" ht="22.5" customHeight="1" x14ac:dyDescent="0.15"/>
    <row r="81" ht="22.5" customHeight="1" x14ac:dyDescent="0.15"/>
    <row r="82" ht="22.5" customHeight="1" x14ac:dyDescent="0.15"/>
    <row r="83" ht="22.5" customHeight="1" x14ac:dyDescent="0.15"/>
    <row r="84" ht="22.5" customHeight="1" x14ac:dyDescent="0.15"/>
    <row r="85" ht="22.5" customHeight="1" x14ac:dyDescent="0.15"/>
    <row r="86" ht="22.5" customHeight="1" x14ac:dyDescent="0.15"/>
    <row r="87" ht="22.5" customHeight="1" x14ac:dyDescent="0.15"/>
    <row r="88" ht="22.5" customHeight="1" x14ac:dyDescent="0.15"/>
    <row r="89" ht="22.5" customHeight="1" x14ac:dyDescent="0.15"/>
    <row r="90" ht="22.5" customHeight="1" x14ac:dyDescent="0.15"/>
    <row r="91" ht="22.5" customHeight="1" x14ac:dyDescent="0.15"/>
    <row r="92" ht="22.5" customHeight="1" x14ac:dyDescent="0.15"/>
    <row r="93" ht="22.5" customHeight="1" x14ac:dyDescent="0.15"/>
    <row r="94" ht="22.5" customHeight="1" x14ac:dyDescent="0.15"/>
    <row r="95" ht="22.5" customHeight="1" x14ac:dyDescent="0.15"/>
    <row r="96" ht="22.5" customHeight="1" x14ac:dyDescent="0.15"/>
    <row r="97" ht="22.5" customHeight="1" x14ac:dyDescent="0.15"/>
    <row r="98" ht="22.5" customHeight="1" x14ac:dyDescent="0.15"/>
    <row r="99" ht="22.5" customHeight="1" x14ac:dyDescent="0.15"/>
    <row r="100" ht="22.5" customHeight="1" x14ac:dyDescent="0.15"/>
    <row r="101" ht="22.5" customHeight="1" x14ac:dyDescent="0.15"/>
    <row r="102" ht="22.5" customHeight="1" x14ac:dyDescent="0.15"/>
    <row r="103" ht="22.5" customHeight="1" x14ac:dyDescent="0.15"/>
    <row r="104" ht="22.5" customHeight="1" x14ac:dyDescent="0.15"/>
    <row r="105" ht="22.5" customHeight="1" x14ac:dyDescent="0.15"/>
    <row r="106" ht="22.5" customHeight="1" x14ac:dyDescent="0.15"/>
    <row r="107" ht="22.5" customHeight="1" x14ac:dyDescent="0.15"/>
    <row r="108" ht="22.5" customHeight="1" x14ac:dyDescent="0.15"/>
    <row r="109" ht="22.5" customHeight="1" x14ac:dyDescent="0.15"/>
    <row r="110" ht="22.5" customHeight="1" x14ac:dyDescent="0.15"/>
    <row r="111" ht="22.5" customHeight="1" x14ac:dyDescent="0.15"/>
    <row r="112" ht="22.5" customHeight="1" x14ac:dyDescent="0.15"/>
    <row r="113" ht="22.5" customHeight="1" x14ac:dyDescent="0.15"/>
    <row r="114" ht="22.5" customHeight="1" x14ac:dyDescent="0.15"/>
    <row r="115" ht="22.5" customHeight="1" x14ac:dyDescent="0.15"/>
    <row r="116" ht="22.5" customHeight="1" x14ac:dyDescent="0.15"/>
    <row r="117" ht="22.5" customHeight="1" x14ac:dyDescent="0.15"/>
    <row r="118" ht="22.5" customHeight="1" x14ac:dyDescent="0.15"/>
    <row r="119" ht="22.5" customHeight="1" x14ac:dyDescent="0.15"/>
    <row r="120" ht="22.5" customHeight="1" x14ac:dyDescent="0.15"/>
    <row r="121" ht="22.5" customHeight="1" x14ac:dyDescent="0.15"/>
    <row r="122" ht="22.5" customHeight="1" x14ac:dyDescent="0.15"/>
    <row r="123" ht="22.5" customHeight="1" x14ac:dyDescent="0.15"/>
    <row r="124" ht="22.5" customHeight="1" x14ac:dyDescent="0.15"/>
    <row r="125" ht="22.5" customHeight="1" x14ac:dyDescent="0.15"/>
    <row r="126" ht="22.5" customHeight="1" x14ac:dyDescent="0.15"/>
    <row r="127" ht="22.5" customHeight="1" x14ac:dyDescent="0.15"/>
    <row r="128" ht="22.5" customHeight="1" x14ac:dyDescent="0.15"/>
    <row r="129" ht="22.5" customHeight="1" x14ac:dyDescent="0.15"/>
    <row r="130" ht="22.5" customHeight="1" x14ac:dyDescent="0.15"/>
    <row r="131" ht="22.5" customHeight="1" x14ac:dyDescent="0.15"/>
    <row r="132" ht="22.5" customHeight="1" x14ac:dyDescent="0.15"/>
    <row r="133" ht="22.5" customHeight="1" x14ac:dyDescent="0.15"/>
    <row r="134" ht="22.5" customHeight="1" x14ac:dyDescent="0.15"/>
    <row r="135" ht="22.5" customHeight="1" x14ac:dyDescent="0.15"/>
    <row r="136" ht="22.5" customHeight="1" x14ac:dyDescent="0.15"/>
    <row r="137" ht="22.5" customHeight="1" x14ac:dyDescent="0.15"/>
    <row r="138" ht="22.5" customHeight="1" x14ac:dyDescent="0.15"/>
    <row r="139" ht="22.5" customHeight="1" x14ac:dyDescent="0.15"/>
    <row r="140" ht="22.5" customHeight="1" x14ac:dyDescent="0.15"/>
    <row r="141" ht="22.5" customHeight="1" x14ac:dyDescent="0.15"/>
    <row r="142" ht="22.5" customHeight="1" x14ac:dyDescent="0.15"/>
    <row r="143" ht="22.5" customHeight="1" x14ac:dyDescent="0.15"/>
    <row r="144" ht="22.5" customHeight="1" x14ac:dyDescent="0.15"/>
    <row r="145" ht="22.5" customHeight="1" x14ac:dyDescent="0.15"/>
    <row r="146" ht="22.5" customHeight="1" x14ac:dyDescent="0.15"/>
    <row r="147" ht="22.5" customHeight="1" x14ac:dyDescent="0.15"/>
    <row r="148" ht="22.5" customHeight="1" x14ac:dyDescent="0.15"/>
    <row r="149" ht="22.5" customHeight="1" x14ac:dyDescent="0.15"/>
    <row r="150" ht="22.5" customHeight="1" x14ac:dyDescent="0.15"/>
    <row r="151" ht="22.5" customHeight="1" x14ac:dyDescent="0.15"/>
    <row r="152" ht="22.5" customHeight="1" x14ac:dyDescent="0.15"/>
    <row r="153" ht="22.5" customHeight="1" x14ac:dyDescent="0.15"/>
    <row r="154" ht="22.5" customHeight="1" x14ac:dyDescent="0.15"/>
    <row r="155" ht="22.5" customHeight="1" x14ac:dyDescent="0.15"/>
    <row r="156" ht="22.5" customHeight="1" x14ac:dyDescent="0.15"/>
    <row r="157" ht="22.5" customHeight="1" x14ac:dyDescent="0.15"/>
    <row r="158" ht="22.5" customHeight="1" x14ac:dyDescent="0.15"/>
    <row r="159" ht="22.5" customHeight="1" x14ac:dyDescent="0.15"/>
    <row r="160" ht="22.5" customHeight="1" x14ac:dyDescent="0.15"/>
    <row r="161" ht="22.5" customHeight="1" x14ac:dyDescent="0.15"/>
    <row r="162" ht="22.5" customHeight="1" x14ac:dyDescent="0.15"/>
    <row r="163" ht="22.5" customHeight="1" x14ac:dyDescent="0.15"/>
    <row r="164" ht="22.5" customHeight="1" x14ac:dyDescent="0.15"/>
    <row r="165" ht="22.5" customHeight="1" x14ac:dyDescent="0.15"/>
    <row r="166" ht="22.5" customHeight="1" x14ac:dyDescent="0.15"/>
    <row r="167" ht="22.5" customHeight="1" x14ac:dyDescent="0.15"/>
    <row r="168" ht="22.5" customHeight="1" x14ac:dyDescent="0.15"/>
    <row r="169" ht="22.5" customHeight="1" x14ac:dyDescent="0.15"/>
    <row r="170" ht="22.5" customHeight="1" x14ac:dyDescent="0.15"/>
    <row r="171" ht="22.5" customHeight="1" x14ac:dyDescent="0.15"/>
    <row r="172" ht="22.5" customHeight="1" x14ac:dyDescent="0.15"/>
    <row r="173" ht="22.5" customHeight="1" x14ac:dyDescent="0.15"/>
    <row r="174" ht="22.5" customHeight="1" x14ac:dyDescent="0.15"/>
    <row r="175" ht="22.5" customHeight="1" x14ac:dyDescent="0.15"/>
    <row r="176" ht="22.5" customHeight="1" x14ac:dyDescent="0.15"/>
    <row r="177" ht="22.5" customHeight="1" x14ac:dyDescent="0.15"/>
    <row r="178" ht="22.5" customHeight="1" x14ac:dyDescent="0.15"/>
    <row r="179" ht="22.5" customHeight="1" x14ac:dyDescent="0.15"/>
    <row r="180" ht="22.5" customHeight="1" x14ac:dyDescent="0.15"/>
    <row r="181" ht="22.5" customHeight="1" x14ac:dyDescent="0.15"/>
    <row r="182" ht="22.5" customHeight="1" x14ac:dyDescent="0.15"/>
    <row r="183" ht="22.5" customHeight="1" x14ac:dyDescent="0.15"/>
    <row r="184" ht="22.5" customHeight="1" x14ac:dyDescent="0.15"/>
    <row r="185" ht="22.5" customHeight="1" x14ac:dyDescent="0.15"/>
    <row r="186" ht="22.5" customHeight="1" x14ac:dyDescent="0.15"/>
    <row r="187" ht="22.5" customHeight="1" x14ac:dyDescent="0.15"/>
    <row r="188" ht="22.5" customHeight="1" x14ac:dyDescent="0.15"/>
    <row r="189" ht="22.5" customHeight="1" x14ac:dyDescent="0.15"/>
    <row r="190" ht="22.5" customHeight="1" x14ac:dyDescent="0.15"/>
    <row r="191" ht="22.5" customHeight="1" x14ac:dyDescent="0.15"/>
    <row r="192" ht="22.5" customHeight="1" x14ac:dyDescent="0.15"/>
    <row r="193" ht="22.5" customHeight="1" x14ac:dyDescent="0.15"/>
    <row r="194" ht="22.5" customHeight="1" x14ac:dyDescent="0.15"/>
    <row r="195" ht="22.5" customHeight="1" x14ac:dyDescent="0.15"/>
    <row r="196" ht="22.5" customHeight="1" x14ac:dyDescent="0.15"/>
    <row r="197" ht="22.5" customHeight="1" x14ac:dyDescent="0.15"/>
    <row r="198" ht="22.5" customHeight="1" x14ac:dyDescent="0.15"/>
    <row r="199" ht="22.5" customHeight="1" x14ac:dyDescent="0.15"/>
    <row r="200" ht="22.5" customHeight="1" x14ac:dyDescent="0.15"/>
    <row r="201" ht="22.5" customHeight="1" x14ac:dyDescent="0.15"/>
    <row r="202" ht="22.5" customHeight="1" x14ac:dyDescent="0.15"/>
    <row r="203" ht="22.5" customHeight="1" x14ac:dyDescent="0.15"/>
    <row r="204" ht="22.5" customHeight="1" x14ac:dyDescent="0.15"/>
    <row r="205" ht="22.5" customHeight="1" x14ac:dyDescent="0.15"/>
    <row r="206" ht="22.5" customHeight="1" x14ac:dyDescent="0.15"/>
    <row r="207" ht="22.5" customHeight="1" x14ac:dyDescent="0.15"/>
    <row r="208" ht="22.5" customHeight="1" x14ac:dyDescent="0.15"/>
    <row r="209" ht="22.5" customHeight="1" x14ac:dyDescent="0.15"/>
    <row r="210" ht="22.5" customHeight="1" x14ac:dyDescent="0.15"/>
    <row r="211" ht="22.5" customHeight="1" x14ac:dyDescent="0.15"/>
    <row r="212" ht="22.5" customHeight="1" x14ac:dyDescent="0.15"/>
    <row r="213" ht="22.5" customHeight="1" x14ac:dyDescent="0.15"/>
    <row r="214" ht="22.5" customHeight="1" x14ac:dyDescent="0.15"/>
    <row r="215" ht="22.5" customHeight="1" x14ac:dyDescent="0.15"/>
    <row r="216" ht="22.5" customHeight="1" x14ac:dyDescent="0.15"/>
    <row r="217" ht="22.5" customHeight="1" x14ac:dyDescent="0.15"/>
    <row r="218" ht="22.5" customHeight="1" x14ac:dyDescent="0.15"/>
    <row r="219" ht="22.5" customHeight="1" x14ac:dyDescent="0.15"/>
    <row r="220" ht="22.5" customHeight="1" x14ac:dyDescent="0.15"/>
    <row r="221" ht="22.5" customHeight="1" x14ac:dyDescent="0.15"/>
    <row r="222" ht="22.5" customHeight="1" x14ac:dyDescent="0.15"/>
    <row r="223" ht="22.5" customHeight="1" x14ac:dyDescent="0.15"/>
    <row r="224" ht="22.5" customHeight="1" x14ac:dyDescent="0.15"/>
    <row r="225" ht="22.5" customHeight="1" x14ac:dyDescent="0.15"/>
    <row r="226" ht="22.5" customHeight="1" x14ac:dyDescent="0.15"/>
    <row r="227" ht="22.5" customHeight="1" x14ac:dyDescent="0.15"/>
    <row r="228" ht="22.5" customHeight="1" x14ac:dyDescent="0.15"/>
    <row r="229" ht="22.5" customHeight="1" x14ac:dyDescent="0.15"/>
    <row r="230" ht="22.5" customHeight="1" x14ac:dyDescent="0.15"/>
    <row r="231" ht="22.5" customHeight="1" x14ac:dyDescent="0.15"/>
    <row r="232" ht="22.5" customHeight="1" x14ac:dyDescent="0.15"/>
    <row r="233" ht="22.5" customHeight="1" x14ac:dyDescent="0.15"/>
    <row r="234" ht="22.5" customHeight="1" x14ac:dyDescent="0.15"/>
    <row r="235" ht="22.5" customHeight="1" x14ac:dyDescent="0.15"/>
    <row r="236" ht="22.5" customHeight="1" x14ac:dyDescent="0.15"/>
    <row r="237" ht="22.5" customHeight="1" x14ac:dyDescent="0.15"/>
    <row r="238" ht="22.5" customHeight="1" x14ac:dyDescent="0.15"/>
    <row r="239" ht="22.5" customHeight="1" x14ac:dyDescent="0.15"/>
    <row r="240" ht="22.5" customHeight="1" x14ac:dyDescent="0.15"/>
    <row r="241" ht="22.5" customHeight="1" x14ac:dyDescent="0.15"/>
    <row r="242" ht="22.5" customHeight="1" x14ac:dyDescent="0.15"/>
    <row r="243" ht="22.5" customHeight="1" x14ac:dyDescent="0.15"/>
    <row r="244" ht="22.5" customHeight="1" x14ac:dyDescent="0.15"/>
    <row r="245" ht="22.5" customHeight="1" x14ac:dyDescent="0.15"/>
    <row r="246" ht="22.5" customHeight="1" x14ac:dyDescent="0.15"/>
    <row r="247" ht="22.5" customHeight="1" x14ac:dyDescent="0.15"/>
    <row r="248" ht="22.5" customHeight="1" x14ac:dyDescent="0.15"/>
    <row r="249" ht="22.5" customHeight="1" x14ac:dyDescent="0.15"/>
    <row r="250" ht="22.5" customHeight="1" x14ac:dyDescent="0.15"/>
    <row r="251" ht="22.5" customHeight="1" x14ac:dyDescent="0.15"/>
    <row r="252" ht="22.5" customHeight="1" x14ac:dyDescent="0.15"/>
    <row r="253" ht="22.5" customHeight="1" x14ac:dyDescent="0.15"/>
    <row r="254" ht="22.5" customHeight="1" x14ac:dyDescent="0.15"/>
    <row r="255" ht="22.5" customHeight="1" x14ac:dyDescent="0.15"/>
    <row r="256" ht="22.5" customHeight="1" x14ac:dyDescent="0.15"/>
    <row r="257" ht="22.5" customHeight="1" x14ac:dyDescent="0.15"/>
    <row r="258" ht="22.5" customHeight="1" x14ac:dyDescent="0.15"/>
    <row r="259" ht="22.5" customHeight="1" x14ac:dyDescent="0.15"/>
    <row r="260" ht="22.5" customHeight="1" x14ac:dyDescent="0.15"/>
    <row r="261" ht="22.5" customHeight="1" x14ac:dyDescent="0.15"/>
    <row r="262" ht="22.5" customHeight="1" x14ac:dyDescent="0.15"/>
    <row r="263" ht="22.5" customHeight="1" x14ac:dyDescent="0.15"/>
    <row r="264" ht="22.5" customHeight="1" x14ac:dyDescent="0.15"/>
    <row r="265" ht="22.5" customHeight="1" x14ac:dyDescent="0.15"/>
    <row r="266" ht="22.5" customHeight="1" x14ac:dyDescent="0.15"/>
    <row r="267" ht="22.5" customHeight="1" x14ac:dyDescent="0.15"/>
    <row r="268" ht="22.5" customHeight="1" x14ac:dyDescent="0.15"/>
    <row r="269" ht="22.5" customHeight="1" x14ac:dyDescent="0.15"/>
    <row r="270" ht="22.5" customHeight="1" x14ac:dyDescent="0.15"/>
    <row r="271" ht="22.5" customHeight="1" x14ac:dyDescent="0.15"/>
    <row r="272" ht="22.5" customHeight="1" x14ac:dyDescent="0.15"/>
    <row r="273" ht="22.5" customHeight="1" x14ac:dyDescent="0.15"/>
    <row r="274" ht="22.5" customHeight="1" x14ac:dyDescent="0.15"/>
    <row r="275" ht="22.5" customHeight="1" x14ac:dyDescent="0.15"/>
    <row r="276" ht="22.5" customHeight="1" x14ac:dyDescent="0.15"/>
    <row r="277" ht="22.5" customHeight="1" x14ac:dyDescent="0.15"/>
    <row r="278" ht="22.5" customHeight="1" x14ac:dyDescent="0.15"/>
    <row r="279" ht="22.5" customHeight="1" x14ac:dyDescent="0.15"/>
    <row r="280" ht="22.5" customHeight="1" x14ac:dyDescent="0.15"/>
    <row r="281" ht="22.5" customHeight="1" x14ac:dyDescent="0.15"/>
    <row r="282" ht="22.5" customHeight="1" x14ac:dyDescent="0.15"/>
    <row r="283" ht="22.5" customHeight="1" x14ac:dyDescent="0.15"/>
    <row r="284" ht="22.5" customHeight="1" x14ac:dyDescent="0.15"/>
    <row r="285" ht="22.5" customHeight="1" x14ac:dyDescent="0.15"/>
    <row r="286" ht="22.5" customHeight="1" x14ac:dyDescent="0.15"/>
    <row r="287" ht="22.5" customHeight="1" x14ac:dyDescent="0.15"/>
    <row r="288" ht="22.5" customHeight="1" x14ac:dyDescent="0.15"/>
    <row r="289" ht="22.5" customHeight="1" x14ac:dyDescent="0.15"/>
    <row r="290" ht="22.5" customHeight="1" x14ac:dyDescent="0.15"/>
    <row r="291" ht="22.5" customHeight="1" x14ac:dyDescent="0.15"/>
    <row r="292" ht="22.5" customHeight="1" x14ac:dyDescent="0.15"/>
    <row r="293" ht="22.5" customHeight="1" x14ac:dyDescent="0.15"/>
    <row r="294" ht="22.5" customHeight="1" x14ac:dyDescent="0.15"/>
    <row r="295" ht="22.5" customHeight="1" x14ac:dyDescent="0.15"/>
    <row r="296" ht="22.5" customHeight="1" x14ac:dyDescent="0.15"/>
    <row r="297" ht="22.5" customHeight="1" x14ac:dyDescent="0.15"/>
    <row r="298" ht="22.5" customHeight="1" x14ac:dyDescent="0.15"/>
    <row r="299" ht="22.5" customHeight="1" x14ac:dyDescent="0.15"/>
    <row r="300" ht="22.5" customHeight="1" x14ac:dyDescent="0.15"/>
    <row r="301" ht="22.5" customHeight="1" x14ac:dyDescent="0.15"/>
    <row r="302" ht="22.5" customHeight="1" x14ac:dyDescent="0.15"/>
    <row r="303" ht="22.5" customHeight="1" x14ac:dyDescent="0.15"/>
    <row r="304" ht="22.5" customHeight="1" x14ac:dyDescent="0.15"/>
    <row r="305" ht="22.5" customHeight="1" x14ac:dyDescent="0.15"/>
    <row r="306" ht="22.5" customHeight="1" x14ac:dyDescent="0.15"/>
    <row r="307" ht="22.5" customHeight="1" x14ac:dyDescent="0.15"/>
    <row r="308" ht="22.5" customHeight="1" x14ac:dyDescent="0.15"/>
    <row r="309" ht="22.5" customHeight="1" x14ac:dyDescent="0.15"/>
    <row r="310" ht="22.5" customHeight="1" x14ac:dyDescent="0.15"/>
    <row r="311" ht="22.5" customHeight="1" x14ac:dyDescent="0.15"/>
    <row r="312" ht="22.5" customHeight="1" x14ac:dyDescent="0.15"/>
    <row r="313" ht="22.5" customHeight="1" x14ac:dyDescent="0.15"/>
    <row r="314" ht="22.5" customHeight="1" x14ac:dyDescent="0.15"/>
    <row r="315" ht="22.5" customHeight="1" x14ac:dyDescent="0.15"/>
    <row r="316" ht="22.5" customHeight="1" x14ac:dyDescent="0.15"/>
    <row r="317" ht="22.5" customHeight="1" x14ac:dyDescent="0.15"/>
    <row r="318" ht="22.5" customHeight="1" x14ac:dyDescent="0.15"/>
    <row r="319" ht="22.5" customHeight="1" x14ac:dyDescent="0.15"/>
    <row r="320" ht="22.5" customHeight="1" x14ac:dyDescent="0.15"/>
    <row r="321" ht="22.5" customHeight="1" x14ac:dyDescent="0.15"/>
    <row r="322" ht="22.5" customHeight="1" x14ac:dyDescent="0.15"/>
    <row r="323" ht="22.5" customHeight="1" x14ac:dyDescent="0.15"/>
    <row r="324" ht="22.5" customHeight="1" x14ac:dyDescent="0.15"/>
    <row r="325" ht="22.5" customHeight="1" x14ac:dyDescent="0.15"/>
    <row r="326" ht="22.5" customHeight="1" x14ac:dyDescent="0.15"/>
    <row r="327" ht="22.5" customHeight="1" x14ac:dyDescent="0.15"/>
    <row r="328" ht="22.5" customHeight="1" x14ac:dyDescent="0.15"/>
    <row r="329" ht="22.5" customHeight="1" x14ac:dyDescent="0.15"/>
    <row r="330" ht="22.5" customHeight="1" x14ac:dyDescent="0.15"/>
    <row r="331" ht="22.5" customHeight="1" x14ac:dyDescent="0.15"/>
    <row r="332" ht="22.5" customHeight="1" x14ac:dyDescent="0.15"/>
    <row r="333" ht="22.5" customHeight="1" x14ac:dyDescent="0.15"/>
    <row r="334" ht="22.5" customHeight="1" x14ac:dyDescent="0.15"/>
    <row r="335" ht="22.5" customHeight="1" x14ac:dyDescent="0.15"/>
    <row r="336" ht="22.5" customHeight="1" x14ac:dyDescent="0.15"/>
    <row r="337" ht="22.5" customHeight="1" x14ac:dyDescent="0.15"/>
    <row r="338" ht="22.5" customHeight="1" x14ac:dyDescent="0.15"/>
    <row r="339" ht="22.5" customHeight="1" x14ac:dyDescent="0.15"/>
    <row r="340" ht="22.5" customHeight="1" x14ac:dyDescent="0.15"/>
    <row r="341" ht="22.5" customHeight="1" x14ac:dyDescent="0.15"/>
    <row r="342" ht="22.5" customHeight="1" x14ac:dyDescent="0.15"/>
    <row r="343" ht="22.5" customHeight="1" x14ac:dyDescent="0.15"/>
    <row r="344" ht="22.5" customHeight="1" x14ac:dyDescent="0.15"/>
    <row r="345" ht="22.5" customHeight="1" x14ac:dyDescent="0.15"/>
    <row r="346" ht="22.5" customHeight="1" x14ac:dyDescent="0.15"/>
    <row r="347" ht="22.5" customHeight="1" x14ac:dyDescent="0.15"/>
    <row r="348" ht="22.5" customHeight="1" x14ac:dyDescent="0.15"/>
    <row r="349" ht="22.5" customHeight="1" x14ac:dyDescent="0.15"/>
    <row r="350" ht="22.5" customHeight="1" x14ac:dyDescent="0.15"/>
    <row r="351" ht="22.5" customHeight="1" x14ac:dyDescent="0.15"/>
    <row r="352" ht="22.5" customHeight="1" x14ac:dyDescent="0.15"/>
    <row r="353" ht="22.5" customHeight="1" x14ac:dyDescent="0.15"/>
    <row r="354" ht="22.5" customHeight="1" x14ac:dyDescent="0.15"/>
    <row r="355" ht="22.5" customHeight="1" x14ac:dyDescent="0.15"/>
    <row r="356" ht="22.5" customHeight="1" x14ac:dyDescent="0.15"/>
    <row r="357" ht="22.5" customHeight="1" x14ac:dyDescent="0.15"/>
    <row r="358" ht="22.5" customHeight="1" x14ac:dyDescent="0.15"/>
    <row r="359" ht="22.5" customHeight="1" x14ac:dyDescent="0.15"/>
    <row r="360" ht="22.5" customHeight="1" x14ac:dyDescent="0.15"/>
    <row r="361" ht="22.5" customHeight="1" x14ac:dyDescent="0.15"/>
    <row r="362" ht="22.5" customHeight="1" x14ac:dyDescent="0.15"/>
    <row r="363" ht="22.5" customHeight="1" x14ac:dyDescent="0.15"/>
    <row r="364" ht="22.5" customHeight="1" x14ac:dyDescent="0.15"/>
    <row r="365" ht="22.5" customHeight="1" x14ac:dyDescent="0.15"/>
    <row r="366" ht="22.5" customHeight="1" x14ac:dyDescent="0.15"/>
    <row r="367" ht="22.5" customHeight="1" x14ac:dyDescent="0.15"/>
    <row r="368" ht="22.5" customHeight="1" x14ac:dyDescent="0.15"/>
    <row r="369" ht="22.5" customHeight="1" x14ac:dyDescent="0.15"/>
    <row r="370" ht="22.5" customHeight="1" x14ac:dyDescent="0.15"/>
    <row r="371" ht="22.5" customHeight="1" x14ac:dyDescent="0.15"/>
    <row r="372" ht="22.5" customHeight="1" x14ac:dyDescent="0.15"/>
    <row r="373" ht="22.5" customHeight="1" x14ac:dyDescent="0.15"/>
    <row r="374" ht="22.5" customHeight="1" x14ac:dyDescent="0.15"/>
    <row r="375" ht="22.5" customHeight="1" x14ac:dyDescent="0.15"/>
    <row r="376" ht="22.5" customHeight="1" x14ac:dyDescent="0.15"/>
    <row r="377" ht="22.5" customHeight="1" x14ac:dyDescent="0.15"/>
    <row r="378" ht="22.5" customHeight="1" x14ac:dyDescent="0.15"/>
    <row r="379" ht="22.5" customHeight="1" x14ac:dyDescent="0.15"/>
    <row r="380" ht="22.5" customHeight="1" x14ac:dyDescent="0.15"/>
    <row r="381" ht="22.5" customHeight="1" x14ac:dyDescent="0.15"/>
    <row r="382" ht="22.5" customHeight="1" x14ac:dyDescent="0.15"/>
    <row r="383" ht="22.5" customHeight="1" x14ac:dyDescent="0.15"/>
    <row r="384" ht="22.5" customHeight="1" x14ac:dyDescent="0.15"/>
    <row r="385" ht="22.5" customHeight="1" x14ac:dyDescent="0.15"/>
    <row r="386" ht="22.5" customHeight="1" x14ac:dyDescent="0.15"/>
    <row r="387" ht="22.5" customHeight="1" x14ac:dyDescent="0.15"/>
    <row r="388" ht="22.5" customHeight="1" x14ac:dyDescent="0.15"/>
    <row r="389" ht="22.5" customHeight="1" x14ac:dyDescent="0.15"/>
    <row r="390" ht="22.5" customHeight="1" x14ac:dyDescent="0.15"/>
    <row r="391" ht="22.5" customHeight="1" x14ac:dyDescent="0.15"/>
    <row r="392" ht="22.5" customHeight="1" x14ac:dyDescent="0.15"/>
    <row r="393" ht="22.5" customHeight="1" x14ac:dyDescent="0.15"/>
    <row r="394" ht="22.5" customHeight="1" x14ac:dyDescent="0.15"/>
    <row r="395" ht="22.5" customHeight="1" x14ac:dyDescent="0.15"/>
    <row r="396" ht="22.5" customHeight="1" x14ac:dyDescent="0.15"/>
    <row r="397" ht="22.5" customHeight="1" x14ac:dyDescent="0.15"/>
    <row r="398" ht="22.5" customHeight="1" x14ac:dyDescent="0.15"/>
    <row r="399" ht="22.5" customHeight="1" x14ac:dyDescent="0.15"/>
    <row r="400" ht="22.5" customHeight="1" x14ac:dyDescent="0.15"/>
    <row r="401" ht="22.5" customHeight="1" x14ac:dyDescent="0.15"/>
    <row r="402" ht="22.5" customHeight="1" x14ac:dyDescent="0.15"/>
    <row r="403" ht="22.5" customHeight="1" x14ac:dyDescent="0.15"/>
    <row r="404" ht="22.5" customHeight="1" x14ac:dyDescent="0.15"/>
    <row r="405" ht="22.5" customHeight="1" x14ac:dyDescent="0.15"/>
    <row r="406" ht="22.5" customHeight="1" x14ac:dyDescent="0.15"/>
    <row r="407" ht="22.5" customHeight="1" x14ac:dyDescent="0.15"/>
    <row r="408" ht="22.5" customHeight="1" x14ac:dyDescent="0.15"/>
    <row r="409" ht="22.5" customHeight="1" x14ac:dyDescent="0.15"/>
    <row r="410" ht="22.5" customHeight="1" x14ac:dyDescent="0.15"/>
    <row r="411" ht="22.5" customHeight="1" x14ac:dyDescent="0.15"/>
    <row r="412" ht="22.5" customHeight="1" x14ac:dyDescent="0.15"/>
    <row r="413" ht="22.5" customHeight="1" x14ac:dyDescent="0.15"/>
    <row r="414" ht="22.5" customHeight="1" x14ac:dyDescent="0.15"/>
    <row r="415" ht="22.5" customHeight="1" x14ac:dyDescent="0.15"/>
    <row r="416" ht="22.5" customHeight="1" x14ac:dyDescent="0.15"/>
    <row r="417" ht="22.5" customHeight="1" x14ac:dyDescent="0.15"/>
    <row r="418" ht="22.5" customHeight="1" x14ac:dyDescent="0.15"/>
    <row r="419" ht="22.5" customHeight="1" x14ac:dyDescent="0.15"/>
    <row r="420" ht="22.5" customHeight="1" x14ac:dyDescent="0.15"/>
    <row r="421" ht="22.5" customHeight="1" x14ac:dyDescent="0.15"/>
    <row r="422" ht="22.5" customHeight="1" x14ac:dyDescent="0.15"/>
    <row r="423" ht="22.5" customHeight="1" x14ac:dyDescent="0.15"/>
    <row r="424" ht="22.5" customHeight="1" x14ac:dyDescent="0.15"/>
    <row r="425" ht="22.5" customHeight="1" x14ac:dyDescent="0.15"/>
    <row r="426" ht="22.5" customHeight="1" x14ac:dyDescent="0.15"/>
    <row r="427" ht="22.5" customHeight="1" x14ac:dyDescent="0.15"/>
    <row r="428" ht="22.5" customHeight="1" x14ac:dyDescent="0.15"/>
    <row r="429" ht="22.5" customHeight="1" x14ac:dyDescent="0.15"/>
    <row r="430" ht="22.5" customHeight="1" x14ac:dyDescent="0.15"/>
    <row r="431" ht="22.5" customHeight="1" x14ac:dyDescent="0.15"/>
    <row r="432" ht="22.5" customHeight="1" x14ac:dyDescent="0.15"/>
    <row r="433" ht="22.5" customHeight="1" x14ac:dyDescent="0.15"/>
    <row r="434" ht="22.5" customHeight="1" x14ac:dyDescent="0.15"/>
    <row r="435" ht="22.5" customHeight="1" x14ac:dyDescent="0.15"/>
    <row r="436" ht="22.5" customHeight="1" x14ac:dyDescent="0.15"/>
    <row r="437" ht="22.5" customHeight="1" x14ac:dyDescent="0.15"/>
    <row r="438" ht="22.5" customHeight="1" x14ac:dyDescent="0.15"/>
    <row r="439" ht="22.5" customHeight="1" x14ac:dyDescent="0.15"/>
    <row r="440" ht="22.5" customHeight="1" x14ac:dyDescent="0.15"/>
    <row r="441" ht="22.5" customHeight="1" x14ac:dyDescent="0.15"/>
    <row r="442" ht="22.5" customHeight="1" x14ac:dyDescent="0.15"/>
    <row r="443" ht="22.5" customHeight="1" x14ac:dyDescent="0.15"/>
    <row r="444" ht="22.5" customHeight="1" x14ac:dyDescent="0.15"/>
    <row r="445" ht="22.5" customHeight="1" x14ac:dyDescent="0.15"/>
    <row r="446" ht="22.5" customHeight="1" x14ac:dyDescent="0.15"/>
    <row r="447" ht="22.5" customHeight="1" x14ac:dyDescent="0.15"/>
    <row r="448" ht="22.5" customHeight="1" x14ac:dyDescent="0.15"/>
    <row r="449" ht="22.5" customHeight="1" x14ac:dyDescent="0.15"/>
    <row r="450" ht="22.5" customHeight="1" x14ac:dyDescent="0.15"/>
    <row r="451" ht="22.5" customHeight="1" x14ac:dyDescent="0.15"/>
    <row r="452" ht="22.5" customHeight="1" x14ac:dyDescent="0.15"/>
    <row r="453" ht="22.5" customHeight="1" x14ac:dyDescent="0.15"/>
    <row r="454" ht="22.5" customHeight="1" x14ac:dyDescent="0.15"/>
    <row r="455" ht="22.5" customHeight="1" x14ac:dyDescent="0.15"/>
    <row r="456" ht="22.5" customHeight="1" x14ac:dyDescent="0.15"/>
    <row r="457" ht="22.5" customHeight="1" x14ac:dyDescent="0.15"/>
    <row r="458" ht="22.5" customHeight="1" x14ac:dyDescent="0.15"/>
    <row r="459" ht="22.5" customHeight="1" x14ac:dyDescent="0.15"/>
    <row r="460" ht="22.5" customHeight="1" x14ac:dyDescent="0.15"/>
    <row r="461" ht="22.5" customHeight="1" x14ac:dyDescent="0.15"/>
    <row r="462" ht="22.5" customHeight="1" x14ac:dyDescent="0.15"/>
    <row r="463" ht="22.5" customHeight="1" x14ac:dyDescent="0.15"/>
    <row r="464" ht="22.5" customHeight="1" x14ac:dyDescent="0.15"/>
    <row r="465" ht="22.5" customHeight="1" x14ac:dyDescent="0.15"/>
    <row r="466" ht="22.5" customHeight="1" x14ac:dyDescent="0.15"/>
    <row r="467" ht="22.5" customHeight="1" x14ac:dyDescent="0.15"/>
    <row r="468" ht="22.5" customHeight="1" x14ac:dyDescent="0.15"/>
    <row r="469" ht="22.5" customHeight="1" x14ac:dyDescent="0.15"/>
    <row r="470" ht="22.5" customHeight="1" x14ac:dyDescent="0.15"/>
    <row r="471" ht="22.5" customHeight="1" x14ac:dyDescent="0.15"/>
    <row r="472" ht="22.5" customHeight="1" x14ac:dyDescent="0.15"/>
    <row r="473" ht="22.5" customHeight="1" x14ac:dyDescent="0.15"/>
    <row r="474" ht="22.5" customHeight="1" x14ac:dyDescent="0.15"/>
    <row r="475" ht="22.5" customHeight="1" x14ac:dyDescent="0.15"/>
    <row r="476" ht="22.5" customHeight="1" x14ac:dyDescent="0.15"/>
    <row r="477" ht="22.5" customHeight="1" x14ac:dyDescent="0.15"/>
    <row r="478" ht="22.5" customHeight="1" x14ac:dyDescent="0.15"/>
    <row r="479" ht="22.5" customHeight="1" x14ac:dyDescent="0.15"/>
    <row r="480" ht="22.5" customHeight="1" x14ac:dyDescent="0.15"/>
    <row r="481" ht="22.5" customHeight="1" x14ac:dyDescent="0.15"/>
    <row r="482" ht="22.5" customHeight="1" x14ac:dyDescent="0.15"/>
    <row r="483" ht="22.5" customHeight="1" x14ac:dyDescent="0.15"/>
    <row r="484" ht="22.5" customHeight="1" x14ac:dyDescent="0.15"/>
    <row r="485" ht="22.5" customHeight="1" x14ac:dyDescent="0.15"/>
    <row r="486" ht="22.5" customHeight="1" x14ac:dyDescent="0.15"/>
    <row r="487" ht="22.5" customHeight="1" x14ac:dyDescent="0.15"/>
    <row r="488" ht="22.5" customHeight="1" x14ac:dyDescent="0.15"/>
    <row r="489" ht="22.5" customHeight="1" x14ac:dyDescent="0.15"/>
    <row r="490" ht="22.5" customHeight="1" x14ac:dyDescent="0.15"/>
    <row r="491" ht="22.5" customHeight="1" x14ac:dyDescent="0.15"/>
    <row r="492" ht="22.5" customHeight="1" x14ac:dyDescent="0.15"/>
    <row r="493" ht="22.5" customHeight="1" x14ac:dyDescent="0.15"/>
    <row r="494" ht="22.5" customHeight="1" x14ac:dyDescent="0.15"/>
    <row r="495" ht="22.5" customHeight="1" x14ac:dyDescent="0.15"/>
    <row r="496" ht="22.5" customHeight="1" x14ac:dyDescent="0.15"/>
    <row r="497" ht="22.5" customHeight="1" x14ac:dyDescent="0.15"/>
    <row r="498" ht="22.5" customHeight="1" x14ac:dyDescent="0.15"/>
    <row r="499" ht="22.5" customHeight="1" x14ac:dyDescent="0.15"/>
    <row r="500" ht="22.5" customHeight="1" x14ac:dyDescent="0.15"/>
    <row r="501" ht="22.5" customHeight="1" x14ac:dyDescent="0.15"/>
    <row r="502" ht="22.5" customHeight="1" x14ac:dyDescent="0.15"/>
    <row r="503" ht="22.5" customHeight="1" x14ac:dyDescent="0.15"/>
    <row r="504" ht="22.5" customHeight="1" x14ac:dyDescent="0.15"/>
    <row r="505" ht="22.5" customHeight="1" x14ac:dyDescent="0.15"/>
    <row r="506" ht="22.5" customHeight="1" x14ac:dyDescent="0.15"/>
    <row r="507" ht="22.5" customHeight="1" x14ac:dyDescent="0.15"/>
    <row r="508" ht="22.5" customHeight="1" x14ac:dyDescent="0.15"/>
    <row r="509" ht="22.5" customHeight="1" x14ac:dyDescent="0.15"/>
    <row r="510" ht="22.5" customHeight="1" x14ac:dyDescent="0.15"/>
    <row r="511" ht="22.5" customHeight="1" x14ac:dyDescent="0.15"/>
    <row r="512" ht="22.5" customHeight="1" x14ac:dyDescent="0.15"/>
    <row r="513" ht="22.5" customHeight="1" x14ac:dyDescent="0.15"/>
    <row r="514" ht="22.5" customHeight="1" x14ac:dyDescent="0.15"/>
    <row r="515" ht="22.5" customHeight="1" x14ac:dyDescent="0.15"/>
    <row r="516" ht="22.5" customHeight="1" x14ac:dyDescent="0.15"/>
    <row r="517" ht="22.5" customHeight="1" x14ac:dyDescent="0.15"/>
    <row r="518" ht="22.5" customHeight="1" x14ac:dyDescent="0.15"/>
    <row r="519" ht="22.5" customHeight="1" x14ac:dyDescent="0.15"/>
    <row r="520" ht="22.5" customHeight="1" x14ac:dyDescent="0.15"/>
    <row r="521" ht="22.5" customHeight="1" x14ac:dyDescent="0.15"/>
    <row r="522" ht="22.5" customHeight="1" x14ac:dyDescent="0.15"/>
    <row r="523" ht="22.5" customHeight="1" x14ac:dyDescent="0.15"/>
    <row r="524" ht="22.5" customHeight="1" x14ac:dyDescent="0.15"/>
    <row r="525" ht="22.5" customHeight="1" x14ac:dyDescent="0.15"/>
    <row r="526" ht="22.5" customHeight="1" x14ac:dyDescent="0.15"/>
    <row r="527" ht="22.5" customHeight="1" x14ac:dyDescent="0.15"/>
    <row r="528" ht="22.5" customHeight="1" x14ac:dyDescent="0.15"/>
    <row r="529" ht="22.5" customHeight="1" x14ac:dyDescent="0.15"/>
    <row r="530" ht="22.5" customHeight="1" x14ac:dyDescent="0.15"/>
    <row r="531" ht="22.5" customHeight="1" x14ac:dyDescent="0.15"/>
    <row r="532" ht="22.5" customHeight="1" x14ac:dyDescent="0.15"/>
    <row r="533" ht="22.5" customHeight="1" x14ac:dyDescent="0.15"/>
    <row r="534" ht="22.5" customHeight="1" x14ac:dyDescent="0.15"/>
    <row r="535" ht="22.5" customHeight="1" x14ac:dyDescent="0.15"/>
    <row r="536" ht="22.5" customHeight="1" x14ac:dyDescent="0.15"/>
    <row r="537" ht="22.5" customHeight="1" x14ac:dyDescent="0.15"/>
    <row r="538" ht="22.5" customHeight="1" x14ac:dyDescent="0.15"/>
    <row r="539" ht="22.5" customHeight="1" x14ac:dyDescent="0.15"/>
    <row r="540" ht="22.5" customHeight="1" x14ac:dyDescent="0.15"/>
    <row r="541" ht="22.5" customHeight="1" x14ac:dyDescent="0.15"/>
    <row r="542" ht="22.5" customHeight="1" x14ac:dyDescent="0.15"/>
    <row r="543" ht="22.5" customHeight="1" x14ac:dyDescent="0.15"/>
    <row r="544" ht="22.5" customHeight="1" x14ac:dyDescent="0.15"/>
    <row r="545" ht="22.5" customHeight="1" x14ac:dyDescent="0.15"/>
    <row r="546" ht="22.5" customHeight="1" x14ac:dyDescent="0.15"/>
    <row r="547" ht="22.5" customHeight="1" x14ac:dyDescent="0.15"/>
    <row r="548" ht="22.5" customHeight="1" x14ac:dyDescent="0.15"/>
    <row r="549" ht="22.5" customHeight="1" x14ac:dyDescent="0.15"/>
    <row r="550" ht="22.5" customHeight="1" x14ac:dyDescent="0.15"/>
    <row r="551" ht="22.5" customHeight="1" x14ac:dyDescent="0.15"/>
    <row r="552" ht="22.5" customHeight="1" x14ac:dyDescent="0.15"/>
    <row r="553" ht="22.5" customHeight="1" x14ac:dyDescent="0.15"/>
    <row r="554" ht="22.5" customHeight="1" x14ac:dyDescent="0.15"/>
    <row r="555" ht="22.5" customHeight="1" x14ac:dyDescent="0.15"/>
    <row r="556" ht="22.5" customHeight="1" x14ac:dyDescent="0.15"/>
    <row r="557" ht="22.5" customHeight="1" x14ac:dyDescent="0.15"/>
    <row r="558" ht="22.5" customHeight="1" x14ac:dyDescent="0.15"/>
    <row r="559" ht="22.5" customHeight="1" x14ac:dyDescent="0.15"/>
    <row r="560" ht="22.5" customHeight="1" x14ac:dyDescent="0.15"/>
    <row r="561" ht="22.5" customHeight="1" x14ac:dyDescent="0.15"/>
    <row r="562" ht="22.5" customHeight="1" x14ac:dyDescent="0.15"/>
    <row r="563" ht="22.5" customHeight="1" x14ac:dyDescent="0.15"/>
    <row r="564" ht="22.5" customHeight="1" x14ac:dyDescent="0.15"/>
    <row r="565" ht="22.5" customHeight="1" x14ac:dyDescent="0.15"/>
    <row r="566" ht="22.5" customHeight="1" x14ac:dyDescent="0.15"/>
    <row r="567" ht="22.5" customHeight="1" x14ac:dyDescent="0.15"/>
    <row r="568" ht="22.5" customHeight="1" x14ac:dyDescent="0.15"/>
    <row r="569" ht="22.5" customHeight="1" x14ac:dyDescent="0.15"/>
    <row r="570" ht="22.5" customHeight="1" x14ac:dyDescent="0.15"/>
    <row r="571" ht="22.5" customHeight="1" x14ac:dyDescent="0.15"/>
    <row r="572" ht="22.5" customHeight="1" x14ac:dyDescent="0.15"/>
    <row r="573" ht="22.5" customHeight="1" x14ac:dyDescent="0.15"/>
    <row r="574" ht="22.5" customHeight="1" x14ac:dyDescent="0.15"/>
    <row r="575" ht="22.5" customHeight="1" x14ac:dyDescent="0.15"/>
    <row r="576" ht="22.5" customHeight="1" x14ac:dyDescent="0.15"/>
    <row r="577" ht="22.5" customHeight="1" x14ac:dyDescent="0.15"/>
    <row r="578" ht="22.5" customHeight="1" x14ac:dyDescent="0.15"/>
    <row r="579" ht="22.5" customHeight="1" x14ac:dyDescent="0.15"/>
    <row r="580" ht="22.5" customHeight="1" x14ac:dyDescent="0.15"/>
    <row r="581" ht="22.5" customHeight="1" x14ac:dyDescent="0.15"/>
    <row r="582" ht="22.5" customHeight="1" x14ac:dyDescent="0.15"/>
    <row r="583" ht="22.5" customHeight="1" x14ac:dyDescent="0.15"/>
    <row r="584" ht="22.5" customHeight="1" x14ac:dyDescent="0.15"/>
    <row r="585" ht="22.5" customHeight="1" x14ac:dyDescent="0.15"/>
    <row r="586" ht="22.5" customHeight="1" x14ac:dyDescent="0.15"/>
    <row r="587" ht="22.5" customHeight="1" x14ac:dyDescent="0.15"/>
    <row r="588" ht="22.5" customHeight="1" x14ac:dyDescent="0.15"/>
    <row r="589" ht="22.5" customHeight="1" x14ac:dyDescent="0.15"/>
    <row r="590" ht="22.5" customHeight="1" x14ac:dyDescent="0.15"/>
    <row r="591" ht="22.5" customHeight="1" x14ac:dyDescent="0.15"/>
    <row r="592" ht="22.5" customHeight="1" x14ac:dyDescent="0.15"/>
    <row r="593" ht="22.5" customHeight="1" x14ac:dyDescent="0.15"/>
    <row r="594" ht="22.5" customHeight="1" x14ac:dyDescent="0.15"/>
    <row r="595" ht="22.5" customHeight="1" x14ac:dyDescent="0.15"/>
    <row r="596" ht="22.5" customHeight="1" x14ac:dyDescent="0.15"/>
    <row r="597" ht="22.5" customHeight="1" x14ac:dyDescent="0.15"/>
    <row r="598" ht="22.5" customHeight="1" x14ac:dyDescent="0.15"/>
    <row r="599" ht="22.5" customHeight="1" x14ac:dyDescent="0.15"/>
    <row r="600" ht="22.5" customHeight="1" x14ac:dyDescent="0.15"/>
    <row r="601" ht="22.5" customHeight="1" x14ac:dyDescent="0.15"/>
    <row r="602" ht="22.5" customHeight="1" x14ac:dyDescent="0.15"/>
    <row r="603" ht="22.5" customHeight="1" x14ac:dyDescent="0.15"/>
    <row r="604" ht="22.5" customHeight="1" x14ac:dyDescent="0.15"/>
    <row r="605" ht="22.5" customHeight="1" x14ac:dyDescent="0.15"/>
    <row r="606" ht="22.5" customHeight="1" x14ac:dyDescent="0.15"/>
    <row r="607" ht="22.5" customHeight="1" x14ac:dyDescent="0.15"/>
    <row r="608" ht="22.5" customHeight="1" x14ac:dyDescent="0.15"/>
    <row r="609" ht="22.5" customHeight="1" x14ac:dyDescent="0.15"/>
    <row r="610" ht="22.5" customHeight="1" x14ac:dyDescent="0.15"/>
    <row r="611" ht="22.5" customHeight="1" x14ac:dyDescent="0.15"/>
    <row r="612" ht="22.5" customHeight="1" x14ac:dyDescent="0.15"/>
    <row r="613" ht="22.5" customHeight="1" x14ac:dyDescent="0.15"/>
    <row r="614" ht="22.5" customHeight="1" x14ac:dyDescent="0.15"/>
    <row r="615" ht="22.5" customHeight="1" x14ac:dyDescent="0.15"/>
    <row r="616" ht="22.5" customHeight="1" x14ac:dyDescent="0.15"/>
    <row r="617" ht="22.5" customHeight="1" x14ac:dyDescent="0.15"/>
    <row r="618" ht="22.5" customHeight="1" x14ac:dyDescent="0.15"/>
    <row r="619" ht="22.5" customHeight="1" x14ac:dyDescent="0.15"/>
    <row r="620" ht="22.5" customHeight="1" x14ac:dyDescent="0.15"/>
    <row r="621" ht="22.5" customHeight="1" x14ac:dyDescent="0.15"/>
    <row r="622" ht="22.5" customHeight="1" x14ac:dyDescent="0.15"/>
    <row r="623" ht="22.5" customHeight="1" x14ac:dyDescent="0.15"/>
    <row r="624" ht="22.5" customHeight="1" x14ac:dyDescent="0.15"/>
    <row r="625" ht="22.5" customHeight="1" x14ac:dyDescent="0.15"/>
    <row r="626" ht="22.5" customHeight="1" x14ac:dyDescent="0.15"/>
    <row r="627" ht="22.5" customHeight="1" x14ac:dyDescent="0.15"/>
    <row r="628" ht="22.5" customHeight="1" x14ac:dyDescent="0.15"/>
    <row r="629" ht="22.5" customHeight="1" x14ac:dyDescent="0.15"/>
    <row r="630" ht="22.5" customHeight="1" x14ac:dyDescent="0.15"/>
    <row r="631" ht="22.5" customHeight="1" x14ac:dyDescent="0.15"/>
    <row r="632" ht="22.5" customHeight="1" x14ac:dyDescent="0.15"/>
    <row r="633" ht="22.5" customHeight="1" x14ac:dyDescent="0.15"/>
    <row r="634" ht="22.5" customHeight="1" x14ac:dyDescent="0.15"/>
    <row r="635" ht="22.5" customHeight="1" x14ac:dyDescent="0.15"/>
    <row r="636" ht="22.5" customHeight="1" x14ac:dyDescent="0.15"/>
    <row r="637" ht="22.5" customHeight="1" x14ac:dyDescent="0.15"/>
    <row r="638" ht="22.5" customHeight="1" x14ac:dyDescent="0.15"/>
    <row r="639" ht="22.5" customHeight="1" x14ac:dyDescent="0.15"/>
    <row r="640" ht="22.5" customHeight="1" x14ac:dyDescent="0.15"/>
    <row r="641" ht="22.5" customHeight="1" x14ac:dyDescent="0.15"/>
    <row r="642" ht="22.5" customHeight="1" x14ac:dyDescent="0.15"/>
    <row r="643" ht="22.5" customHeight="1" x14ac:dyDescent="0.15"/>
    <row r="644" ht="22.5" customHeight="1" x14ac:dyDescent="0.15"/>
    <row r="645" ht="22.5" customHeight="1" x14ac:dyDescent="0.15"/>
    <row r="646" ht="22.5" customHeight="1" x14ac:dyDescent="0.15"/>
    <row r="647" ht="22.5" customHeight="1" x14ac:dyDescent="0.15"/>
    <row r="648" ht="22.5" customHeight="1" x14ac:dyDescent="0.15"/>
    <row r="649" ht="22.5" customHeight="1" x14ac:dyDescent="0.15"/>
    <row r="650" ht="22.5" customHeight="1" x14ac:dyDescent="0.15"/>
    <row r="651" ht="22.5" customHeight="1" x14ac:dyDescent="0.15"/>
    <row r="652" ht="22.5" customHeight="1" x14ac:dyDescent="0.15"/>
  </sheetData>
  <mergeCells count="3">
    <mergeCell ref="D6:D7"/>
    <mergeCell ref="C6:C7"/>
    <mergeCell ref="P4:R4"/>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ゴシック,標準"【５　窓口別事務取扱件数】－【(５)窓口別取扱比率】</oddHeader>
    <oddFooter>&amp;R&amp;"ＭＳ ゴシック,標準"【５　窓口別事務取扱件数】－【(５)窓口別取扱比率】</oddFooter>
  </headerFooter>
  <ignoredErrors>
    <ignoredError sqref="D9 D11 D14"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C1:AJ658"/>
  <sheetViews>
    <sheetView view="pageBreakPreview" zoomScale="79" zoomScaleNormal="90" zoomScaleSheetLayoutView="79" workbookViewId="0">
      <selection activeCell="N11" sqref="N11"/>
    </sheetView>
  </sheetViews>
  <sheetFormatPr defaultRowHeight="13.5" x14ac:dyDescent="0.15"/>
  <cols>
    <col min="1" max="2" width="2.5" style="36" customWidth="1"/>
    <col min="3" max="3" width="26.25" style="36" customWidth="1"/>
    <col min="4" max="4" width="9.875" style="36" customWidth="1"/>
    <col min="5" max="7" width="11.25" style="36" customWidth="1"/>
    <col min="8" max="20" width="9.875" style="36" customWidth="1"/>
    <col min="21" max="16384" width="9" style="36"/>
  </cols>
  <sheetData>
    <row r="1" spans="3:36" ht="22.5" customHeight="1" x14ac:dyDescent="0.15">
      <c r="C1" s="136"/>
      <c r="D1" s="136"/>
      <c r="E1" s="136"/>
      <c r="F1" s="63"/>
    </row>
    <row r="2" spans="3:36" ht="11.25" customHeight="1" x14ac:dyDescent="0.15">
      <c r="C2" s="136"/>
      <c r="D2" s="136"/>
      <c r="E2" s="136"/>
      <c r="F2" s="63"/>
    </row>
    <row r="3" spans="3:36" ht="22.5" customHeight="1" x14ac:dyDescent="0.15">
      <c r="C3" s="53" t="s">
        <v>18</v>
      </c>
      <c r="D3" s="56"/>
      <c r="E3" s="55"/>
      <c r="F3" s="55"/>
      <c r="G3" s="82"/>
      <c r="H3" s="55"/>
      <c r="I3" s="2147">
        <f>'当該年度入力、注意事項'!$E$10</f>
        <v>26</v>
      </c>
      <c r="J3" s="2147"/>
      <c r="K3" s="2147"/>
      <c r="L3" s="55"/>
      <c r="M3" s="55"/>
      <c r="N3" s="55"/>
      <c r="O3" s="55"/>
      <c r="P3" s="55"/>
      <c r="Q3" s="55"/>
      <c r="R3" s="55"/>
      <c r="S3" s="55"/>
      <c r="T3" s="55"/>
      <c r="U3" s="55"/>
      <c r="V3" s="55"/>
      <c r="W3" s="55"/>
      <c r="X3" s="55"/>
      <c r="Y3" s="55"/>
      <c r="Z3" s="55"/>
      <c r="AA3" s="82"/>
      <c r="AB3" s="82"/>
      <c r="AC3" s="82"/>
      <c r="AD3" s="82"/>
      <c r="AE3" s="82"/>
      <c r="AF3" s="82"/>
      <c r="AG3" s="82"/>
      <c r="AH3" s="82"/>
      <c r="AI3" s="82"/>
      <c r="AJ3" s="82"/>
    </row>
    <row r="4" spans="3:36" ht="3.75" customHeight="1" thickBot="1" x14ac:dyDescent="0.2">
      <c r="C4" s="59"/>
      <c r="D4" s="59"/>
      <c r="E4" s="59"/>
      <c r="F4" s="59"/>
      <c r="J4" s="106"/>
      <c r="K4" s="70"/>
    </row>
    <row r="5" spans="3:36" ht="31.5" customHeight="1" thickBot="1" x14ac:dyDescent="0.2">
      <c r="C5" s="37" t="s">
        <v>159</v>
      </c>
      <c r="D5" s="60" t="s">
        <v>160</v>
      </c>
      <c r="E5" s="54" t="s">
        <v>246</v>
      </c>
      <c r="F5" s="48" t="s">
        <v>247</v>
      </c>
      <c r="G5" s="602" t="s">
        <v>248</v>
      </c>
      <c r="H5" s="604" t="s">
        <v>69</v>
      </c>
      <c r="I5" s="48" t="s">
        <v>204</v>
      </c>
      <c r="J5" s="602" t="s">
        <v>233</v>
      </c>
      <c r="K5" s="49"/>
    </row>
    <row r="6" spans="3:36" ht="26.25" customHeight="1" x14ac:dyDescent="0.15">
      <c r="C6" s="271" t="s">
        <v>188</v>
      </c>
      <c r="D6" s="524">
        <f>SUM(E6:J6)</f>
        <v>300</v>
      </c>
      <c r="E6" s="525">
        <f>'4-5その他'!U31</f>
        <v>65</v>
      </c>
      <c r="F6" s="526">
        <f>'4-5その他'!U54</f>
        <v>40</v>
      </c>
      <c r="G6" s="542">
        <f>'4-5その他'!U78</f>
        <v>36</v>
      </c>
      <c r="H6" s="605">
        <f>'4-5その他'!U39</f>
        <v>0</v>
      </c>
      <c r="I6" s="526">
        <f>'4-5その他'!U62</f>
        <v>0</v>
      </c>
      <c r="J6" s="542">
        <f>'4-5その他'!U86</f>
        <v>159</v>
      </c>
      <c r="K6" s="527"/>
    </row>
    <row r="7" spans="3:36" ht="26.25" customHeight="1" thickBot="1" x14ac:dyDescent="0.2">
      <c r="C7" s="270" t="s">
        <v>129</v>
      </c>
      <c r="D7" s="506">
        <f>D6/D6</f>
        <v>1</v>
      </c>
      <c r="E7" s="516">
        <f>E6/D6</f>
        <v>0.21666666666666667</v>
      </c>
      <c r="F7" s="517">
        <f>F6/D6</f>
        <v>0.13333333333333333</v>
      </c>
      <c r="G7" s="509">
        <f>G6/D6</f>
        <v>0.12</v>
      </c>
      <c r="H7" s="606">
        <f>H6/D6</f>
        <v>0</v>
      </c>
      <c r="I7" s="517">
        <f>I6/D6</f>
        <v>0</v>
      </c>
      <c r="J7" s="509">
        <f>J6/D6</f>
        <v>0.53</v>
      </c>
      <c r="K7" s="518"/>
    </row>
    <row r="8" spans="3:36" ht="26.25" customHeight="1" x14ac:dyDescent="0.15">
      <c r="C8" s="271" t="s">
        <v>365</v>
      </c>
      <c r="D8" s="528">
        <f>SUM(E8:J8)</f>
        <v>3514</v>
      </c>
      <c r="E8" s="529">
        <f>'4-5その他'!U32</f>
        <v>1002</v>
      </c>
      <c r="F8" s="530">
        <f>'4-5その他'!U55</f>
        <v>661</v>
      </c>
      <c r="G8" s="514">
        <f>'4-5その他'!U79</f>
        <v>1444</v>
      </c>
      <c r="H8" s="607">
        <f>'4-5その他'!U40</f>
        <v>3</v>
      </c>
      <c r="I8" s="530">
        <f>'4-5その他'!U63</f>
        <v>0</v>
      </c>
      <c r="J8" s="514">
        <f>'4-5その他'!U87</f>
        <v>404</v>
      </c>
      <c r="K8" s="531"/>
    </row>
    <row r="9" spans="3:36" ht="26.25" customHeight="1" thickBot="1" x14ac:dyDescent="0.2">
      <c r="C9" s="270" t="s">
        <v>129</v>
      </c>
      <c r="D9" s="506">
        <f>D8/D8</f>
        <v>1</v>
      </c>
      <c r="E9" s="516">
        <f>E8/D8</f>
        <v>0.28514513375071143</v>
      </c>
      <c r="F9" s="517">
        <f>F8/D8</f>
        <v>0.18810472396129765</v>
      </c>
      <c r="G9" s="509">
        <f>G8/D8</f>
        <v>0.41092771770062608</v>
      </c>
      <c r="H9" s="606">
        <f>H8/D8</f>
        <v>8.5372794536141153E-4</v>
      </c>
      <c r="I9" s="517">
        <f>I8/D8</f>
        <v>0</v>
      </c>
      <c r="J9" s="898">
        <f>J8/D8</f>
        <v>0.11496869664200342</v>
      </c>
      <c r="K9" s="518"/>
    </row>
    <row r="10" spans="3:36" ht="26.25" customHeight="1" x14ac:dyDescent="0.15">
      <c r="C10" s="137" t="s">
        <v>132</v>
      </c>
      <c r="D10" s="512">
        <f>SUM(E10:J10)</f>
        <v>4288</v>
      </c>
      <c r="E10" s="532">
        <f>'4-5その他'!U127</f>
        <v>1105</v>
      </c>
      <c r="F10" s="533">
        <f>'4-5その他'!U141</f>
        <v>1637</v>
      </c>
      <c r="G10" s="515">
        <f>'4-5その他'!U156</f>
        <v>1303</v>
      </c>
      <c r="H10" s="608"/>
      <c r="I10" s="535"/>
      <c r="J10" s="515">
        <f>'4-5その他'!U164</f>
        <v>243</v>
      </c>
      <c r="K10" s="536"/>
    </row>
    <row r="11" spans="3:36" ht="26.25" customHeight="1" thickBot="1" x14ac:dyDescent="0.2">
      <c r="C11" s="270" t="s">
        <v>129</v>
      </c>
      <c r="D11" s="508">
        <f>D10/D10</f>
        <v>1</v>
      </c>
      <c r="E11" s="516">
        <f>E10/D10</f>
        <v>0.25769589552238809</v>
      </c>
      <c r="F11" s="508">
        <f>F10/D10</f>
        <v>0.38176305970149255</v>
      </c>
      <c r="G11" s="509">
        <f>G10/D10</f>
        <v>0.30387126865671643</v>
      </c>
      <c r="H11" s="609"/>
      <c r="I11" s="520"/>
      <c r="J11" s="509">
        <f>J10/D10</f>
        <v>5.6669776119402986E-2</v>
      </c>
      <c r="K11" s="518"/>
    </row>
    <row r="12" spans="3:36" ht="26.25" customHeight="1" x14ac:dyDescent="0.15">
      <c r="C12" s="137" t="s">
        <v>133</v>
      </c>
      <c r="D12" s="512">
        <f>SUM(E12:G12)</f>
        <v>7554</v>
      </c>
      <c r="E12" s="537">
        <f>'4-5その他'!U128</f>
        <v>2637</v>
      </c>
      <c r="F12" s="538">
        <f>'4-5その他'!U142</f>
        <v>2106</v>
      </c>
      <c r="G12" s="513">
        <f>'4-5その他'!U157</f>
        <v>2811</v>
      </c>
      <c r="H12" s="610"/>
      <c r="I12" s="535"/>
      <c r="J12" s="534"/>
      <c r="K12" s="539"/>
      <c r="L12" s="46"/>
      <c r="M12" s="55"/>
    </row>
    <row r="13" spans="3:36" ht="26.25" customHeight="1" thickBot="1" x14ac:dyDescent="0.2">
      <c r="C13" s="270" t="s">
        <v>129</v>
      </c>
      <c r="D13" s="508">
        <f>D12/D12</f>
        <v>1</v>
      </c>
      <c r="E13" s="516">
        <f>E12/D12</f>
        <v>0.34908657664813342</v>
      </c>
      <c r="F13" s="516">
        <f>F12/D12</f>
        <v>0.27879269261318507</v>
      </c>
      <c r="G13" s="509">
        <f>G12/D12</f>
        <v>0.37212073073868152</v>
      </c>
      <c r="H13" s="611"/>
      <c r="I13" s="520"/>
      <c r="J13" s="519"/>
      <c r="K13" s="521"/>
      <c r="L13" s="46"/>
      <c r="M13" s="55"/>
    </row>
    <row r="14" spans="3:36" ht="26.25" customHeight="1" x14ac:dyDescent="0.15">
      <c r="C14" s="137" t="s">
        <v>151</v>
      </c>
      <c r="D14" s="512">
        <f>SUM(E14:G14)</f>
        <v>18044</v>
      </c>
      <c r="E14" s="537">
        <f>'4-5その他'!U129</f>
        <v>6808</v>
      </c>
      <c r="F14" s="538">
        <f>'4-5その他'!U143</f>
        <v>5261</v>
      </c>
      <c r="G14" s="513">
        <f>'4-5その他'!U158</f>
        <v>5975</v>
      </c>
      <c r="H14" s="610"/>
      <c r="I14" s="535"/>
      <c r="J14" s="603"/>
      <c r="K14" s="540"/>
      <c r="L14" s="46"/>
      <c r="M14" s="55"/>
    </row>
    <row r="15" spans="3:36" ht="26.25" customHeight="1" thickBot="1" x14ac:dyDescent="0.2">
      <c r="C15" s="138" t="s">
        <v>129</v>
      </c>
      <c r="D15" s="508">
        <f>D14/D14</f>
        <v>1</v>
      </c>
      <c r="E15" s="516">
        <f>E14/D14</f>
        <v>0.37729993349589891</v>
      </c>
      <c r="F15" s="517">
        <f>F14/D14</f>
        <v>0.29156506317889602</v>
      </c>
      <c r="G15" s="509">
        <f>G14/D14</f>
        <v>0.33113500332520507</v>
      </c>
      <c r="H15" s="611"/>
      <c r="I15" s="520"/>
      <c r="J15" s="519"/>
      <c r="K15" s="521"/>
      <c r="L15" s="46"/>
      <c r="M15" s="55"/>
    </row>
    <row r="16" spans="3:36" ht="26.25" customHeight="1" x14ac:dyDescent="0.15">
      <c r="C16" s="137" t="s">
        <v>181</v>
      </c>
      <c r="D16" s="541">
        <f>SUM(E16:G16)</f>
        <v>72803</v>
      </c>
      <c r="E16" s="525">
        <f>'4-5その他'!U133+'4-5その他'!U134</f>
        <v>72562</v>
      </c>
      <c r="F16" s="526">
        <f>'4-5その他'!U146+'4-5その他'!U148</f>
        <v>107</v>
      </c>
      <c r="G16" s="542">
        <f>'4-5その他'!U161+'4-5その他'!U163</f>
        <v>134</v>
      </c>
      <c r="H16" s="610"/>
      <c r="I16" s="535"/>
      <c r="J16" s="603"/>
      <c r="K16" s="540"/>
      <c r="L16" s="46"/>
      <c r="M16" s="55"/>
    </row>
    <row r="17" spans="3:13" ht="26.25" customHeight="1" thickBot="1" x14ac:dyDescent="0.2">
      <c r="C17" s="138" t="s">
        <v>129</v>
      </c>
      <c r="D17" s="507">
        <f>+D16/D16</f>
        <v>1</v>
      </c>
      <c r="E17" s="516">
        <f>E16/D16</f>
        <v>0.99668969685315167</v>
      </c>
      <c r="F17" s="517">
        <f>F16/D16</f>
        <v>1.4697196544098457E-3</v>
      </c>
      <c r="G17" s="509">
        <f>G16/D16</f>
        <v>1.8405834924384984E-3</v>
      </c>
      <c r="H17" s="611"/>
      <c r="I17" s="520"/>
      <c r="J17" s="519"/>
      <c r="K17" s="521"/>
      <c r="L17" s="46"/>
      <c r="M17" s="55"/>
    </row>
    <row r="18" spans="3:13" ht="26.25" customHeight="1" x14ac:dyDescent="0.15">
      <c r="C18" s="137" t="s">
        <v>134</v>
      </c>
      <c r="D18" s="512">
        <f>SUM(E18:G18)</f>
        <v>4529</v>
      </c>
      <c r="E18" s="529">
        <f>'4-5その他'!U130</f>
        <v>1689</v>
      </c>
      <c r="F18" s="530">
        <f>'4-5その他'!U144</f>
        <v>1289</v>
      </c>
      <c r="G18" s="514">
        <f>'4-5その他'!U159</f>
        <v>1551</v>
      </c>
      <c r="H18" s="610"/>
      <c r="I18" s="535"/>
      <c r="J18" s="603"/>
      <c r="K18" s="540"/>
      <c r="L18" s="46"/>
      <c r="M18" s="55"/>
    </row>
    <row r="19" spans="3:13" ht="26.25" customHeight="1" thickBot="1" x14ac:dyDescent="0.2">
      <c r="C19" s="138" t="s">
        <v>129</v>
      </c>
      <c r="D19" s="507">
        <f>+D18/D18</f>
        <v>1</v>
      </c>
      <c r="E19" s="516">
        <f>E18/D18</f>
        <v>0.37293000662397879</v>
      </c>
      <c r="F19" s="517">
        <f>F18/D18</f>
        <v>0.28461028924707443</v>
      </c>
      <c r="G19" s="898">
        <f>G18/D18</f>
        <v>0.34245970412894677</v>
      </c>
      <c r="H19" s="611"/>
      <c r="I19" s="520"/>
      <c r="J19" s="519"/>
      <c r="K19" s="521"/>
      <c r="L19" s="46"/>
      <c r="M19" s="55"/>
    </row>
    <row r="20" spans="3:13" ht="26.25" customHeight="1" x14ac:dyDescent="0.15">
      <c r="C20" s="137" t="s">
        <v>152</v>
      </c>
      <c r="D20" s="458">
        <f>SUM(E20:G20)</f>
        <v>2115</v>
      </c>
      <c r="E20" s="529">
        <f>'4-5その他'!U131</f>
        <v>770</v>
      </c>
      <c r="F20" s="530">
        <f>'4-5その他'!U145</f>
        <v>570</v>
      </c>
      <c r="G20" s="514">
        <f>'4-5その他'!U160</f>
        <v>775</v>
      </c>
      <c r="H20" s="610"/>
      <c r="I20" s="535"/>
      <c r="J20" s="603"/>
      <c r="K20" s="540"/>
      <c r="L20" s="46"/>
      <c r="M20" s="55"/>
    </row>
    <row r="21" spans="3:13" ht="26.25" customHeight="1" thickBot="1" x14ac:dyDescent="0.2">
      <c r="C21" s="138" t="s">
        <v>129</v>
      </c>
      <c r="D21" s="510">
        <f>+D20/D20</f>
        <v>1</v>
      </c>
      <c r="E21" s="522">
        <f>E20/D20</f>
        <v>0.36406619385342792</v>
      </c>
      <c r="F21" s="523">
        <f>F20/D20</f>
        <v>0.26950354609929078</v>
      </c>
      <c r="G21" s="511">
        <f>G20/D20</f>
        <v>0.3664302600472813</v>
      </c>
      <c r="H21" s="611"/>
      <c r="I21" s="520"/>
      <c r="J21" s="519"/>
      <c r="K21" s="521"/>
      <c r="L21" s="46"/>
      <c r="M21" s="55"/>
    </row>
    <row r="22" spans="3:13" ht="24.75" customHeight="1" x14ac:dyDescent="0.15">
      <c r="C22" s="46"/>
      <c r="D22" s="56"/>
      <c r="E22" s="55"/>
      <c r="F22" s="55"/>
      <c r="G22" s="46"/>
      <c r="H22" s="56"/>
      <c r="I22" s="46"/>
      <c r="J22" s="46"/>
      <c r="K22" s="46"/>
      <c r="L22" s="46"/>
      <c r="M22" s="55"/>
    </row>
    <row r="23" spans="3:13" ht="24.75" customHeight="1" x14ac:dyDescent="0.15">
      <c r="C23" s="46"/>
      <c r="D23" s="56"/>
      <c r="E23" s="55"/>
      <c r="F23" s="55"/>
      <c r="G23" s="46"/>
      <c r="H23" s="56"/>
      <c r="I23" s="46"/>
      <c r="J23" s="46"/>
      <c r="K23" s="46"/>
      <c r="L23" s="46"/>
      <c r="M23" s="55"/>
    </row>
    <row r="24" spans="3:13" ht="24.75" customHeight="1" x14ac:dyDescent="0.15">
      <c r="C24" s="46"/>
      <c r="D24" s="56"/>
      <c r="E24" s="55"/>
      <c r="F24" s="55"/>
      <c r="G24" s="46"/>
      <c r="H24" s="56"/>
      <c r="I24" s="46"/>
      <c r="J24" s="46"/>
      <c r="K24" s="46"/>
      <c r="L24" s="46"/>
      <c r="M24" s="55"/>
    </row>
    <row r="25" spans="3:13" ht="24.75" customHeight="1" x14ac:dyDescent="0.15">
      <c r="D25" s="61"/>
      <c r="E25" s="61"/>
      <c r="F25" s="61"/>
    </row>
    <row r="26" spans="3:13" ht="21" customHeight="1" x14ac:dyDescent="0.15"/>
    <row r="27" spans="3:13" ht="21" customHeight="1" x14ac:dyDescent="0.15"/>
    <row r="28" spans="3:13" ht="22.5" customHeight="1" x14ac:dyDescent="0.15">
      <c r="E28" s="52"/>
    </row>
    <row r="29" spans="3:13" ht="22.5" customHeight="1" x14ac:dyDescent="0.15">
      <c r="E29" s="52"/>
    </row>
    <row r="30" spans="3:13" ht="22.5" customHeight="1" x14ac:dyDescent="0.15">
      <c r="E30" s="52"/>
    </row>
    <row r="31" spans="3:13" ht="22.5" customHeight="1" x14ac:dyDescent="0.15">
      <c r="E31" s="52"/>
    </row>
    <row r="32" spans="3:13" ht="22.5" customHeight="1" x14ac:dyDescent="0.15">
      <c r="E32" s="52"/>
    </row>
    <row r="33" spans="5:5" ht="22.5" customHeight="1" x14ac:dyDescent="0.15">
      <c r="E33" s="52"/>
    </row>
    <row r="34" spans="5:5" ht="22.5" customHeight="1" x14ac:dyDescent="0.15">
      <c r="E34" s="52"/>
    </row>
    <row r="35" spans="5:5" ht="22.5" customHeight="1" x14ac:dyDescent="0.15">
      <c r="E35" s="52"/>
    </row>
    <row r="36" spans="5:5" ht="22.5" customHeight="1" x14ac:dyDescent="0.15">
      <c r="E36" s="52"/>
    </row>
    <row r="37" spans="5:5" ht="22.5" customHeight="1" x14ac:dyDescent="0.15">
      <c r="E37" s="52"/>
    </row>
    <row r="38" spans="5:5" ht="22.5" customHeight="1" x14ac:dyDescent="0.15">
      <c r="E38" s="52"/>
    </row>
    <row r="39" spans="5:5" ht="22.5" customHeight="1" x14ac:dyDescent="0.15">
      <c r="E39" s="52"/>
    </row>
    <row r="40" spans="5:5" ht="22.5" customHeight="1" x14ac:dyDescent="0.15">
      <c r="E40" s="52"/>
    </row>
    <row r="41" spans="5:5" ht="22.5" customHeight="1" x14ac:dyDescent="0.15">
      <c r="E41" s="52"/>
    </row>
    <row r="42" spans="5:5" ht="22.5" customHeight="1" x14ac:dyDescent="0.15">
      <c r="E42" s="52"/>
    </row>
    <row r="43" spans="5:5" ht="22.5" customHeight="1" x14ac:dyDescent="0.15"/>
    <row r="44" spans="5:5" ht="22.5" customHeight="1" x14ac:dyDescent="0.15"/>
    <row r="45" spans="5:5" ht="22.5" customHeight="1" x14ac:dyDescent="0.15"/>
    <row r="46" spans="5:5" ht="22.5" customHeight="1" x14ac:dyDescent="0.15"/>
    <row r="47" spans="5:5" ht="22.5" customHeight="1" x14ac:dyDescent="0.15"/>
    <row r="48" spans="5:5" ht="22.5" customHeight="1" x14ac:dyDescent="0.15"/>
    <row r="49" ht="22.5" customHeight="1" x14ac:dyDescent="0.15"/>
    <row r="50" ht="22.5" customHeight="1" x14ac:dyDescent="0.15"/>
    <row r="51" ht="22.5" customHeight="1" x14ac:dyDescent="0.15"/>
    <row r="52" ht="22.5" customHeight="1" x14ac:dyDescent="0.15"/>
    <row r="53" ht="22.5" customHeight="1" x14ac:dyDescent="0.15"/>
    <row r="54" ht="22.5" customHeight="1" x14ac:dyDescent="0.15"/>
    <row r="55" ht="22.5" customHeight="1" x14ac:dyDescent="0.15"/>
    <row r="56" ht="22.5" customHeight="1" x14ac:dyDescent="0.15"/>
    <row r="57" ht="22.5" customHeight="1" x14ac:dyDescent="0.15"/>
    <row r="58" ht="22.5" customHeight="1" x14ac:dyDescent="0.15"/>
    <row r="59" ht="22.5" customHeight="1" x14ac:dyDescent="0.15"/>
    <row r="60" ht="22.5" customHeight="1" x14ac:dyDescent="0.15"/>
    <row r="61" ht="22.5" customHeight="1" x14ac:dyDescent="0.15"/>
    <row r="62" ht="22.5" customHeight="1" x14ac:dyDescent="0.15"/>
    <row r="63" ht="22.5" customHeight="1" x14ac:dyDescent="0.15"/>
    <row r="64" ht="22.5" customHeight="1" x14ac:dyDescent="0.15"/>
    <row r="65" ht="22.5" customHeight="1" x14ac:dyDescent="0.15"/>
    <row r="66" ht="22.5" customHeight="1" x14ac:dyDescent="0.15"/>
    <row r="67" ht="22.5" customHeight="1" x14ac:dyDescent="0.15"/>
    <row r="68" ht="22.5" customHeight="1" x14ac:dyDescent="0.15"/>
    <row r="69" ht="22.5" customHeight="1" x14ac:dyDescent="0.15"/>
    <row r="70" ht="22.5" customHeight="1" x14ac:dyDescent="0.15"/>
    <row r="71" ht="22.5" customHeight="1" x14ac:dyDescent="0.15"/>
    <row r="72" ht="22.5" customHeight="1" x14ac:dyDescent="0.15"/>
    <row r="73" ht="22.5" customHeight="1" x14ac:dyDescent="0.15"/>
    <row r="74" ht="22.5" customHeight="1" x14ac:dyDescent="0.15"/>
    <row r="75" ht="22.5" customHeight="1" x14ac:dyDescent="0.15"/>
    <row r="76" ht="22.5" customHeight="1" x14ac:dyDescent="0.15"/>
    <row r="77" ht="22.5" customHeight="1" x14ac:dyDescent="0.15"/>
    <row r="78" ht="22.5" customHeight="1" x14ac:dyDescent="0.15"/>
    <row r="79" ht="22.5" customHeight="1" x14ac:dyDescent="0.15"/>
    <row r="80" ht="22.5" customHeight="1" x14ac:dyDescent="0.15"/>
    <row r="81" ht="22.5" customHeight="1" x14ac:dyDescent="0.15"/>
    <row r="82" ht="22.5" customHeight="1" x14ac:dyDescent="0.15"/>
    <row r="83" ht="22.5" customHeight="1" x14ac:dyDescent="0.15"/>
    <row r="84" ht="22.5" customHeight="1" x14ac:dyDescent="0.15"/>
    <row r="85" ht="22.5" customHeight="1" x14ac:dyDescent="0.15"/>
    <row r="86" ht="22.5" customHeight="1" x14ac:dyDescent="0.15"/>
    <row r="87" ht="22.5" customHeight="1" x14ac:dyDescent="0.15"/>
    <row r="88" ht="22.5" customHeight="1" x14ac:dyDescent="0.15"/>
    <row r="89" ht="22.5" customHeight="1" x14ac:dyDescent="0.15"/>
    <row r="90" ht="22.5" customHeight="1" x14ac:dyDescent="0.15"/>
    <row r="91" ht="22.5" customHeight="1" x14ac:dyDescent="0.15"/>
    <row r="92" ht="22.5" customHeight="1" x14ac:dyDescent="0.15"/>
    <row r="93" ht="22.5" customHeight="1" x14ac:dyDescent="0.15"/>
    <row r="94" ht="22.5" customHeight="1" x14ac:dyDescent="0.15"/>
    <row r="95" ht="22.5" customHeight="1" x14ac:dyDescent="0.15"/>
    <row r="96" ht="22.5" customHeight="1" x14ac:dyDescent="0.15"/>
    <row r="97" ht="22.5" customHeight="1" x14ac:dyDescent="0.15"/>
    <row r="98" ht="22.5" customHeight="1" x14ac:dyDescent="0.15"/>
    <row r="99" ht="22.5" customHeight="1" x14ac:dyDescent="0.15"/>
    <row r="100" ht="22.5" customHeight="1" x14ac:dyDescent="0.15"/>
    <row r="101" ht="22.5" customHeight="1" x14ac:dyDescent="0.15"/>
    <row r="102" ht="22.5" customHeight="1" x14ac:dyDescent="0.15"/>
    <row r="103" ht="22.5" customHeight="1" x14ac:dyDescent="0.15"/>
    <row r="104" ht="22.5" customHeight="1" x14ac:dyDescent="0.15"/>
    <row r="105" ht="22.5" customHeight="1" x14ac:dyDescent="0.15"/>
    <row r="106" ht="22.5" customHeight="1" x14ac:dyDescent="0.15"/>
    <row r="107" ht="22.5" customHeight="1" x14ac:dyDescent="0.15"/>
    <row r="108" ht="22.5" customHeight="1" x14ac:dyDescent="0.15"/>
    <row r="109" ht="22.5" customHeight="1" x14ac:dyDescent="0.15"/>
    <row r="110" ht="22.5" customHeight="1" x14ac:dyDescent="0.15"/>
    <row r="111" ht="22.5" customHeight="1" x14ac:dyDescent="0.15"/>
    <row r="112" ht="22.5" customHeight="1" x14ac:dyDescent="0.15"/>
    <row r="113" ht="22.5" customHeight="1" x14ac:dyDescent="0.15"/>
    <row r="114" ht="22.5" customHeight="1" x14ac:dyDescent="0.15"/>
    <row r="115" ht="22.5" customHeight="1" x14ac:dyDescent="0.15"/>
    <row r="116" ht="22.5" customHeight="1" x14ac:dyDescent="0.15"/>
    <row r="117" ht="22.5" customHeight="1" x14ac:dyDescent="0.15"/>
    <row r="118" ht="22.5" customHeight="1" x14ac:dyDescent="0.15"/>
    <row r="119" ht="22.5" customHeight="1" x14ac:dyDescent="0.15"/>
    <row r="120" ht="22.5" customHeight="1" x14ac:dyDescent="0.15"/>
    <row r="121" ht="22.5" customHeight="1" x14ac:dyDescent="0.15"/>
    <row r="122" ht="22.5" customHeight="1" x14ac:dyDescent="0.15"/>
    <row r="123" ht="22.5" customHeight="1" x14ac:dyDescent="0.15"/>
    <row r="124" ht="22.5" customHeight="1" x14ac:dyDescent="0.15"/>
    <row r="125" ht="22.5" customHeight="1" x14ac:dyDescent="0.15"/>
    <row r="126" ht="22.5" customHeight="1" x14ac:dyDescent="0.15"/>
    <row r="127" ht="22.5" customHeight="1" x14ac:dyDescent="0.15"/>
    <row r="128" ht="22.5" customHeight="1" x14ac:dyDescent="0.15"/>
    <row r="129" ht="22.5" customHeight="1" x14ac:dyDescent="0.15"/>
    <row r="130" ht="22.5" customHeight="1" x14ac:dyDescent="0.15"/>
    <row r="131" ht="22.5" customHeight="1" x14ac:dyDescent="0.15"/>
    <row r="132" ht="22.5" customHeight="1" x14ac:dyDescent="0.15"/>
    <row r="133" ht="22.5" customHeight="1" x14ac:dyDescent="0.15"/>
    <row r="134" ht="22.5" customHeight="1" x14ac:dyDescent="0.15"/>
    <row r="135" ht="22.5" customHeight="1" x14ac:dyDescent="0.15"/>
    <row r="136" ht="22.5" customHeight="1" x14ac:dyDescent="0.15"/>
    <row r="137" ht="22.5" customHeight="1" x14ac:dyDescent="0.15"/>
    <row r="138" ht="22.5" customHeight="1" x14ac:dyDescent="0.15"/>
    <row r="139" ht="22.5" customHeight="1" x14ac:dyDescent="0.15"/>
    <row r="140" ht="22.5" customHeight="1" x14ac:dyDescent="0.15"/>
    <row r="141" ht="22.5" customHeight="1" x14ac:dyDescent="0.15"/>
    <row r="142" ht="22.5" customHeight="1" x14ac:dyDescent="0.15"/>
    <row r="143" ht="22.5" customHeight="1" x14ac:dyDescent="0.15"/>
    <row r="144" ht="22.5" customHeight="1" x14ac:dyDescent="0.15"/>
    <row r="145" ht="22.5" customHeight="1" x14ac:dyDescent="0.15"/>
    <row r="146" ht="22.5" customHeight="1" x14ac:dyDescent="0.15"/>
    <row r="147" ht="22.5" customHeight="1" x14ac:dyDescent="0.15"/>
    <row r="148" ht="22.5" customHeight="1" x14ac:dyDescent="0.15"/>
    <row r="149" ht="22.5" customHeight="1" x14ac:dyDescent="0.15"/>
    <row r="150" ht="22.5" customHeight="1" x14ac:dyDescent="0.15"/>
    <row r="151" ht="22.5" customHeight="1" x14ac:dyDescent="0.15"/>
    <row r="152" ht="22.5" customHeight="1" x14ac:dyDescent="0.15"/>
    <row r="153" ht="22.5" customHeight="1" x14ac:dyDescent="0.15"/>
    <row r="154" ht="22.5" customHeight="1" x14ac:dyDescent="0.15"/>
    <row r="155" ht="22.5" customHeight="1" x14ac:dyDescent="0.15"/>
    <row r="156" ht="22.5" customHeight="1" x14ac:dyDescent="0.15"/>
    <row r="157" ht="22.5" customHeight="1" x14ac:dyDescent="0.15"/>
    <row r="158" ht="22.5" customHeight="1" x14ac:dyDescent="0.15"/>
    <row r="159" ht="22.5" customHeight="1" x14ac:dyDescent="0.15"/>
    <row r="160" ht="22.5" customHeight="1" x14ac:dyDescent="0.15"/>
    <row r="161" ht="22.5" customHeight="1" x14ac:dyDescent="0.15"/>
    <row r="162" ht="22.5" customHeight="1" x14ac:dyDescent="0.15"/>
    <row r="163" ht="22.5" customHeight="1" x14ac:dyDescent="0.15"/>
    <row r="164" ht="22.5" customHeight="1" x14ac:dyDescent="0.15"/>
    <row r="165" ht="22.5" customHeight="1" x14ac:dyDescent="0.15"/>
    <row r="166" ht="22.5" customHeight="1" x14ac:dyDescent="0.15"/>
    <row r="167" ht="22.5" customHeight="1" x14ac:dyDescent="0.15"/>
    <row r="168" ht="22.5" customHeight="1" x14ac:dyDescent="0.15"/>
    <row r="169" ht="22.5" customHeight="1" x14ac:dyDescent="0.15"/>
    <row r="170" ht="22.5" customHeight="1" x14ac:dyDescent="0.15"/>
    <row r="171" ht="22.5" customHeight="1" x14ac:dyDescent="0.15"/>
    <row r="172" ht="22.5" customHeight="1" x14ac:dyDescent="0.15"/>
    <row r="173" ht="22.5" customHeight="1" x14ac:dyDescent="0.15"/>
    <row r="174" ht="22.5" customHeight="1" x14ac:dyDescent="0.15"/>
    <row r="175" ht="22.5" customHeight="1" x14ac:dyDescent="0.15"/>
    <row r="176" ht="22.5" customHeight="1" x14ac:dyDescent="0.15"/>
    <row r="177" ht="22.5" customHeight="1" x14ac:dyDescent="0.15"/>
    <row r="178" ht="22.5" customHeight="1" x14ac:dyDescent="0.15"/>
    <row r="179" ht="22.5" customHeight="1" x14ac:dyDescent="0.15"/>
    <row r="180" ht="22.5" customHeight="1" x14ac:dyDescent="0.15"/>
    <row r="181" ht="22.5" customHeight="1" x14ac:dyDescent="0.15"/>
    <row r="182" ht="22.5" customHeight="1" x14ac:dyDescent="0.15"/>
    <row r="183" ht="22.5" customHeight="1" x14ac:dyDescent="0.15"/>
    <row r="184" ht="22.5" customHeight="1" x14ac:dyDescent="0.15"/>
    <row r="185" ht="22.5" customHeight="1" x14ac:dyDescent="0.15"/>
    <row r="186" ht="22.5" customHeight="1" x14ac:dyDescent="0.15"/>
    <row r="187" ht="22.5" customHeight="1" x14ac:dyDescent="0.15"/>
    <row r="188" ht="22.5" customHeight="1" x14ac:dyDescent="0.15"/>
    <row r="189" ht="22.5" customHeight="1" x14ac:dyDescent="0.15"/>
    <row r="190" ht="22.5" customHeight="1" x14ac:dyDescent="0.15"/>
    <row r="191" ht="22.5" customHeight="1" x14ac:dyDescent="0.15"/>
    <row r="192" ht="22.5" customHeight="1" x14ac:dyDescent="0.15"/>
    <row r="193" ht="22.5" customHeight="1" x14ac:dyDescent="0.15"/>
    <row r="194" ht="22.5" customHeight="1" x14ac:dyDescent="0.15"/>
    <row r="195" ht="22.5" customHeight="1" x14ac:dyDescent="0.15"/>
    <row r="196" ht="22.5" customHeight="1" x14ac:dyDescent="0.15"/>
    <row r="197" ht="22.5" customHeight="1" x14ac:dyDescent="0.15"/>
    <row r="198" ht="22.5" customHeight="1" x14ac:dyDescent="0.15"/>
    <row r="199" ht="22.5" customHeight="1" x14ac:dyDescent="0.15"/>
    <row r="200" ht="22.5" customHeight="1" x14ac:dyDescent="0.15"/>
    <row r="201" ht="22.5" customHeight="1" x14ac:dyDescent="0.15"/>
    <row r="202" ht="22.5" customHeight="1" x14ac:dyDescent="0.15"/>
    <row r="203" ht="22.5" customHeight="1" x14ac:dyDescent="0.15"/>
    <row r="204" ht="22.5" customHeight="1" x14ac:dyDescent="0.15"/>
    <row r="205" ht="22.5" customHeight="1" x14ac:dyDescent="0.15"/>
    <row r="206" ht="22.5" customHeight="1" x14ac:dyDescent="0.15"/>
    <row r="207" ht="22.5" customHeight="1" x14ac:dyDescent="0.15"/>
    <row r="208" ht="22.5" customHeight="1" x14ac:dyDescent="0.15"/>
    <row r="209" ht="22.5" customHeight="1" x14ac:dyDescent="0.15"/>
    <row r="210" ht="22.5" customHeight="1" x14ac:dyDescent="0.15"/>
    <row r="211" ht="22.5" customHeight="1" x14ac:dyDescent="0.15"/>
    <row r="212" ht="22.5" customHeight="1" x14ac:dyDescent="0.15"/>
    <row r="213" ht="22.5" customHeight="1" x14ac:dyDescent="0.15"/>
    <row r="214" ht="22.5" customHeight="1" x14ac:dyDescent="0.15"/>
    <row r="215" ht="22.5" customHeight="1" x14ac:dyDescent="0.15"/>
    <row r="216" ht="22.5" customHeight="1" x14ac:dyDescent="0.15"/>
    <row r="217" ht="22.5" customHeight="1" x14ac:dyDescent="0.15"/>
    <row r="218" ht="22.5" customHeight="1" x14ac:dyDescent="0.15"/>
    <row r="219" ht="22.5" customHeight="1" x14ac:dyDescent="0.15"/>
    <row r="220" ht="22.5" customHeight="1" x14ac:dyDescent="0.15"/>
    <row r="221" ht="22.5" customHeight="1" x14ac:dyDescent="0.15"/>
    <row r="222" ht="22.5" customHeight="1" x14ac:dyDescent="0.15"/>
    <row r="223" ht="22.5" customHeight="1" x14ac:dyDescent="0.15"/>
    <row r="224" ht="22.5" customHeight="1" x14ac:dyDescent="0.15"/>
    <row r="225" ht="22.5" customHeight="1" x14ac:dyDescent="0.15"/>
    <row r="226" ht="22.5" customHeight="1" x14ac:dyDescent="0.15"/>
    <row r="227" ht="22.5" customHeight="1" x14ac:dyDescent="0.15"/>
    <row r="228" ht="22.5" customHeight="1" x14ac:dyDescent="0.15"/>
    <row r="229" ht="22.5" customHeight="1" x14ac:dyDescent="0.15"/>
    <row r="230" ht="22.5" customHeight="1" x14ac:dyDescent="0.15"/>
    <row r="231" ht="22.5" customHeight="1" x14ac:dyDescent="0.15"/>
    <row r="232" ht="22.5" customHeight="1" x14ac:dyDescent="0.15"/>
    <row r="233" ht="22.5" customHeight="1" x14ac:dyDescent="0.15"/>
    <row r="234" ht="22.5" customHeight="1" x14ac:dyDescent="0.15"/>
    <row r="235" ht="22.5" customHeight="1" x14ac:dyDescent="0.15"/>
    <row r="236" ht="22.5" customHeight="1" x14ac:dyDescent="0.15"/>
    <row r="237" ht="22.5" customHeight="1" x14ac:dyDescent="0.15"/>
    <row r="238" ht="22.5" customHeight="1" x14ac:dyDescent="0.15"/>
    <row r="239" ht="22.5" customHeight="1" x14ac:dyDescent="0.15"/>
    <row r="240" ht="22.5" customHeight="1" x14ac:dyDescent="0.15"/>
    <row r="241" ht="22.5" customHeight="1" x14ac:dyDescent="0.15"/>
    <row r="242" ht="22.5" customHeight="1" x14ac:dyDescent="0.15"/>
    <row r="243" ht="22.5" customHeight="1" x14ac:dyDescent="0.15"/>
    <row r="244" ht="22.5" customHeight="1" x14ac:dyDescent="0.15"/>
    <row r="245" ht="22.5" customHeight="1" x14ac:dyDescent="0.15"/>
    <row r="246" ht="22.5" customHeight="1" x14ac:dyDescent="0.15"/>
    <row r="247" ht="22.5" customHeight="1" x14ac:dyDescent="0.15"/>
    <row r="248" ht="22.5" customHeight="1" x14ac:dyDescent="0.15"/>
    <row r="249" ht="22.5" customHeight="1" x14ac:dyDescent="0.15"/>
    <row r="250" ht="22.5" customHeight="1" x14ac:dyDescent="0.15"/>
    <row r="251" ht="22.5" customHeight="1" x14ac:dyDescent="0.15"/>
    <row r="252" ht="22.5" customHeight="1" x14ac:dyDescent="0.15"/>
    <row r="253" ht="22.5" customHeight="1" x14ac:dyDescent="0.15"/>
    <row r="254" ht="22.5" customHeight="1" x14ac:dyDescent="0.15"/>
    <row r="255" ht="22.5" customHeight="1" x14ac:dyDescent="0.15"/>
    <row r="256" ht="22.5" customHeight="1" x14ac:dyDescent="0.15"/>
    <row r="257" ht="22.5" customHeight="1" x14ac:dyDescent="0.15"/>
    <row r="258" ht="22.5" customHeight="1" x14ac:dyDescent="0.15"/>
    <row r="259" ht="22.5" customHeight="1" x14ac:dyDescent="0.15"/>
    <row r="260" ht="22.5" customHeight="1" x14ac:dyDescent="0.15"/>
    <row r="261" ht="22.5" customHeight="1" x14ac:dyDescent="0.15"/>
    <row r="262" ht="22.5" customHeight="1" x14ac:dyDescent="0.15"/>
    <row r="263" ht="22.5" customHeight="1" x14ac:dyDescent="0.15"/>
    <row r="264" ht="22.5" customHeight="1" x14ac:dyDescent="0.15"/>
    <row r="265" ht="22.5" customHeight="1" x14ac:dyDescent="0.15"/>
    <row r="266" ht="22.5" customHeight="1" x14ac:dyDescent="0.15"/>
    <row r="267" ht="22.5" customHeight="1" x14ac:dyDescent="0.15"/>
    <row r="268" ht="22.5" customHeight="1" x14ac:dyDescent="0.15"/>
    <row r="269" ht="22.5" customHeight="1" x14ac:dyDescent="0.15"/>
    <row r="270" ht="22.5" customHeight="1" x14ac:dyDescent="0.15"/>
    <row r="271" ht="22.5" customHeight="1" x14ac:dyDescent="0.15"/>
    <row r="272" ht="22.5" customHeight="1" x14ac:dyDescent="0.15"/>
    <row r="273" ht="22.5" customHeight="1" x14ac:dyDescent="0.15"/>
    <row r="274" ht="22.5" customHeight="1" x14ac:dyDescent="0.15"/>
    <row r="275" ht="22.5" customHeight="1" x14ac:dyDescent="0.15"/>
    <row r="276" ht="22.5" customHeight="1" x14ac:dyDescent="0.15"/>
    <row r="277" ht="22.5" customHeight="1" x14ac:dyDescent="0.15"/>
    <row r="278" ht="22.5" customHeight="1" x14ac:dyDescent="0.15"/>
    <row r="279" ht="22.5" customHeight="1" x14ac:dyDescent="0.15"/>
    <row r="280" ht="22.5" customHeight="1" x14ac:dyDescent="0.15"/>
    <row r="281" ht="22.5" customHeight="1" x14ac:dyDescent="0.15"/>
    <row r="282" ht="22.5" customHeight="1" x14ac:dyDescent="0.15"/>
    <row r="283" ht="22.5" customHeight="1" x14ac:dyDescent="0.15"/>
    <row r="284" ht="22.5" customHeight="1" x14ac:dyDescent="0.15"/>
    <row r="285" ht="22.5" customHeight="1" x14ac:dyDescent="0.15"/>
    <row r="286" ht="22.5" customHeight="1" x14ac:dyDescent="0.15"/>
    <row r="287" ht="22.5" customHeight="1" x14ac:dyDescent="0.15"/>
    <row r="288" ht="22.5" customHeight="1" x14ac:dyDescent="0.15"/>
    <row r="289" ht="22.5" customHeight="1" x14ac:dyDescent="0.15"/>
    <row r="290" ht="22.5" customHeight="1" x14ac:dyDescent="0.15"/>
    <row r="291" ht="22.5" customHeight="1" x14ac:dyDescent="0.15"/>
    <row r="292" ht="22.5" customHeight="1" x14ac:dyDescent="0.15"/>
    <row r="293" ht="22.5" customHeight="1" x14ac:dyDescent="0.15"/>
    <row r="294" ht="22.5" customHeight="1" x14ac:dyDescent="0.15"/>
    <row r="295" ht="22.5" customHeight="1" x14ac:dyDescent="0.15"/>
    <row r="296" ht="22.5" customHeight="1" x14ac:dyDescent="0.15"/>
    <row r="297" ht="22.5" customHeight="1" x14ac:dyDescent="0.15"/>
    <row r="298" ht="22.5" customHeight="1" x14ac:dyDescent="0.15"/>
    <row r="299" ht="22.5" customHeight="1" x14ac:dyDescent="0.15"/>
    <row r="300" ht="22.5" customHeight="1" x14ac:dyDescent="0.15"/>
    <row r="301" ht="22.5" customHeight="1" x14ac:dyDescent="0.15"/>
    <row r="302" ht="22.5" customHeight="1" x14ac:dyDescent="0.15"/>
    <row r="303" ht="22.5" customHeight="1" x14ac:dyDescent="0.15"/>
    <row r="304" ht="22.5" customHeight="1" x14ac:dyDescent="0.15"/>
    <row r="305" ht="22.5" customHeight="1" x14ac:dyDescent="0.15"/>
    <row r="306" ht="22.5" customHeight="1" x14ac:dyDescent="0.15"/>
    <row r="307" ht="22.5" customHeight="1" x14ac:dyDescent="0.15"/>
    <row r="308" ht="22.5" customHeight="1" x14ac:dyDescent="0.15"/>
    <row r="309" ht="22.5" customHeight="1" x14ac:dyDescent="0.15"/>
    <row r="310" ht="22.5" customHeight="1" x14ac:dyDescent="0.15"/>
    <row r="311" ht="22.5" customHeight="1" x14ac:dyDescent="0.15"/>
    <row r="312" ht="22.5" customHeight="1" x14ac:dyDescent="0.15"/>
    <row r="313" ht="22.5" customHeight="1" x14ac:dyDescent="0.15"/>
    <row r="314" ht="22.5" customHeight="1" x14ac:dyDescent="0.15"/>
    <row r="315" ht="22.5" customHeight="1" x14ac:dyDescent="0.15"/>
    <row r="316" ht="22.5" customHeight="1" x14ac:dyDescent="0.15"/>
    <row r="317" ht="22.5" customHeight="1" x14ac:dyDescent="0.15"/>
    <row r="318" ht="22.5" customHeight="1" x14ac:dyDescent="0.15"/>
    <row r="319" ht="22.5" customHeight="1" x14ac:dyDescent="0.15"/>
    <row r="320" ht="22.5" customHeight="1" x14ac:dyDescent="0.15"/>
    <row r="321" ht="22.5" customHeight="1" x14ac:dyDescent="0.15"/>
    <row r="322" ht="22.5" customHeight="1" x14ac:dyDescent="0.15"/>
    <row r="323" ht="22.5" customHeight="1" x14ac:dyDescent="0.15"/>
    <row r="324" ht="22.5" customHeight="1" x14ac:dyDescent="0.15"/>
    <row r="325" ht="22.5" customHeight="1" x14ac:dyDescent="0.15"/>
    <row r="326" ht="22.5" customHeight="1" x14ac:dyDescent="0.15"/>
    <row r="327" ht="22.5" customHeight="1" x14ac:dyDescent="0.15"/>
    <row r="328" ht="22.5" customHeight="1" x14ac:dyDescent="0.15"/>
    <row r="329" ht="22.5" customHeight="1" x14ac:dyDescent="0.15"/>
    <row r="330" ht="22.5" customHeight="1" x14ac:dyDescent="0.15"/>
    <row r="331" ht="22.5" customHeight="1" x14ac:dyDescent="0.15"/>
    <row r="332" ht="22.5" customHeight="1" x14ac:dyDescent="0.15"/>
    <row r="333" ht="22.5" customHeight="1" x14ac:dyDescent="0.15"/>
    <row r="334" ht="22.5" customHeight="1" x14ac:dyDescent="0.15"/>
    <row r="335" ht="22.5" customHeight="1" x14ac:dyDescent="0.15"/>
    <row r="336" ht="22.5" customHeight="1" x14ac:dyDescent="0.15"/>
    <row r="337" ht="22.5" customHeight="1" x14ac:dyDescent="0.15"/>
    <row r="338" ht="22.5" customHeight="1" x14ac:dyDescent="0.15"/>
    <row r="339" ht="22.5" customHeight="1" x14ac:dyDescent="0.15"/>
    <row r="340" ht="22.5" customHeight="1" x14ac:dyDescent="0.15"/>
    <row r="341" ht="22.5" customHeight="1" x14ac:dyDescent="0.15"/>
    <row r="342" ht="22.5" customHeight="1" x14ac:dyDescent="0.15"/>
    <row r="343" ht="22.5" customHeight="1" x14ac:dyDescent="0.15"/>
    <row r="344" ht="22.5" customHeight="1" x14ac:dyDescent="0.15"/>
    <row r="345" ht="22.5" customHeight="1" x14ac:dyDescent="0.15"/>
    <row r="346" ht="22.5" customHeight="1" x14ac:dyDescent="0.15"/>
    <row r="347" ht="22.5" customHeight="1" x14ac:dyDescent="0.15"/>
    <row r="348" ht="22.5" customHeight="1" x14ac:dyDescent="0.15"/>
    <row r="349" ht="22.5" customHeight="1" x14ac:dyDescent="0.15"/>
    <row r="350" ht="22.5" customHeight="1" x14ac:dyDescent="0.15"/>
    <row r="351" ht="22.5" customHeight="1" x14ac:dyDescent="0.15"/>
    <row r="352" ht="22.5" customHeight="1" x14ac:dyDescent="0.15"/>
    <row r="353" ht="22.5" customHeight="1" x14ac:dyDescent="0.15"/>
    <row r="354" ht="22.5" customHeight="1" x14ac:dyDescent="0.15"/>
    <row r="355" ht="22.5" customHeight="1" x14ac:dyDescent="0.15"/>
    <row r="356" ht="22.5" customHeight="1" x14ac:dyDescent="0.15"/>
    <row r="357" ht="22.5" customHeight="1" x14ac:dyDescent="0.15"/>
    <row r="358" ht="22.5" customHeight="1" x14ac:dyDescent="0.15"/>
    <row r="359" ht="22.5" customHeight="1" x14ac:dyDescent="0.15"/>
    <row r="360" ht="22.5" customHeight="1" x14ac:dyDescent="0.15"/>
    <row r="361" ht="22.5" customHeight="1" x14ac:dyDescent="0.15"/>
    <row r="362" ht="22.5" customHeight="1" x14ac:dyDescent="0.15"/>
    <row r="363" ht="22.5" customHeight="1" x14ac:dyDescent="0.15"/>
    <row r="364" ht="22.5" customHeight="1" x14ac:dyDescent="0.15"/>
    <row r="365" ht="22.5" customHeight="1" x14ac:dyDescent="0.15"/>
    <row r="366" ht="22.5" customHeight="1" x14ac:dyDescent="0.15"/>
    <row r="367" ht="22.5" customHeight="1" x14ac:dyDescent="0.15"/>
    <row r="368" ht="22.5" customHeight="1" x14ac:dyDescent="0.15"/>
    <row r="369" ht="22.5" customHeight="1" x14ac:dyDescent="0.15"/>
    <row r="370" ht="22.5" customHeight="1" x14ac:dyDescent="0.15"/>
    <row r="371" ht="22.5" customHeight="1" x14ac:dyDescent="0.15"/>
    <row r="372" ht="22.5" customHeight="1" x14ac:dyDescent="0.15"/>
    <row r="373" ht="22.5" customHeight="1" x14ac:dyDescent="0.15"/>
    <row r="374" ht="22.5" customHeight="1" x14ac:dyDescent="0.15"/>
    <row r="375" ht="22.5" customHeight="1" x14ac:dyDescent="0.15"/>
    <row r="376" ht="22.5" customHeight="1" x14ac:dyDescent="0.15"/>
    <row r="377" ht="22.5" customHeight="1" x14ac:dyDescent="0.15"/>
    <row r="378" ht="22.5" customHeight="1" x14ac:dyDescent="0.15"/>
    <row r="379" ht="22.5" customHeight="1" x14ac:dyDescent="0.15"/>
    <row r="380" ht="22.5" customHeight="1" x14ac:dyDescent="0.15"/>
    <row r="381" ht="22.5" customHeight="1" x14ac:dyDescent="0.15"/>
    <row r="382" ht="22.5" customHeight="1" x14ac:dyDescent="0.15"/>
    <row r="383" ht="22.5" customHeight="1" x14ac:dyDescent="0.15"/>
    <row r="384" ht="22.5" customHeight="1" x14ac:dyDescent="0.15"/>
    <row r="385" ht="22.5" customHeight="1" x14ac:dyDescent="0.15"/>
    <row r="386" ht="22.5" customHeight="1" x14ac:dyDescent="0.15"/>
    <row r="387" ht="22.5" customHeight="1" x14ac:dyDescent="0.15"/>
    <row r="388" ht="22.5" customHeight="1" x14ac:dyDescent="0.15"/>
    <row r="389" ht="22.5" customHeight="1" x14ac:dyDescent="0.15"/>
    <row r="390" ht="22.5" customHeight="1" x14ac:dyDescent="0.15"/>
    <row r="391" ht="22.5" customHeight="1" x14ac:dyDescent="0.15"/>
    <row r="392" ht="22.5" customHeight="1" x14ac:dyDescent="0.15"/>
    <row r="393" ht="22.5" customHeight="1" x14ac:dyDescent="0.15"/>
    <row r="394" ht="22.5" customHeight="1" x14ac:dyDescent="0.15"/>
    <row r="395" ht="22.5" customHeight="1" x14ac:dyDescent="0.15"/>
    <row r="396" ht="22.5" customHeight="1" x14ac:dyDescent="0.15"/>
    <row r="397" ht="22.5" customHeight="1" x14ac:dyDescent="0.15"/>
    <row r="398" ht="22.5" customHeight="1" x14ac:dyDescent="0.15"/>
    <row r="399" ht="22.5" customHeight="1" x14ac:dyDescent="0.15"/>
    <row r="400" ht="22.5" customHeight="1" x14ac:dyDescent="0.15"/>
    <row r="401" ht="22.5" customHeight="1" x14ac:dyDescent="0.15"/>
    <row r="402" ht="22.5" customHeight="1" x14ac:dyDescent="0.15"/>
    <row r="403" ht="22.5" customHeight="1" x14ac:dyDescent="0.15"/>
    <row r="404" ht="22.5" customHeight="1" x14ac:dyDescent="0.15"/>
    <row r="405" ht="22.5" customHeight="1" x14ac:dyDescent="0.15"/>
    <row r="406" ht="22.5" customHeight="1" x14ac:dyDescent="0.15"/>
    <row r="407" ht="22.5" customHeight="1" x14ac:dyDescent="0.15"/>
    <row r="408" ht="22.5" customHeight="1" x14ac:dyDescent="0.15"/>
    <row r="409" ht="22.5" customHeight="1" x14ac:dyDescent="0.15"/>
    <row r="410" ht="22.5" customHeight="1" x14ac:dyDescent="0.15"/>
    <row r="411" ht="22.5" customHeight="1" x14ac:dyDescent="0.15"/>
    <row r="412" ht="22.5" customHeight="1" x14ac:dyDescent="0.15"/>
    <row r="413" ht="22.5" customHeight="1" x14ac:dyDescent="0.15"/>
    <row r="414" ht="22.5" customHeight="1" x14ac:dyDescent="0.15"/>
    <row r="415" ht="22.5" customHeight="1" x14ac:dyDescent="0.15"/>
    <row r="416" ht="22.5" customHeight="1" x14ac:dyDescent="0.15"/>
    <row r="417" ht="22.5" customHeight="1" x14ac:dyDescent="0.15"/>
    <row r="418" ht="22.5" customHeight="1" x14ac:dyDescent="0.15"/>
    <row r="419" ht="22.5" customHeight="1" x14ac:dyDescent="0.15"/>
    <row r="420" ht="22.5" customHeight="1" x14ac:dyDescent="0.15"/>
    <row r="421" ht="22.5" customHeight="1" x14ac:dyDescent="0.15"/>
    <row r="422" ht="22.5" customHeight="1" x14ac:dyDescent="0.15"/>
    <row r="423" ht="22.5" customHeight="1" x14ac:dyDescent="0.15"/>
    <row r="424" ht="22.5" customHeight="1" x14ac:dyDescent="0.15"/>
    <row r="425" ht="22.5" customHeight="1" x14ac:dyDescent="0.15"/>
    <row r="426" ht="22.5" customHeight="1" x14ac:dyDescent="0.15"/>
    <row r="427" ht="22.5" customHeight="1" x14ac:dyDescent="0.15"/>
    <row r="428" ht="22.5" customHeight="1" x14ac:dyDescent="0.15"/>
    <row r="429" ht="22.5" customHeight="1" x14ac:dyDescent="0.15"/>
    <row r="430" ht="22.5" customHeight="1" x14ac:dyDescent="0.15"/>
    <row r="431" ht="22.5" customHeight="1" x14ac:dyDescent="0.15"/>
    <row r="432" ht="22.5" customHeight="1" x14ac:dyDescent="0.15"/>
    <row r="433" ht="22.5" customHeight="1" x14ac:dyDescent="0.15"/>
    <row r="434" ht="22.5" customHeight="1" x14ac:dyDescent="0.15"/>
    <row r="435" ht="22.5" customHeight="1" x14ac:dyDescent="0.15"/>
    <row r="436" ht="22.5" customHeight="1" x14ac:dyDescent="0.15"/>
    <row r="437" ht="22.5" customHeight="1" x14ac:dyDescent="0.15"/>
    <row r="438" ht="22.5" customHeight="1" x14ac:dyDescent="0.15"/>
    <row r="439" ht="22.5" customHeight="1" x14ac:dyDescent="0.15"/>
    <row r="440" ht="22.5" customHeight="1" x14ac:dyDescent="0.15"/>
    <row r="441" ht="22.5" customHeight="1" x14ac:dyDescent="0.15"/>
    <row r="442" ht="22.5" customHeight="1" x14ac:dyDescent="0.15"/>
    <row r="443" ht="22.5" customHeight="1" x14ac:dyDescent="0.15"/>
    <row r="444" ht="22.5" customHeight="1" x14ac:dyDescent="0.15"/>
    <row r="445" ht="22.5" customHeight="1" x14ac:dyDescent="0.15"/>
    <row r="446" ht="22.5" customHeight="1" x14ac:dyDescent="0.15"/>
    <row r="447" ht="22.5" customHeight="1" x14ac:dyDescent="0.15"/>
    <row r="448" ht="22.5" customHeight="1" x14ac:dyDescent="0.15"/>
    <row r="449" ht="22.5" customHeight="1" x14ac:dyDescent="0.15"/>
    <row r="450" ht="22.5" customHeight="1" x14ac:dyDescent="0.15"/>
    <row r="451" ht="22.5" customHeight="1" x14ac:dyDescent="0.15"/>
    <row r="452" ht="22.5" customHeight="1" x14ac:dyDescent="0.15"/>
    <row r="453" ht="22.5" customHeight="1" x14ac:dyDescent="0.15"/>
    <row r="454" ht="22.5" customHeight="1" x14ac:dyDescent="0.15"/>
    <row r="455" ht="22.5" customHeight="1" x14ac:dyDescent="0.15"/>
    <row r="456" ht="22.5" customHeight="1" x14ac:dyDescent="0.15"/>
    <row r="457" ht="22.5" customHeight="1" x14ac:dyDescent="0.15"/>
    <row r="458" ht="22.5" customHeight="1" x14ac:dyDescent="0.15"/>
    <row r="459" ht="22.5" customHeight="1" x14ac:dyDescent="0.15"/>
    <row r="460" ht="22.5" customHeight="1" x14ac:dyDescent="0.15"/>
    <row r="461" ht="22.5" customHeight="1" x14ac:dyDescent="0.15"/>
    <row r="462" ht="22.5" customHeight="1" x14ac:dyDescent="0.15"/>
    <row r="463" ht="22.5" customHeight="1" x14ac:dyDescent="0.15"/>
    <row r="464" ht="22.5" customHeight="1" x14ac:dyDescent="0.15"/>
    <row r="465" ht="22.5" customHeight="1" x14ac:dyDescent="0.15"/>
    <row r="466" ht="22.5" customHeight="1" x14ac:dyDescent="0.15"/>
    <row r="467" ht="22.5" customHeight="1" x14ac:dyDescent="0.15"/>
    <row r="468" ht="22.5" customHeight="1" x14ac:dyDescent="0.15"/>
    <row r="469" ht="22.5" customHeight="1" x14ac:dyDescent="0.15"/>
    <row r="470" ht="22.5" customHeight="1" x14ac:dyDescent="0.15"/>
    <row r="471" ht="22.5" customHeight="1" x14ac:dyDescent="0.15"/>
    <row r="472" ht="22.5" customHeight="1" x14ac:dyDescent="0.15"/>
    <row r="473" ht="22.5" customHeight="1" x14ac:dyDescent="0.15"/>
    <row r="474" ht="22.5" customHeight="1" x14ac:dyDescent="0.15"/>
    <row r="475" ht="22.5" customHeight="1" x14ac:dyDescent="0.15"/>
    <row r="476" ht="22.5" customHeight="1" x14ac:dyDescent="0.15"/>
    <row r="477" ht="22.5" customHeight="1" x14ac:dyDescent="0.15"/>
    <row r="478" ht="22.5" customHeight="1" x14ac:dyDescent="0.15"/>
    <row r="479" ht="22.5" customHeight="1" x14ac:dyDescent="0.15"/>
    <row r="480" ht="22.5" customHeight="1" x14ac:dyDescent="0.15"/>
    <row r="481" ht="22.5" customHeight="1" x14ac:dyDescent="0.15"/>
    <row r="482" ht="22.5" customHeight="1" x14ac:dyDescent="0.15"/>
    <row r="483" ht="22.5" customHeight="1" x14ac:dyDescent="0.15"/>
    <row r="484" ht="22.5" customHeight="1" x14ac:dyDescent="0.15"/>
    <row r="485" ht="22.5" customHeight="1" x14ac:dyDescent="0.15"/>
    <row r="486" ht="22.5" customHeight="1" x14ac:dyDescent="0.15"/>
    <row r="487" ht="22.5" customHeight="1" x14ac:dyDescent="0.15"/>
    <row r="488" ht="22.5" customHeight="1" x14ac:dyDescent="0.15"/>
    <row r="489" ht="22.5" customHeight="1" x14ac:dyDescent="0.15"/>
    <row r="490" ht="22.5" customHeight="1" x14ac:dyDescent="0.15"/>
    <row r="491" ht="22.5" customHeight="1" x14ac:dyDescent="0.15"/>
    <row r="492" ht="22.5" customHeight="1" x14ac:dyDescent="0.15"/>
    <row r="493" ht="22.5" customHeight="1" x14ac:dyDescent="0.15"/>
    <row r="494" ht="22.5" customHeight="1" x14ac:dyDescent="0.15"/>
    <row r="495" ht="22.5" customHeight="1" x14ac:dyDescent="0.15"/>
    <row r="496" ht="22.5" customHeight="1" x14ac:dyDescent="0.15"/>
    <row r="497" ht="22.5" customHeight="1" x14ac:dyDescent="0.15"/>
    <row r="498" ht="22.5" customHeight="1" x14ac:dyDescent="0.15"/>
    <row r="499" ht="22.5" customHeight="1" x14ac:dyDescent="0.15"/>
    <row r="500" ht="22.5" customHeight="1" x14ac:dyDescent="0.15"/>
    <row r="501" ht="22.5" customHeight="1" x14ac:dyDescent="0.15"/>
    <row r="502" ht="22.5" customHeight="1" x14ac:dyDescent="0.15"/>
    <row r="503" ht="22.5" customHeight="1" x14ac:dyDescent="0.15"/>
    <row r="504" ht="22.5" customHeight="1" x14ac:dyDescent="0.15"/>
    <row r="505" ht="22.5" customHeight="1" x14ac:dyDescent="0.15"/>
    <row r="506" ht="22.5" customHeight="1" x14ac:dyDescent="0.15"/>
    <row r="507" ht="22.5" customHeight="1" x14ac:dyDescent="0.15"/>
    <row r="508" ht="22.5" customHeight="1" x14ac:dyDescent="0.15"/>
    <row r="509" ht="22.5" customHeight="1" x14ac:dyDescent="0.15"/>
    <row r="510" ht="22.5" customHeight="1" x14ac:dyDescent="0.15"/>
    <row r="511" ht="22.5" customHeight="1" x14ac:dyDescent="0.15"/>
    <row r="512" ht="22.5" customHeight="1" x14ac:dyDescent="0.15"/>
    <row r="513" ht="22.5" customHeight="1" x14ac:dyDescent="0.15"/>
    <row r="514" ht="22.5" customHeight="1" x14ac:dyDescent="0.15"/>
    <row r="515" ht="22.5" customHeight="1" x14ac:dyDescent="0.15"/>
    <row r="516" ht="22.5" customHeight="1" x14ac:dyDescent="0.15"/>
    <row r="517" ht="22.5" customHeight="1" x14ac:dyDescent="0.15"/>
    <row r="518" ht="22.5" customHeight="1" x14ac:dyDescent="0.15"/>
    <row r="519" ht="22.5" customHeight="1" x14ac:dyDescent="0.15"/>
    <row r="520" ht="22.5" customHeight="1" x14ac:dyDescent="0.15"/>
    <row r="521" ht="22.5" customHeight="1" x14ac:dyDescent="0.15"/>
    <row r="522" ht="22.5" customHeight="1" x14ac:dyDescent="0.15"/>
    <row r="523" ht="22.5" customHeight="1" x14ac:dyDescent="0.15"/>
    <row r="524" ht="22.5" customHeight="1" x14ac:dyDescent="0.15"/>
    <row r="525" ht="22.5" customHeight="1" x14ac:dyDescent="0.15"/>
    <row r="526" ht="22.5" customHeight="1" x14ac:dyDescent="0.15"/>
    <row r="527" ht="22.5" customHeight="1" x14ac:dyDescent="0.15"/>
    <row r="528" ht="22.5" customHeight="1" x14ac:dyDescent="0.15"/>
    <row r="529" ht="22.5" customHeight="1" x14ac:dyDescent="0.15"/>
    <row r="530" ht="22.5" customHeight="1" x14ac:dyDescent="0.15"/>
    <row r="531" ht="22.5" customHeight="1" x14ac:dyDescent="0.15"/>
    <row r="532" ht="22.5" customHeight="1" x14ac:dyDescent="0.15"/>
    <row r="533" ht="22.5" customHeight="1" x14ac:dyDescent="0.15"/>
    <row r="534" ht="22.5" customHeight="1" x14ac:dyDescent="0.15"/>
    <row r="535" ht="22.5" customHeight="1" x14ac:dyDescent="0.15"/>
    <row r="536" ht="22.5" customHeight="1" x14ac:dyDescent="0.15"/>
    <row r="537" ht="22.5" customHeight="1" x14ac:dyDescent="0.15"/>
    <row r="538" ht="22.5" customHeight="1" x14ac:dyDescent="0.15"/>
    <row r="539" ht="22.5" customHeight="1" x14ac:dyDescent="0.15"/>
    <row r="540" ht="22.5" customHeight="1" x14ac:dyDescent="0.15"/>
    <row r="541" ht="22.5" customHeight="1" x14ac:dyDescent="0.15"/>
    <row r="542" ht="22.5" customHeight="1" x14ac:dyDescent="0.15"/>
    <row r="543" ht="22.5" customHeight="1" x14ac:dyDescent="0.15"/>
    <row r="544" ht="22.5" customHeight="1" x14ac:dyDescent="0.15"/>
    <row r="545" ht="22.5" customHeight="1" x14ac:dyDescent="0.15"/>
    <row r="546" ht="22.5" customHeight="1" x14ac:dyDescent="0.15"/>
    <row r="547" ht="22.5" customHeight="1" x14ac:dyDescent="0.15"/>
    <row r="548" ht="22.5" customHeight="1" x14ac:dyDescent="0.15"/>
    <row r="549" ht="22.5" customHeight="1" x14ac:dyDescent="0.15"/>
    <row r="550" ht="22.5" customHeight="1" x14ac:dyDescent="0.15"/>
    <row r="551" ht="22.5" customHeight="1" x14ac:dyDescent="0.15"/>
    <row r="552" ht="22.5" customHeight="1" x14ac:dyDescent="0.15"/>
    <row r="553" ht="22.5" customHeight="1" x14ac:dyDescent="0.15"/>
    <row r="554" ht="22.5" customHeight="1" x14ac:dyDescent="0.15"/>
    <row r="555" ht="22.5" customHeight="1" x14ac:dyDescent="0.15"/>
    <row r="556" ht="22.5" customHeight="1" x14ac:dyDescent="0.15"/>
    <row r="557" ht="22.5" customHeight="1" x14ac:dyDescent="0.15"/>
    <row r="558" ht="22.5" customHeight="1" x14ac:dyDescent="0.15"/>
    <row r="559" ht="22.5" customHeight="1" x14ac:dyDescent="0.15"/>
    <row r="560" ht="22.5" customHeight="1" x14ac:dyDescent="0.15"/>
    <row r="561" ht="22.5" customHeight="1" x14ac:dyDescent="0.15"/>
    <row r="562" ht="22.5" customHeight="1" x14ac:dyDescent="0.15"/>
    <row r="563" ht="22.5" customHeight="1" x14ac:dyDescent="0.15"/>
    <row r="564" ht="22.5" customHeight="1" x14ac:dyDescent="0.15"/>
    <row r="565" ht="22.5" customHeight="1" x14ac:dyDescent="0.15"/>
    <row r="566" ht="22.5" customHeight="1" x14ac:dyDescent="0.15"/>
    <row r="567" ht="22.5" customHeight="1" x14ac:dyDescent="0.15"/>
    <row r="568" ht="22.5" customHeight="1" x14ac:dyDescent="0.15"/>
    <row r="569" ht="22.5" customHeight="1" x14ac:dyDescent="0.15"/>
    <row r="570" ht="22.5" customHeight="1" x14ac:dyDescent="0.15"/>
    <row r="571" ht="22.5" customHeight="1" x14ac:dyDescent="0.15"/>
    <row r="572" ht="22.5" customHeight="1" x14ac:dyDescent="0.15"/>
    <row r="573" ht="22.5" customHeight="1" x14ac:dyDescent="0.15"/>
    <row r="574" ht="22.5" customHeight="1" x14ac:dyDescent="0.15"/>
    <row r="575" ht="22.5" customHeight="1" x14ac:dyDescent="0.15"/>
    <row r="576" ht="22.5" customHeight="1" x14ac:dyDescent="0.15"/>
    <row r="577" ht="22.5" customHeight="1" x14ac:dyDescent="0.15"/>
    <row r="578" ht="22.5" customHeight="1" x14ac:dyDescent="0.15"/>
    <row r="579" ht="22.5" customHeight="1" x14ac:dyDescent="0.15"/>
    <row r="580" ht="22.5" customHeight="1" x14ac:dyDescent="0.15"/>
    <row r="581" ht="22.5" customHeight="1" x14ac:dyDescent="0.15"/>
    <row r="582" ht="22.5" customHeight="1" x14ac:dyDescent="0.15"/>
    <row r="583" ht="22.5" customHeight="1" x14ac:dyDescent="0.15"/>
    <row r="584" ht="22.5" customHeight="1" x14ac:dyDescent="0.15"/>
    <row r="585" ht="22.5" customHeight="1" x14ac:dyDescent="0.15"/>
    <row r="586" ht="22.5" customHeight="1" x14ac:dyDescent="0.15"/>
    <row r="587" ht="22.5" customHeight="1" x14ac:dyDescent="0.15"/>
    <row r="588" ht="22.5" customHeight="1" x14ac:dyDescent="0.15"/>
    <row r="589" ht="22.5" customHeight="1" x14ac:dyDescent="0.15"/>
    <row r="590" ht="22.5" customHeight="1" x14ac:dyDescent="0.15"/>
    <row r="591" ht="22.5" customHeight="1" x14ac:dyDescent="0.15"/>
    <row r="592" ht="22.5" customHeight="1" x14ac:dyDescent="0.15"/>
    <row r="593" ht="22.5" customHeight="1" x14ac:dyDescent="0.15"/>
    <row r="594" ht="22.5" customHeight="1" x14ac:dyDescent="0.15"/>
    <row r="595" ht="22.5" customHeight="1" x14ac:dyDescent="0.15"/>
    <row r="596" ht="22.5" customHeight="1" x14ac:dyDescent="0.15"/>
    <row r="597" ht="22.5" customHeight="1" x14ac:dyDescent="0.15"/>
    <row r="598" ht="22.5" customHeight="1" x14ac:dyDescent="0.15"/>
    <row r="599" ht="22.5" customHeight="1" x14ac:dyDescent="0.15"/>
    <row r="600" ht="22.5" customHeight="1" x14ac:dyDescent="0.15"/>
    <row r="601" ht="22.5" customHeight="1" x14ac:dyDescent="0.15"/>
    <row r="602" ht="22.5" customHeight="1" x14ac:dyDescent="0.15"/>
    <row r="603" ht="22.5" customHeight="1" x14ac:dyDescent="0.15"/>
    <row r="604" ht="22.5" customHeight="1" x14ac:dyDescent="0.15"/>
    <row r="605" ht="22.5" customHeight="1" x14ac:dyDescent="0.15"/>
    <row r="606" ht="22.5" customHeight="1" x14ac:dyDescent="0.15"/>
    <row r="607" ht="22.5" customHeight="1" x14ac:dyDescent="0.15"/>
    <row r="608" ht="22.5" customHeight="1" x14ac:dyDescent="0.15"/>
    <row r="609" ht="22.5" customHeight="1" x14ac:dyDescent="0.15"/>
    <row r="610" ht="22.5" customHeight="1" x14ac:dyDescent="0.15"/>
    <row r="611" ht="22.5" customHeight="1" x14ac:dyDescent="0.15"/>
    <row r="612" ht="22.5" customHeight="1" x14ac:dyDescent="0.15"/>
    <row r="613" ht="22.5" customHeight="1" x14ac:dyDescent="0.15"/>
    <row r="614" ht="22.5" customHeight="1" x14ac:dyDescent="0.15"/>
    <row r="615" ht="22.5" customHeight="1" x14ac:dyDescent="0.15"/>
    <row r="616" ht="22.5" customHeight="1" x14ac:dyDescent="0.15"/>
    <row r="617" ht="22.5" customHeight="1" x14ac:dyDescent="0.15"/>
    <row r="618" ht="22.5" customHeight="1" x14ac:dyDescent="0.15"/>
    <row r="619" ht="22.5" customHeight="1" x14ac:dyDescent="0.15"/>
    <row r="620" ht="22.5" customHeight="1" x14ac:dyDescent="0.15"/>
    <row r="621" ht="22.5" customHeight="1" x14ac:dyDescent="0.15"/>
    <row r="622" ht="22.5" customHeight="1" x14ac:dyDescent="0.15"/>
    <row r="623" ht="22.5" customHeight="1" x14ac:dyDescent="0.15"/>
    <row r="624" ht="22.5" customHeight="1" x14ac:dyDescent="0.15"/>
    <row r="625" ht="22.5" customHeight="1" x14ac:dyDescent="0.15"/>
    <row r="626" ht="22.5" customHeight="1" x14ac:dyDescent="0.15"/>
    <row r="627" ht="22.5" customHeight="1" x14ac:dyDescent="0.15"/>
    <row r="628" ht="22.5" customHeight="1" x14ac:dyDescent="0.15"/>
    <row r="629" ht="22.5" customHeight="1" x14ac:dyDescent="0.15"/>
    <row r="630" ht="22.5" customHeight="1" x14ac:dyDescent="0.15"/>
    <row r="631" ht="22.5" customHeight="1" x14ac:dyDescent="0.15"/>
    <row r="632" ht="22.5" customHeight="1" x14ac:dyDescent="0.15"/>
    <row r="633" ht="22.5" customHeight="1" x14ac:dyDescent="0.15"/>
    <row r="634" ht="22.5" customHeight="1" x14ac:dyDescent="0.15"/>
    <row r="635" ht="22.5" customHeight="1" x14ac:dyDescent="0.15"/>
    <row r="636" ht="22.5" customHeight="1" x14ac:dyDescent="0.15"/>
    <row r="637" ht="22.5" customHeight="1" x14ac:dyDescent="0.15"/>
    <row r="638" ht="22.5" customHeight="1" x14ac:dyDescent="0.15"/>
    <row r="639" ht="22.5" customHeight="1" x14ac:dyDescent="0.15"/>
    <row r="640" ht="22.5" customHeight="1" x14ac:dyDescent="0.15"/>
    <row r="641" ht="22.5" customHeight="1" x14ac:dyDescent="0.15"/>
    <row r="642" ht="22.5" customHeight="1" x14ac:dyDescent="0.15"/>
    <row r="643" ht="22.5" customHeight="1" x14ac:dyDescent="0.15"/>
    <row r="644" ht="22.5" customHeight="1" x14ac:dyDescent="0.15"/>
    <row r="645" ht="22.5" customHeight="1" x14ac:dyDescent="0.15"/>
    <row r="646" ht="22.5" customHeight="1" x14ac:dyDescent="0.15"/>
    <row r="647" ht="22.5" customHeight="1" x14ac:dyDescent="0.15"/>
    <row r="648" ht="22.5" customHeight="1" x14ac:dyDescent="0.15"/>
    <row r="649" ht="22.5" customHeight="1" x14ac:dyDescent="0.15"/>
    <row r="650" ht="22.5" customHeight="1" x14ac:dyDescent="0.15"/>
    <row r="651" ht="22.5" customHeight="1" x14ac:dyDescent="0.15"/>
    <row r="652" ht="22.5" customHeight="1" x14ac:dyDescent="0.15"/>
    <row r="653" ht="22.5" customHeight="1" x14ac:dyDescent="0.15"/>
    <row r="654" ht="22.5" customHeight="1" x14ac:dyDescent="0.15"/>
    <row r="655" ht="22.5" customHeight="1" x14ac:dyDescent="0.15"/>
    <row r="656" ht="22.5" customHeight="1" x14ac:dyDescent="0.15"/>
    <row r="657" ht="22.5" customHeight="1" x14ac:dyDescent="0.15"/>
    <row r="658" ht="22.5" customHeight="1" x14ac:dyDescent="0.15"/>
  </sheetData>
  <mergeCells count="1">
    <mergeCell ref="I3:K3"/>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ゴシック,標準"【５　窓口別事務取扱件数】－【(５)窓口別取扱比率】</oddHeader>
    <oddFooter>&amp;R&amp;"ＭＳ ゴシック,標準"【５　窓口別事務取扱件数】－【(５)窓口別取扱比率】</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K231"/>
  <sheetViews>
    <sheetView view="pageBreakPreview" topLeftCell="R46" zoomScale="75" zoomScaleNormal="80" zoomScaleSheetLayoutView="75" workbookViewId="0">
      <selection activeCell="AC58" sqref="AC58:AD58"/>
    </sheetView>
  </sheetViews>
  <sheetFormatPr defaultRowHeight="13.5" x14ac:dyDescent="0.15"/>
  <cols>
    <col min="1" max="1" width="2.5" style="36" customWidth="1"/>
    <col min="2" max="2" width="2.5" style="899" customWidth="1"/>
    <col min="3" max="3" width="13.125" style="900" customWidth="1"/>
    <col min="4" max="4" width="6.875" style="900" customWidth="1"/>
    <col min="5" max="5" width="6.25" style="900" customWidth="1"/>
    <col min="6" max="6" width="10.625" style="900" customWidth="1"/>
    <col min="7" max="7" width="12.5" style="900" customWidth="1"/>
    <col min="8" max="8" width="10.625" style="36" customWidth="1"/>
    <col min="9" max="9" width="12.5" style="36" customWidth="1"/>
    <col min="10" max="10" width="10.625" style="36" customWidth="1"/>
    <col min="11" max="11" width="12.5" style="36" customWidth="1"/>
    <col min="12" max="12" width="10.625" style="36" customWidth="1"/>
    <col min="13" max="13" width="12.5" style="36" customWidth="1"/>
    <col min="14" max="14" width="10.625" style="36" customWidth="1"/>
    <col min="15" max="15" width="12.5" style="36" customWidth="1"/>
    <col min="16" max="16" width="10.625" style="36" customWidth="1"/>
    <col min="17" max="17" width="12.5" style="36" customWidth="1"/>
    <col min="18" max="18" width="13.5" style="36" customWidth="1"/>
    <col min="19" max="19" width="6.125" style="36" customWidth="1"/>
    <col min="20" max="20" width="6.75" style="36" bestFit="1" customWidth="1"/>
    <col min="21" max="21" width="10.625" style="36" customWidth="1"/>
    <col min="22" max="22" width="12.75" style="36" customWidth="1"/>
    <col min="23" max="23" width="10.625" style="36" customWidth="1"/>
    <col min="24" max="24" width="12.75" style="36" customWidth="1"/>
    <col min="25" max="25" width="10.625" style="36" customWidth="1"/>
    <col min="26" max="26" width="13.75" style="36" customWidth="1"/>
    <col min="27" max="27" width="10.625" style="36" customWidth="1"/>
    <col min="28" max="28" width="12.875" style="36" customWidth="1"/>
    <col min="29" max="29" width="10.625" style="36" customWidth="1"/>
    <col min="30" max="30" width="12.875" style="36" customWidth="1"/>
    <col min="31" max="31" width="10.625" style="36" customWidth="1"/>
    <col min="32" max="32" width="12.875" style="36" customWidth="1"/>
    <col min="33" max="33" width="13.5" style="36" customWidth="1"/>
    <col min="34" max="34" width="6.125" style="36" customWidth="1"/>
    <col min="35" max="35" width="6.75" style="36" bestFit="1" customWidth="1"/>
    <col min="36" max="36" width="10.625" style="36" customWidth="1"/>
    <col min="37" max="37" width="12.875" style="36" customWidth="1"/>
    <col min="38" max="16384" width="9" style="36"/>
  </cols>
  <sheetData>
    <row r="1" spans="1:37" ht="7.5" customHeight="1" thickBot="1" x14ac:dyDescent="0.2"/>
    <row r="2" spans="1:37" ht="11.25" customHeight="1" x14ac:dyDescent="0.15">
      <c r="A2" s="3353" t="s">
        <v>486</v>
      </c>
      <c r="B2" s="3354"/>
      <c r="C2" s="3354"/>
      <c r="D2" s="3354"/>
      <c r="E2" s="3354"/>
      <c r="F2" s="3354"/>
      <c r="G2" s="3355"/>
    </row>
    <row r="3" spans="1:37" ht="11.25" customHeight="1" thickBot="1" x14ac:dyDescent="0.2">
      <c r="A3" s="3356"/>
      <c r="B3" s="3357"/>
      <c r="C3" s="3357"/>
      <c r="D3" s="3357"/>
      <c r="E3" s="3357"/>
      <c r="F3" s="3357"/>
      <c r="G3" s="3358"/>
    </row>
    <row r="4" spans="1:37" ht="7.5" customHeight="1" x14ac:dyDescent="0.15">
      <c r="B4" s="901"/>
      <c r="C4" s="901"/>
      <c r="D4" s="901"/>
      <c r="E4" s="901"/>
      <c r="F4" s="901"/>
    </row>
    <row r="5" spans="1:37" ht="22.5" customHeight="1" x14ac:dyDescent="0.15">
      <c r="B5" s="36"/>
      <c r="C5" s="240" t="s">
        <v>27</v>
      </c>
      <c r="D5" s="901"/>
      <c r="E5" s="901"/>
      <c r="F5" s="901"/>
      <c r="R5" s="240" t="s">
        <v>27</v>
      </c>
      <c r="AG5" s="240" t="s">
        <v>27</v>
      </c>
    </row>
    <row r="6" spans="1:37" ht="3.75" customHeight="1" thickBot="1" x14ac:dyDescent="0.2">
      <c r="B6" s="901"/>
      <c r="D6" s="901"/>
      <c r="E6" s="901"/>
      <c r="F6" s="901"/>
    </row>
    <row r="7" spans="1:37" ht="17.25" customHeight="1" x14ac:dyDescent="0.15">
      <c r="B7" s="901"/>
      <c r="C7" s="902"/>
      <c r="D7" s="3359" t="s">
        <v>487</v>
      </c>
      <c r="E7" s="3360"/>
      <c r="F7" s="3100" t="s">
        <v>529</v>
      </c>
      <c r="G7" s="3361"/>
      <c r="H7" s="3099" t="s">
        <v>488</v>
      </c>
      <c r="I7" s="3361"/>
      <c r="J7" s="3099" t="s">
        <v>489</v>
      </c>
      <c r="K7" s="3361"/>
      <c r="L7" s="3347" t="s">
        <v>490</v>
      </c>
      <c r="M7" s="3339"/>
      <c r="N7" s="3347" t="s">
        <v>491</v>
      </c>
      <c r="O7" s="3339"/>
      <c r="P7" s="3347" t="s">
        <v>492</v>
      </c>
      <c r="Q7" s="3348"/>
      <c r="R7" s="996"/>
      <c r="S7" s="3187" t="s">
        <v>527</v>
      </c>
      <c r="T7" s="3291"/>
      <c r="U7" s="3339" t="s">
        <v>521</v>
      </c>
      <c r="V7" s="3339"/>
      <c r="W7" s="3347" t="s">
        <v>522</v>
      </c>
      <c r="X7" s="3339"/>
      <c r="Y7" s="3347" t="s">
        <v>523</v>
      </c>
      <c r="Z7" s="3348"/>
      <c r="AA7" s="3339" t="s">
        <v>524</v>
      </c>
      <c r="AB7" s="3340"/>
      <c r="AC7" s="3339" t="s">
        <v>535</v>
      </c>
      <c r="AD7" s="3340"/>
      <c r="AE7" s="3339" t="s">
        <v>565</v>
      </c>
      <c r="AF7" s="3340"/>
      <c r="AG7" s="996"/>
      <c r="AH7" s="3187" t="s">
        <v>487</v>
      </c>
      <c r="AI7" s="3291"/>
      <c r="AJ7" s="3339" t="s">
        <v>681</v>
      </c>
      <c r="AK7" s="3340"/>
    </row>
    <row r="8" spans="1:37" ht="17.25" customHeight="1" x14ac:dyDescent="0.15">
      <c r="B8" s="901"/>
      <c r="C8" s="903" t="s">
        <v>264</v>
      </c>
      <c r="D8" s="3349"/>
      <c r="E8" s="3350"/>
      <c r="F8" s="904"/>
      <c r="G8" s="905"/>
      <c r="H8" s="905" t="s">
        <v>493</v>
      </c>
      <c r="I8" s="905" t="s">
        <v>494</v>
      </c>
      <c r="J8" s="905" t="s">
        <v>493</v>
      </c>
      <c r="K8" s="905" t="s">
        <v>494</v>
      </c>
      <c r="L8" s="905" t="s">
        <v>493</v>
      </c>
      <c r="M8" s="906" t="s">
        <v>494</v>
      </c>
      <c r="N8" s="905" t="s">
        <v>493</v>
      </c>
      <c r="O8" s="906" t="s">
        <v>494</v>
      </c>
      <c r="P8" s="905" t="s">
        <v>493</v>
      </c>
      <c r="Q8" s="905" t="s">
        <v>494</v>
      </c>
      <c r="R8" s="995" t="s">
        <v>526</v>
      </c>
      <c r="S8" s="3312"/>
      <c r="T8" s="3313"/>
      <c r="U8" s="904" t="s">
        <v>493</v>
      </c>
      <c r="V8" s="906" t="s">
        <v>494</v>
      </c>
      <c r="W8" s="905" t="s">
        <v>493</v>
      </c>
      <c r="X8" s="906" t="s">
        <v>494</v>
      </c>
      <c r="Y8" s="905" t="s">
        <v>493</v>
      </c>
      <c r="Z8" s="905" t="s">
        <v>494</v>
      </c>
      <c r="AA8" s="904" t="s">
        <v>493</v>
      </c>
      <c r="AB8" s="907" t="s">
        <v>494</v>
      </c>
      <c r="AC8" s="904" t="s">
        <v>493</v>
      </c>
      <c r="AD8" s="907" t="s">
        <v>494</v>
      </c>
      <c r="AE8" s="904" t="s">
        <v>493</v>
      </c>
      <c r="AF8" s="907" t="s">
        <v>494</v>
      </c>
      <c r="AG8" s="995" t="s">
        <v>264</v>
      </c>
      <c r="AH8" s="3312"/>
      <c r="AI8" s="3313"/>
      <c r="AJ8" s="904" t="s">
        <v>493</v>
      </c>
      <c r="AK8" s="907" t="s">
        <v>494</v>
      </c>
    </row>
    <row r="9" spans="1:37" ht="22.5" customHeight="1" x14ac:dyDescent="0.15">
      <c r="B9" s="901"/>
      <c r="C9" s="3333" t="s">
        <v>495</v>
      </c>
      <c r="D9" s="3334"/>
      <c r="E9" s="908">
        <v>450</v>
      </c>
      <c r="F9" s="498">
        <f t="shared" ref="F9:G9" si="0">F38+F67+F96</f>
        <v>142857</v>
      </c>
      <c r="G9" s="909">
        <f t="shared" si="0"/>
        <v>64285650</v>
      </c>
      <c r="H9" s="910">
        <f t="shared" ref="H9" si="1">H38+H67+H96</f>
        <v>132204</v>
      </c>
      <c r="I9" s="911">
        <f t="shared" ref="I9" si="2">I38+I67+I96</f>
        <v>59491800</v>
      </c>
      <c r="J9" s="910">
        <f t="shared" ref="J9:Q15" si="3">J38+J67+J96</f>
        <v>134015</v>
      </c>
      <c r="K9" s="911">
        <f t="shared" si="3"/>
        <v>60306750</v>
      </c>
      <c r="L9" s="911">
        <f t="shared" si="3"/>
        <v>142058</v>
      </c>
      <c r="M9" s="912">
        <f t="shared" si="3"/>
        <v>63926100</v>
      </c>
      <c r="N9" s="911">
        <f t="shared" si="3"/>
        <v>133833</v>
      </c>
      <c r="O9" s="912">
        <f t="shared" si="3"/>
        <v>60224850</v>
      </c>
      <c r="P9" s="911">
        <f t="shared" si="3"/>
        <v>137794</v>
      </c>
      <c r="Q9" s="911">
        <f t="shared" si="3"/>
        <v>62007300</v>
      </c>
      <c r="R9" s="3333" t="s">
        <v>495</v>
      </c>
      <c r="S9" s="3334"/>
      <c r="T9" s="908">
        <v>450</v>
      </c>
      <c r="U9" s="988">
        <f t="shared" ref="U9:Z9" si="4">U38+U67+U96</f>
        <v>135859</v>
      </c>
      <c r="V9" s="912">
        <f t="shared" si="4"/>
        <v>61136550</v>
      </c>
      <c r="W9" s="911">
        <f t="shared" si="4"/>
        <v>133319</v>
      </c>
      <c r="X9" s="912">
        <f t="shared" ref="X9" si="5">X38+X67+X96</f>
        <v>59993550</v>
      </c>
      <c r="Y9" s="911">
        <f t="shared" si="4"/>
        <v>131420</v>
      </c>
      <c r="Z9" s="911">
        <f t="shared" si="4"/>
        <v>59139000</v>
      </c>
      <c r="AA9" s="988">
        <f t="shared" ref="AA9:AB9" si="6">AA38+AA67+AA96</f>
        <v>127680</v>
      </c>
      <c r="AB9" s="913">
        <f t="shared" si="6"/>
        <v>57456000</v>
      </c>
      <c r="AC9" s="988">
        <f>AC38+AC67+AC96</f>
        <v>125369</v>
      </c>
      <c r="AD9" s="913">
        <f t="shared" ref="AD9" si="7">AD38+AD67+AD96</f>
        <v>56416050</v>
      </c>
      <c r="AE9" s="988">
        <f t="shared" ref="AE9:AF9" si="8">AE38+AE67+AE96</f>
        <v>120221</v>
      </c>
      <c r="AF9" s="913">
        <f t="shared" si="8"/>
        <v>54099450</v>
      </c>
      <c r="AG9" s="3333" t="s">
        <v>495</v>
      </c>
      <c r="AH9" s="3334"/>
      <c r="AI9" s="908">
        <v>450</v>
      </c>
      <c r="AJ9" s="988">
        <f>AJ38+AJ67+AJ96</f>
        <v>120672</v>
      </c>
      <c r="AK9" s="913">
        <f t="shared" ref="AK9" si="9">AK38+AK67+AK96</f>
        <v>54302400</v>
      </c>
    </row>
    <row r="10" spans="1:37" ht="22.5" customHeight="1" x14ac:dyDescent="0.15">
      <c r="B10" s="901"/>
      <c r="C10" s="3323" t="s">
        <v>496</v>
      </c>
      <c r="D10" s="3324"/>
      <c r="E10" s="908">
        <v>750</v>
      </c>
      <c r="F10" s="498">
        <f t="shared" ref="F10:G10" si="10">F39+F68+F97</f>
        <v>34659</v>
      </c>
      <c r="G10" s="909">
        <f t="shared" si="10"/>
        <v>25994250</v>
      </c>
      <c r="H10" s="910">
        <f t="shared" ref="H10" si="11">H39+H68+H97</f>
        <v>59197</v>
      </c>
      <c r="I10" s="911">
        <f t="shared" ref="I10" si="12">I39+I68+I97</f>
        <v>44397750</v>
      </c>
      <c r="J10" s="910">
        <f t="shared" si="3"/>
        <v>62079</v>
      </c>
      <c r="K10" s="911">
        <f t="shared" si="3"/>
        <v>46559250</v>
      </c>
      <c r="L10" s="911">
        <f t="shared" si="3"/>
        <v>70092</v>
      </c>
      <c r="M10" s="912">
        <f t="shared" si="3"/>
        <v>52569000</v>
      </c>
      <c r="N10" s="911">
        <f t="shared" si="3"/>
        <v>64715</v>
      </c>
      <c r="O10" s="912">
        <f t="shared" si="3"/>
        <v>48536250</v>
      </c>
      <c r="P10" s="911">
        <f t="shared" si="3"/>
        <v>66522</v>
      </c>
      <c r="Q10" s="911">
        <f t="shared" si="3"/>
        <v>49891500</v>
      </c>
      <c r="R10" s="3323" t="s">
        <v>496</v>
      </c>
      <c r="S10" s="3324"/>
      <c r="T10" s="908">
        <v>750</v>
      </c>
      <c r="U10" s="988">
        <f t="shared" ref="U10:Z10" si="13">U39+U68+U97</f>
        <v>69119</v>
      </c>
      <c r="V10" s="912">
        <f t="shared" si="13"/>
        <v>51839250</v>
      </c>
      <c r="W10" s="911">
        <f t="shared" si="13"/>
        <v>65886</v>
      </c>
      <c r="X10" s="912">
        <f t="shared" ref="X10" si="14">X39+X68+X97</f>
        <v>49414500</v>
      </c>
      <c r="Y10" s="911">
        <f t="shared" si="13"/>
        <v>66698</v>
      </c>
      <c r="Z10" s="911">
        <f t="shared" si="13"/>
        <v>50023500</v>
      </c>
      <c r="AA10" s="988">
        <f t="shared" ref="AA10:AB10" si="15">AA39+AA68+AA97</f>
        <v>64640</v>
      </c>
      <c r="AB10" s="913">
        <f t="shared" si="15"/>
        <v>48480000</v>
      </c>
      <c r="AC10" s="988">
        <f t="shared" ref="AC10:AD10" si="16">AC39+AC68+AC97</f>
        <v>64104</v>
      </c>
      <c r="AD10" s="913">
        <f t="shared" si="16"/>
        <v>48078000</v>
      </c>
      <c r="AE10" s="988">
        <f t="shared" ref="AE10:AF10" si="17">AE39+AE68+AE97</f>
        <v>64768</v>
      </c>
      <c r="AF10" s="913">
        <f t="shared" si="17"/>
        <v>48576000</v>
      </c>
      <c r="AG10" s="3323" t="s">
        <v>496</v>
      </c>
      <c r="AH10" s="3324"/>
      <c r="AI10" s="908">
        <v>750</v>
      </c>
      <c r="AJ10" s="988">
        <f>AJ39+AJ68+AJ97</f>
        <v>65465</v>
      </c>
      <c r="AK10" s="913">
        <f t="shared" ref="AK10" si="18">AK39+AK68+AK97</f>
        <v>49098750</v>
      </c>
    </row>
    <row r="11" spans="1:37" ht="22.5" customHeight="1" x14ac:dyDescent="0.15">
      <c r="B11" s="901"/>
      <c r="C11" s="3323" t="s">
        <v>57</v>
      </c>
      <c r="D11" s="3324"/>
      <c r="E11" s="908">
        <v>350</v>
      </c>
      <c r="F11" s="498">
        <f t="shared" ref="F11:G11" si="19">F40+F69+F98</f>
        <v>621</v>
      </c>
      <c r="G11" s="909">
        <f t="shared" si="19"/>
        <v>217350</v>
      </c>
      <c r="H11" s="910">
        <f t="shared" ref="H11" si="20">H40+H69+H98</f>
        <v>685</v>
      </c>
      <c r="I11" s="911">
        <f t="shared" ref="I11" si="21">I40+I69+I98</f>
        <v>239750</v>
      </c>
      <c r="J11" s="910">
        <f t="shared" si="3"/>
        <v>693</v>
      </c>
      <c r="K11" s="911">
        <f t="shared" si="3"/>
        <v>242550</v>
      </c>
      <c r="L11" s="911">
        <f t="shared" si="3"/>
        <v>322</v>
      </c>
      <c r="M11" s="912">
        <f t="shared" si="3"/>
        <v>112700</v>
      </c>
      <c r="N11" s="911">
        <f t="shared" si="3"/>
        <v>107</v>
      </c>
      <c r="O11" s="912">
        <f t="shared" si="3"/>
        <v>37450</v>
      </c>
      <c r="P11" s="911">
        <f t="shared" si="3"/>
        <v>130</v>
      </c>
      <c r="Q11" s="911">
        <f t="shared" si="3"/>
        <v>45500</v>
      </c>
      <c r="R11" s="3323" t="s">
        <v>57</v>
      </c>
      <c r="S11" s="3324"/>
      <c r="T11" s="908">
        <v>350</v>
      </c>
      <c r="U11" s="988">
        <f t="shared" ref="U11:Z11" si="22">U40+U69+U98</f>
        <v>127</v>
      </c>
      <c r="V11" s="912">
        <f t="shared" si="22"/>
        <v>44450</v>
      </c>
      <c r="W11" s="911">
        <f t="shared" si="22"/>
        <v>116</v>
      </c>
      <c r="X11" s="912">
        <f t="shared" ref="X11" si="23">X40+X69+X98</f>
        <v>40600</v>
      </c>
      <c r="Y11" s="911">
        <f t="shared" si="22"/>
        <v>46</v>
      </c>
      <c r="Z11" s="911">
        <f t="shared" si="22"/>
        <v>16100</v>
      </c>
      <c r="AA11" s="988">
        <f t="shared" ref="AA11:AB11" si="24">AA40+AA69+AA98</f>
        <v>31</v>
      </c>
      <c r="AB11" s="913">
        <f t="shared" si="24"/>
        <v>10850</v>
      </c>
      <c r="AC11" s="988">
        <f t="shared" ref="AC11:AD11" si="25">AC40+AC69+AC98</f>
        <v>30</v>
      </c>
      <c r="AD11" s="913">
        <f t="shared" si="25"/>
        <v>10500</v>
      </c>
      <c r="AE11" s="988">
        <f t="shared" ref="AE11:AF11" si="26">AE40+AE69+AE98</f>
        <v>48</v>
      </c>
      <c r="AF11" s="913">
        <f t="shared" si="26"/>
        <v>16800</v>
      </c>
      <c r="AG11" s="3323" t="s">
        <v>57</v>
      </c>
      <c r="AH11" s="3324"/>
      <c r="AI11" s="908">
        <v>350</v>
      </c>
      <c r="AJ11" s="988">
        <f t="shared" ref="AJ11:AK11" si="27">AJ40+AJ69+AJ98</f>
        <v>21</v>
      </c>
      <c r="AK11" s="913">
        <f t="shared" si="27"/>
        <v>7350</v>
      </c>
    </row>
    <row r="12" spans="1:37" ht="22.5" customHeight="1" x14ac:dyDescent="0.15">
      <c r="B12" s="901"/>
      <c r="C12" s="3323" t="s">
        <v>104</v>
      </c>
      <c r="D12" s="3324"/>
      <c r="E12" s="908">
        <v>450</v>
      </c>
      <c r="F12" s="498">
        <f t="shared" ref="F12:G12" si="28">F41+F70+F99</f>
        <v>17</v>
      </c>
      <c r="G12" s="909">
        <f t="shared" si="28"/>
        <v>7650</v>
      </c>
      <c r="H12" s="910">
        <f t="shared" ref="H12" si="29">H41+H70+H99</f>
        <v>60</v>
      </c>
      <c r="I12" s="911">
        <f t="shared" ref="I12" si="30">I41+I70+I99</f>
        <v>27000</v>
      </c>
      <c r="J12" s="910">
        <f t="shared" si="3"/>
        <v>6</v>
      </c>
      <c r="K12" s="911">
        <f t="shared" si="3"/>
        <v>2700</v>
      </c>
      <c r="L12" s="911">
        <f t="shared" si="3"/>
        <v>3</v>
      </c>
      <c r="M12" s="912">
        <f t="shared" si="3"/>
        <v>1350</v>
      </c>
      <c r="N12" s="911">
        <f t="shared" si="3"/>
        <v>0</v>
      </c>
      <c r="O12" s="912">
        <f t="shared" si="3"/>
        <v>0</v>
      </c>
      <c r="P12" s="911">
        <f t="shared" si="3"/>
        <v>0</v>
      </c>
      <c r="Q12" s="911">
        <f t="shared" si="3"/>
        <v>0</v>
      </c>
      <c r="R12" s="3323" t="s">
        <v>104</v>
      </c>
      <c r="S12" s="3324"/>
      <c r="T12" s="908">
        <v>450</v>
      </c>
      <c r="U12" s="988">
        <f t="shared" ref="U12:Z12" si="31">U41+U70+U99</f>
        <v>0</v>
      </c>
      <c r="V12" s="912">
        <f t="shared" si="31"/>
        <v>0</v>
      </c>
      <c r="W12" s="911">
        <f t="shared" si="31"/>
        <v>0</v>
      </c>
      <c r="X12" s="912">
        <f t="shared" ref="X12" si="32">X41+X70+X99</f>
        <v>0</v>
      </c>
      <c r="Y12" s="911">
        <f t="shared" si="31"/>
        <v>1</v>
      </c>
      <c r="Z12" s="911">
        <f t="shared" si="31"/>
        <v>450</v>
      </c>
      <c r="AA12" s="988">
        <f t="shared" ref="AA12:AB12" si="33">AA41+AA70+AA99</f>
        <v>0</v>
      </c>
      <c r="AB12" s="913">
        <f t="shared" si="33"/>
        <v>0</v>
      </c>
      <c r="AC12" s="988">
        <f t="shared" ref="AC12:AD12" si="34">AC41+AC70+AC99</f>
        <v>0</v>
      </c>
      <c r="AD12" s="913">
        <f t="shared" si="34"/>
        <v>0</v>
      </c>
      <c r="AE12" s="988">
        <f t="shared" ref="AE12:AF12" si="35">AE41+AE70+AE99</f>
        <v>1</v>
      </c>
      <c r="AF12" s="913">
        <f t="shared" si="35"/>
        <v>450</v>
      </c>
      <c r="AG12" s="3323" t="s">
        <v>104</v>
      </c>
      <c r="AH12" s="3324"/>
      <c r="AI12" s="908">
        <v>450</v>
      </c>
      <c r="AJ12" s="988">
        <f t="shared" ref="AJ12:AK12" si="36">AJ41+AJ70+AJ99</f>
        <v>0</v>
      </c>
      <c r="AK12" s="913">
        <f t="shared" si="36"/>
        <v>0</v>
      </c>
    </row>
    <row r="13" spans="1:37" ht="22.5" customHeight="1" x14ac:dyDescent="0.15">
      <c r="B13" s="901"/>
      <c r="C13" s="3323" t="s">
        <v>497</v>
      </c>
      <c r="D13" s="3324"/>
      <c r="E13" s="908">
        <v>350</v>
      </c>
      <c r="F13" s="498">
        <f t="shared" ref="F13:G13" si="37">F42+F71+F100</f>
        <v>1726</v>
      </c>
      <c r="G13" s="909">
        <f t="shared" si="37"/>
        <v>604100</v>
      </c>
      <c r="H13" s="910">
        <f t="shared" ref="H13" si="38">H42+H71+H100</f>
        <v>2194</v>
      </c>
      <c r="I13" s="911">
        <f t="shared" ref="I13" si="39">I42+I71+I100</f>
        <v>767900</v>
      </c>
      <c r="J13" s="910">
        <f t="shared" si="3"/>
        <v>1947</v>
      </c>
      <c r="K13" s="911">
        <f t="shared" si="3"/>
        <v>681450</v>
      </c>
      <c r="L13" s="911">
        <f t="shared" si="3"/>
        <v>2317</v>
      </c>
      <c r="M13" s="912">
        <f t="shared" si="3"/>
        <v>810950</v>
      </c>
      <c r="N13" s="911">
        <f t="shared" si="3"/>
        <v>2529</v>
      </c>
      <c r="O13" s="912">
        <f t="shared" si="3"/>
        <v>885150</v>
      </c>
      <c r="P13" s="911">
        <f t="shared" si="3"/>
        <v>2537</v>
      </c>
      <c r="Q13" s="911">
        <f t="shared" si="3"/>
        <v>887950</v>
      </c>
      <c r="R13" s="3323" t="s">
        <v>497</v>
      </c>
      <c r="S13" s="3324"/>
      <c r="T13" s="908">
        <v>350</v>
      </c>
      <c r="U13" s="988">
        <f t="shared" ref="U13:Z13" si="40">U42+U71+U100</f>
        <v>2049</v>
      </c>
      <c r="V13" s="912">
        <f t="shared" si="40"/>
        <v>717150</v>
      </c>
      <c r="W13" s="911">
        <f t="shared" si="40"/>
        <v>1987</v>
      </c>
      <c r="X13" s="912">
        <f t="shared" ref="X13" si="41">X42+X71+X100</f>
        <v>695450</v>
      </c>
      <c r="Y13" s="911">
        <f t="shared" si="40"/>
        <v>1897</v>
      </c>
      <c r="Z13" s="911">
        <f t="shared" si="40"/>
        <v>663950</v>
      </c>
      <c r="AA13" s="988">
        <f t="shared" ref="AA13:AB13" si="42">AA42+AA71+AA100</f>
        <v>1725</v>
      </c>
      <c r="AB13" s="913">
        <f t="shared" si="42"/>
        <v>603750</v>
      </c>
      <c r="AC13" s="988">
        <f t="shared" ref="AC13:AD13" si="43">AC42+AC71+AC100</f>
        <v>1769</v>
      </c>
      <c r="AD13" s="913">
        <f t="shared" si="43"/>
        <v>619150</v>
      </c>
      <c r="AE13" s="988">
        <f t="shared" ref="AE13:AF13" si="44">AE42+AE71+AE100</f>
        <v>1656</v>
      </c>
      <c r="AF13" s="913">
        <f t="shared" si="44"/>
        <v>579600</v>
      </c>
      <c r="AG13" s="3323" t="s">
        <v>497</v>
      </c>
      <c r="AH13" s="3324"/>
      <c r="AI13" s="908">
        <v>350</v>
      </c>
      <c r="AJ13" s="988">
        <f t="shared" ref="AJ13:AK13" si="45">AJ42+AJ71+AJ100</f>
        <v>1659</v>
      </c>
      <c r="AK13" s="913">
        <f t="shared" si="45"/>
        <v>580650</v>
      </c>
    </row>
    <row r="14" spans="1:37" ht="22.5" customHeight="1" x14ac:dyDescent="0.15">
      <c r="B14" s="901"/>
      <c r="C14" s="3323" t="s">
        <v>498</v>
      </c>
      <c r="D14" s="3324"/>
      <c r="E14" s="914">
        <v>1400</v>
      </c>
      <c r="F14" s="498">
        <f t="shared" ref="F14:G14" si="46">F43+F72+F101</f>
        <v>17</v>
      </c>
      <c r="G14" s="909">
        <f t="shared" si="46"/>
        <v>23800</v>
      </c>
      <c r="H14" s="910">
        <f t="shared" ref="H14" si="47">H43+H72+H101</f>
        <v>89</v>
      </c>
      <c r="I14" s="911">
        <f t="shared" ref="I14" si="48">I43+I72+I101</f>
        <v>124600</v>
      </c>
      <c r="J14" s="910">
        <f t="shared" si="3"/>
        <v>42</v>
      </c>
      <c r="K14" s="911">
        <f t="shared" si="3"/>
        <v>58800</v>
      </c>
      <c r="L14" s="911">
        <f t="shared" si="3"/>
        <v>41</v>
      </c>
      <c r="M14" s="912">
        <f t="shared" si="3"/>
        <v>57400</v>
      </c>
      <c r="N14" s="911">
        <f t="shared" si="3"/>
        <v>59</v>
      </c>
      <c r="O14" s="912">
        <f t="shared" si="3"/>
        <v>82600</v>
      </c>
      <c r="P14" s="911">
        <f t="shared" si="3"/>
        <v>61</v>
      </c>
      <c r="Q14" s="911">
        <f t="shared" si="3"/>
        <v>85400</v>
      </c>
      <c r="R14" s="3323" t="s">
        <v>498</v>
      </c>
      <c r="S14" s="3324"/>
      <c r="T14" s="914">
        <v>1400</v>
      </c>
      <c r="U14" s="988">
        <f t="shared" ref="U14:Z14" si="49">U43+U72+U101</f>
        <v>59</v>
      </c>
      <c r="V14" s="912">
        <f t="shared" si="49"/>
        <v>82600</v>
      </c>
      <c r="W14" s="911">
        <f t="shared" si="49"/>
        <v>56</v>
      </c>
      <c r="X14" s="912">
        <f t="shared" ref="X14" si="50">X43+X72+X101</f>
        <v>78400</v>
      </c>
      <c r="Y14" s="911">
        <f t="shared" si="49"/>
        <v>71</v>
      </c>
      <c r="Z14" s="911">
        <f t="shared" si="49"/>
        <v>99400</v>
      </c>
      <c r="AA14" s="988">
        <f t="shared" ref="AA14:AB14" si="51">AA43+AA72+AA101</f>
        <v>60</v>
      </c>
      <c r="AB14" s="913">
        <f t="shared" si="51"/>
        <v>84000</v>
      </c>
      <c r="AC14" s="988">
        <f t="shared" ref="AC14:AD14" si="52">AC43+AC72+AC101</f>
        <v>58</v>
      </c>
      <c r="AD14" s="913">
        <f t="shared" si="52"/>
        <v>81200</v>
      </c>
      <c r="AE14" s="988">
        <f t="shared" ref="AE14:AF14" si="53">AE43+AE72+AE101</f>
        <v>68</v>
      </c>
      <c r="AF14" s="913">
        <f t="shared" si="53"/>
        <v>95200</v>
      </c>
      <c r="AG14" s="3323" t="s">
        <v>498</v>
      </c>
      <c r="AH14" s="3324"/>
      <c r="AI14" s="914">
        <v>1400</v>
      </c>
      <c r="AJ14" s="988">
        <f t="shared" ref="AJ14:AK14" si="54">AJ43+AJ72+AJ101</f>
        <v>36</v>
      </c>
      <c r="AK14" s="913">
        <f t="shared" si="54"/>
        <v>50400</v>
      </c>
    </row>
    <row r="15" spans="1:37" ht="22.5" customHeight="1" thickBot="1" x14ac:dyDescent="0.2">
      <c r="B15" s="901"/>
      <c r="C15" s="3323" t="s">
        <v>170</v>
      </c>
      <c r="D15" s="3324"/>
      <c r="E15" s="915">
        <v>300</v>
      </c>
      <c r="F15" s="498">
        <f t="shared" ref="F15:G15" si="55">F44+F73+F102</f>
        <v>8475</v>
      </c>
      <c r="G15" s="909">
        <f t="shared" si="55"/>
        <v>2542500</v>
      </c>
      <c r="H15" s="910">
        <f t="shared" ref="H15" si="56">H44+H73+H102</f>
        <v>8760</v>
      </c>
      <c r="I15" s="911">
        <f t="shared" ref="I15" si="57">I44+I73+I102</f>
        <v>2628000</v>
      </c>
      <c r="J15" s="911">
        <f t="shared" si="3"/>
        <v>7404</v>
      </c>
      <c r="K15" s="911">
        <f t="shared" si="3"/>
        <v>2221200</v>
      </c>
      <c r="L15" s="911">
        <f t="shared" si="3"/>
        <v>8203</v>
      </c>
      <c r="M15" s="912">
        <f t="shared" si="3"/>
        <v>2460900</v>
      </c>
      <c r="N15" s="911">
        <f t="shared" si="3"/>
        <v>7965</v>
      </c>
      <c r="O15" s="912">
        <f t="shared" si="3"/>
        <v>2389500</v>
      </c>
      <c r="P15" s="911">
        <f t="shared" si="3"/>
        <v>8334</v>
      </c>
      <c r="Q15" s="911">
        <f t="shared" si="3"/>
        <v>2500200</v>
      </c>
      <c r="R15" s="3323" t="s">
        <v>170</v>
      </c>
      <c r="S15" s="3324"/>
      <c r="T15" s="915">
        <v>300</v>
      </c>
      <c r="U15" s="988">
        <f t="shared" ref="U15:Z15" si="58">U44+U73+U102</f>
        <v>8970</v>
      </c>
      <c r="V15" s="912">
        <f t="shared" si="58"/>
        <v>2691000</v>
      </c>
      <c r="W15" s="911">
        <f t="shared" si="58"/>
        <v>9068</v>
      </c>
      <c r="X15" s="912">
        <f t="shared" ref="X15" si="59">X44+X73+X102</f>
        <v>2720400</v>
      </c>
      <c r="Y15" s="911">
        <f t="shared" si="58"/>
        <v>10472</v>
      </c>
      <c r="Z15" s="911">
        <f t="shared" si="58"/>
        <v>3141600</v>
      </c>
      <c r="AA15" s="988">
        <f t="shared" ref="AA15:AB15" si="60">AA44+AA73+AA102</f>
        <v>9516</v>
      </c>
      <c r="AB15" s="913">
        <f t="shared" si="60"/>
        <v>2854800</v>
      </c>
      <c r="AC15" s="988">
        <f>AC44+AC73+AC102</f>
        <v>9024</v>
      </c>
      <c r="AD15" s="913">
        <f t="shared" ref="AD15:AF15" si="61">AD44+AD73+AD102</f>
        <v>2707200</v>
      </c>
      <c r="AE15" s="988">
        <f>AE44+AE73+AE102</f>
        <v>7787</v>
      </c>
      <c r="AF15" s="913">
        <f t="shared" si="61"/>
        <v>2336100</v>
      </c>
      <c r="AG15" s="3323" t="s">
        <v>170</v>
      </c>
      <c r="AH15" s="3324"/>
      <c r="AI15" s="915">
        <v>300</v>
      </c>
      <c r="AJ15" s="988">
        <f>AJ44+AJ73+AJ102</f>
        <v>7814</v>
      </c>
      <c r="AK15" s="913">
        <f t="shared" ref="AK15" si="62">AK44+AK73+AK102</f>
        <v>2344200</v>
      </c>
    </row>
    <row r="16" spans="1:37" ht="22.5" customHeight="1" thickTop="1" thickBot="1" x14ac:dyDescent="0.2">
      <c r="B16" s="901"/>
      <c r="C16" s="3309" t="s">
        <v>499</v>
      </c>
      <c r="D16" s="3310"/>
      <c r="E16" s="3311"/>
      <c r="F16" s="916">
        <f t="shared" ref="F16:G16" si="63">F45+F74+F103</f>
        <v>188372</v>
      </c>
      <c r="G16" s="917">
        <f t="shared" si="63"/>
        <v>93675300</v>
      </c>
      <c r="H16" s="917">
        <f t="shared" ref="H16" si="64">H45+H74+H103</f>
        <v>203189</v>
      </c>
      <c r="I16" s="917">
        <f t="shared" ref="I16" si="65">I45+I74+I103</f>
        <v>107676800</v>
      </c>
      <c r="J16" s="917">
        <f t="shared" ref="J16:Q16" si="66">SUM(J9:J15)</f>
        <v>206186</v>
      </c>
      <c r="K16" s="917">
        <f t="shared" si="66"/>
        <v>110072700</v>
      </c>
      <c r="L16" s="917">
        <f t="shared" si="66"/>
        <v>223036</v>
      </c>
      <c r="M16" s="918">
        <f t="shared" si="66"/>
        <v>119938400</v>
      </c>
      <c r="N16" s="917">
        <f>SUM(N9:N15)</f>
        <v>209208</v>
      </c>
      <c r="O16" s="918">
        <f>SUM(O9:O15)</f>
        <v>112155800</v>
      </c>
      <c r="P16" s="917">
        <f t="shared" si="66"/>
        <v>215378</v>
      </c>
      <c r="Q16" s="955">
        <f t="shared" si="66"/>
        <v>115417850</v>
      </c>
      <c r="R16" s="3309" t="s">
        <v>499</v>
      </c>
      <c r="S16" s="3310"/>
      <c r="T16" s="3311"/>
      <c r="U16" s="959">
        <f t="shared" ref="U16:V16" si="67">SUM(U9:U15)</f>
        <v>216183</v>
      </c>
      <c r="V16" s="918">
        <f t="shared" si="67"/>
        <v>116511000</v>
      </c>
      <c r="W16" s="917">
        <f>SUM(W9:W15)</f>
        <v>210432</v>
      </c>
      <c r="X16" s="918">
        <f t="shared" ref="X16" si="68">SUM(X9:X15)</f>
        <v>112942900</v>
      </c>
      <c r="Y16" s="917">
        <f t="shared" ref="Y16:Z16" si="69">SUM(Y9:Y15)</f>
        <v>210605</v>
      </c>
      <c r="Z16" s="955">
        <f t="shared" si="69"/>
        <v>113084000</v>
      </c>
      <c r="AA16" s="959">
        <f t="shared" ref="AA16:AB16" si="70">SUM(AA9:AA15)</f>
        <v>203652</v>
      </c>
      <c r="AB16" s="919">
        <f t="shared" si="70"/>
        <v>109489400</v>
      </c>
      <c r="AC16" s="959">
        <f t="shared" ref="AC16:AD16" si="71">SUM(AC9:AC15)</f>
        <v>200354</v>
      </c>
      <c r="AD16" s="919">
        <f t="shared" si="71"/>
        <v>107912100</v>
      </c>
      <c r="AE16" s="959">
        <f t="shared" ref="AE16:AF16" si="72">SUM(AE9:AE15)</f>
        <v>194549</v>
      </c>
      <c r="AF16" s="919">
        <f t="shared" si="72"/>
        <v>105703600</v>
      </c>
      <c r="AG16" s="3309" t="s">
        <v>499</v>
      </c>
      <c r="AH16" s="3310"/>
      <c r="AI16" s="3311"/>
      <c r="AJ16" s="959">
        <f t="shared" ref="AJ16:AK16" si="73">SUM(AJ9:AJ15)</f>
        <v>195667</v>
      </c>
      <c r="AK16" s="919">
        <f t="shared" si="73"/>
        <v>106383750</v>
      </c>
    </row>
    <row r="17" spans="2:37" ht="22.5" customHeight="1" x14ac:dyDescent="0.15">
      <c r="B17" s="901"/>
      <c r="C17" s="3327" t="s">
        <v>64</v>
      </c>
      <c r="D17" s="3328"/>
      <c r="E17" s="920">
        <v>300</v>
      </c>
      <c r="F17" s="498">
        <f t="shared" ref="F17:G17" si="74">F46+F75+F104</f>
        <v>419090</v>
      </c>
      <c r="G17" s="921">
        <f t="shared" si="74"/>
        <v>125727000</v>
      </c>
      <c r="H17" s="910">
        <f t="shared" ref="H17" si="75">H46+H75+H104</f>
        <v>407278</v>
      </c>
      <c r="I17" s="922">
        <f t="shared" ref="I17" si="76">I46+I75+I104</f>
        <v>122183400</v>
      </c>
      <c r="J17" s="922">
        <f t="shared" ref="J17:P21" si="77">J46+J75+J104</f>
        <v>380458</v>
      </c>
      <c r="K17" s="922">
        <f t="shared" si="77"/>
        <v>114137400</v>
      </c>
      <c r="L17" s="922">
        <f t="shared" si="77"/>
        <v>377558</v>
      </c>
      <c r="M17" s="923">
        <f t="shared" si="77"/>
        <v>113267400</v>
      </c>
      <c r="N17" s="922">
        <f t="shared" si="77"/>
        <v>351757</v>
      </c>
      <c r="O17" s="923">
        <f t="shared" si="77"/>
        <v>105527100</v>
      </c>
      <c r="P17" s="922">
        <f t="shared" si="77"/>
        <v>343765</v>
      </c>
      <c r="Q17" s="922">
        <f t="shared" ref="Q17:Q24" si="78">P17*E17</f>
        <v>103129500</v>
      </c>
      <c r="R17" s="3327" t="s">
        <v>64</v>
      </c>
      <c r="S17" s="3328"/>
      <c r="T17" s="920">
        <v>300</v>
      </c>
      <c r="U17" s="963">
        <f t="shared" ref="U17:Y17" si="79">U46+U75+U104</f>
        <v>325260</v>
      </c>
      <c r="V17" s="923">
        <f t="shared" si="79"/>
        <v>97578000</v>
      </c>
      <c r="W17" s="922">
        <f t="shared" si="79"/>
        <v>320109</v>
      </c>
      <c r="X17" s="923">
        <f t="shared" ref="X17" si="80">X46+X75+X104</f>
        <v>96032700</v>
      </c>
      <c r="Y17" s="922">
        <f t="shared" si="79"/>
        <v>316445</v>
      </c>
      <c r="Z17" s="922">
        <f t="shared" ref="Z17" si="81">Z46+Z75+Z104</f>
        <v>94933500</v>
      </c>
      <c r="AA17" s="963">
        <f t="shared" ref="AA17:AB17" si="82">AA46+AA75+AA104</f>
        <v>308921</v>
      </c>
      <c r="AB17" s="924">
        <f t="shared" si="82"/>
        <v>92676300</v>
      </c>
      <c r="AC17" s="963">
        <f t="shared" ref="AC17:AD17" si="83">AC46+AC75+AC104</f>
        <v>312491</v>
      </c>
      <c r="AD17" s="924">
        <f t="shared" si="83"/>
        <v>93747300</v>
      </c>
      <c r="AE17" s="963">
        <f t="shared" ref="AE17:AF17" si="84">AE46+AE75+AE104</f>
        <v>364516</v>
      </c>
      <c r="AF17" s="924">
        <f t="shared" si="84"/>
        <v>109354800</v>
      </c>
      <c r="AG17" s="3327" t="s">
        <v>64</v>
      </c>
      <c r="AH17" s="3328"/>
      <c r="AI17" s="920">
        <v>300</v>
      </c>
      <c r="AJ17" s="963">
        <f t="shared" ref="AJ17:AK17" si="85">AJ46+AJ75+AJ104</f>
        <v>322515</v>
      </c>
      <c r="AK17" s="924">
        <f t="shared" si="85"/>
        <v>96754500</v>
      </c>
    </row>
    <row r="18" spans="2:37" ht="22.5" customHeight="1" x14ac:dyDescent="0.15">
      <c r="B18" s="901"/>
      <c r="C18" s="3323" t="s">
        <v>80</v>
      </c>
      <c r="D18" s="3324"/>
      <c r="E18" s="908">
        <v>300</v>
      </c>
      <c r="F18" s="498">
        <f t="shared" ref="F18:G18" si="86">F47+F76+F105</f>
        <v>8068</v>
      </c>
      <c r="G18" s="921">
        <f t="shared" si="86"/>
        <v>2420400</v>
      </c>
      <c r="H18" s="910">
        <f t="shared" ref="H18" si="87">H47+H76+H105</f>
        <v>8304</v>
      </c>
      <c r="I18" s="922">
        <f t="shared" ref="I18" si="88">I47+I76+I105</f>
        <v>2491200</v>
      </c>
      <c r="J18" s="911">
        <f t="shared" si="77"/>
        <v>8217</v>
      </c>
      <c r="K18" s="922">
        <f t="shared" si="77"/>
        <v>2465100</v>
      </c>
      <c r="L18" s="911">
        <f t="shared" si="77"/>
        <v>7965</v>
      </c>
      <c r="M18" s="923">
        <f t="shared" si="77"/>
        <v>2389500</v>
      </c>
      <c r="N18" s="911">
        <f t="shared" si="77"/>
        <v>7699</v>
      </c>
      <c r="O18" s="923">
        <f t="shared" si="77"/>
        <v>2309700</v>
      </c>
      <c r="P18" s="922">
        <f t="shared" si="77"/>
        <v>7535</v>
      </c>
      <c r="Q18" s="922">
        <f t="shared" si="78"/>
        <v>2260500</v>
      </c>
      <c r="R18" s="3323" t="s">
        <v>80</v>
      </c>
      <c r="S18" s="3324"/>
      <c r="T18" s="908">
        <v>300</v>
      </c>
      <c r="U18" s="988">
        <f t="shared" ref="U18:Z18" si="89">U47+U76+U105</f>
        <v>7843</v>
      </c>
      <c r="V18" s="923">
        <f t="shared" si="89"/>
        <v>2352900</v>
      </c>
      <c r="W18" s="911">
        <f t="shared" si="89"/>
        <v>7715</v>
      </c>
      <c r="X18" s="923">
        <f t="shared" ref="X18" si="90">X47+X76+X105</f>
        <v>2314500</v>
      </c>
      <c r="Y18" s="922">
        <f t="shared" si="89"/>
        <v>7881</v>
      </c>
      <c r="Z18" s="922">
        <f t="shared" si="89"/>
        <v>2364300</v>
      </c>
      <c r="AA18" s="963">
        <f t="shared" ref="AA18:AB18" si="91">AA47+AA76+AA105</f>
        <v>8369</v>
      </c>
      <c r="AB18" s="924">
        <f t="shared" si="91"/>
        <v>2510700</v>
      </c>
      <c r="AC18" s="963">
        <f t="shared" ref="AC18:AD18" si="92">AC47+AC76+AC105</f>
        <v>8412</v>
      </c>
      <c r="AD18" s="924">
        <f t="shared" si="92"/>
        <v>2523600</v>
      </c>
      <c r="AE18" s="963">
        <f t="shared" ref="AE18:AF18" si="93">AE47+AE76+AE105</f>
        <v>10553</v>
      </c>
      <c r="AF18" s="924">
        <f t="shared" si="93"/>
        <v>3165900</v>
      </c>
      <c r="AG18" s="3323" t="s">
        <v>80</v>
      </c>
      <c r="AH18" s="3324"/>
      <c r="AI18" s="908">
        <v>300</v>
      </c>
      <c r="AJ18" s="963">
        <f t="shared" ref="AJ18:AK18" si="94">AJ47+AJ76+AJ105</f>
        <v>8850</v>
      </c>
      <c r="AK18" s="924">
        <f t="shared" si="94"/>
        <v>2655000</v>
      </c>
    </row>
    <row r="19" spans="2:37" ht="22.5" customHeight="1" x14ac:dyDescent="0.15">
      <c r="B19" s="901"/>
      <c r="C19" s="3323" t="s">
        <v>500</v>
      </c>
      <c r="D19" s="3324"/>
      <c r="E19" s="908">
        <v>300</v>
      </c>
      <c r="F19" s="498">
        <f t="shared" ref="F19:G19" si="95">F48+F77+F106</f>
        <v>16562</v>
      </c>
      <c r="G19" s="921">
        <f t="shared" si="95"/>
        <v>4968600</v>
      </c>
      <c r="H19" s="910">
        <f t="shared" ref="H19" si="96">H48+H77+H106</f>
        <v>19554</v>
      </c>
      <c r="I19" s="922">
        <f t="shared" ref="I19" si="97">I48+I77+I106</f>
        <v>5866200</v>
      </c>
      <c r="J19" s="910">
        <f t="shared" si="77"/>
        <v>18147</v>
      </c>
      <c r="K19" s="922">
        <f t="shared" si="77"/>
        <v>5444100</v>
      </c>
      <c r="L19" s="911">
        <f t="shared" si="77"/>
        <v>19481</v>
      </c>
      <c r="M19" s="923">
        <f t="shared" si="77"/>
        <v>5844300</v>
      </c>
      <c r="N19" s="911">
        <f t="shared" si="77"/>
        <v>17568</v>
      </c>
      <c r="O19" s="923">
        <f t="shared" si="77"/>
        <v>5270400</v>
      </c>
      <c r="P19" s="922">
        <f t="shared" si="77"/>
        <v>16914</v>
      </c>
      <c r="Q19" s="922">
        <f t="shared" si="78"/>
        <v>5074200</v>
      </c>
      <c r="R19" s="3323" t="s">
        <v>500</v>
      </c>
      <c r="S19" s="3324"/>
      <c r="T19" s="908">
        <v>300</v>
      </c>
      <c r="U19" s="988">
        <f t="shared" ref="U19:Z19" si="98">U48+U77+U106</f>
        <v>16330</v>
      </c>
      <c r="V19" s="923">
        <f t="shared" si="98"/>
        <v>4899000</v>
      </c>
      <c r="W19" s="911">
        <f t="shared" si="98"/>
        <v>15928</v>
      </c>
      <c r="X19" s="923">
        <f t="shared" ref="X19" si="99">X48+X77+X106</f>
        <v>4778400</v>
      </c>
      <c r="Y19" s="922">
        <f t="shared" si="98"/>
        <v>15271</v>
      </c>
      <c r="Z19" s="922">
        <f t="shared" si="98"/>
        <v>4581300</v>
      </c>
      <c r="AA19" s="963">
        <f t="shared" ref="AA19:AB19" si="100">AA48+AA77+AA106</f>
        <v>14878</v>
      </c>
      <c r="AB19" s="924">
        <f t="shared" si="100"/>
        <v>4463400</v>
      </c>
      <c r="AC19" s="963">
        <f t="shared" ref="AC19:AD19" si="101">AC48+AC77+AC106</f>
        <v>14861</v>
      </c>
      <c r="AD19" s="924">
        <f t="shared" si="101"/>
        <v>4458300</v>
      </c>
      <c r="AE19" s="963">
        <f t="shared" ref="AE19:AF19" si="102">AE48+AE77+AE106</f>
        <v>15141</v>
      </c>
      <c r="AF19" s="924">
        <f t="shared" si="102"/>
        <v>4542300</v>
      </c>
      <c r="AG19" s="3323" t="s">
        <v>500</v>
      </c>
      <c r="AH19" s="3324"/>
      <c r="AI19" s="908">
        <v>300</v>
      </c>
      <c r="AJ19" s="963">
        <f t="shared" ref="AJ19:AK19" si="103">AJ48+AJ77+AJ106</f>
        <v>15697</v>
      </c>
      <c r="AK19" s="924">
        <f t="shared" si="103"/>
        <v>4709100</v>
      </c>
    </row>
    <row r="20" spans="2:37" ht="22.5" customHeight="1" x14ac:dyDescent="0.15">
      <c r="B20" s="901"/>
      <c r="C20" s="3323" t="s">
        <v>65</v>
      </c>
      <c r="D20" s="3324"/>
      <c r="E20" s="908">
        <v>300</v>
      </c>
      <c r="F20" s="498">
        <f t="shared" ref="F20:G20" si="104">F49+F78+F107</f>
        <v>1209</v>
      </c>
      <c r="G20" s="921">
        <f t="shared" si="104"/>
        <v>362700</v>
      </c>
      <c r="H20" s="910">
        <f t="shared" ref="H20" si="105">H49+H78+H107</f>
        <v>1268</v>
      </c>
      <c r="I20" s="922">
        <f t="shared" ref="I20" si="106">I49+I78+I107</f>
        <v>380400</v>
      </c>
      <c r="J20" s="911">
        <f t="shared" si="77"/>
        <v>1126</v>
      </c>
      <c r="K20" s="922">
        <f t="shared" si="77"/>
        <v>337800</v>
      </c>
      <c r="L20" s="911">
        <f t="shared" si="77"/>
        <v>1145</v>
      </c>
      <c r="M20" s="923">
        <f t="shared" si="77"/>
        <v>343500</v>
      </c>
      <c r="N20" s="911">
        <f t="shared" si="77"/>
        <v>963</v>
      </c>
      <c r="O20" s="923">
        <f t="shared" si="77"/>
        <v>288900</v>
      </c>
      <c r="P20" s="922">
        <f t="shared" si="77"/>
        <v>1016</v>
      </c>
      <c r="Q20" s="922">
        <f t="shared" si="78"/>
        <v>304800</v>
      </c>
      <c r="R20" s="3323" t="s">
        <v>65</v>
      </c>
      <c r="S20" s="3324"/>
      <c r="T20" s="908">
        <v>300</v>
      </c>
      <c r="U20" s="988">
        <f t="shared" ref="U20:Z20" si="107">U49+U78+U107</f>
        <v>944</v>
      </c>
      <c r="V20" s="923">
        <f t="shared" si="107"/>
        <v>283200</v>
      </c>
      <c r="W20" s="911">
        <f t="shared" si="107"/>
        <v>817</v>
      </c>
      <c r="X20" s="923">
        <f t="shared" ref="X20" si="108">X49+X78+X107</f>
        <v>245100</v>
      </c>
      <c r="Y20" s="922">
        <f t="shared" si="107"/>
        <v>848</v>
      </c>
      <c r="Z20" s="922">
        <f t="shared" si="107"/>
        <v>254400</v>
      </c>
      <c r="AA20" s="963">
        <f t="shared" ref="AA20:AB20" si="109">AA49+AA78+AA107</f>
        <v>650</v>
      </c>
      <c r="AB20" s="924">
        <f t="shared" si="109"/>
        <v>195000</v>
      </c>
      <c r="AC20" s="963">
        <f t="shared" ref="AC20:AD20" si="110">AC49+AC78+AC107</f>
        <v>675</v>
      </c>
      <c r="AD20" s="924">
        <f t="shared" si="110"/>
        <v>202500</v>
      </c>
      <c r="AE20" s="963">
        <f t="shared" ref="AE20:AF20" si="111">AE49+AE78+AE107</f>
        <v>603</v>
      </c>
      <c r="AF20" s="924">
        <f t="shared" si="111"/>
        <v>180900</v>
      </c>
      <c r="AG20" s="3323" t="s">
        <v>65</v>
      </c>
      <c r="AH20" s="3324"/>
      <c r="AI20" s="908">
        <v>300</v>
      </c>
      <c r="AJ20" s="963">
        <f t="shared" ref="AJ20:AK20" si="112">AJ49+AJ78+AJ107</f>
        <v>722</v>
      </c>
      <c r="AK20" s="924">
        <f t="shared" si="112"/>
        <v>216600</v>
      </c>
    </row>
    <row r="21" spans="2:37" ht="22.5" customHeight="1" x14ac:dyDescent="0.15">
      <c r="B21" s="901"/>
      <c r="C21" s="3319" t="s">
        <v>112</v>
      </c>
      <c r="D21" s="3320"/>
      <c r="E21" s="914">
        <v>300</v>
      </c>
      <c r="F21" s="925">
        <f t="shared" ref="F21:G21" si="113">F50+F79+F108</f>
        <v>115</v>
      </c>
      <c r="G21" s="926">
        <f t="shared" si="113"/>
        <v>34500</v>
      </c>
      <c r="H21" s="926">
        <f t="shared" ref="H21" si="114">H50+H79+H108</f>
        <v>85</v>
      </c>
      <c r="I21" s="926">
        <f t="shared" ref="I21" si="115">I50+I79+I108</f>
        <v>25500</v>
      </c>
      <c r="J21" s="926">
        <f t="shared" si="77"/>
        <v>0</v>
      </c>
      <c r="K21" s="926">
        <f t="shared" si="77"/>
        <v>0</v>
      </c>
      <c r="L21" s="927">
        <f t="shared" si="77"/>
        <v>345</v>
      </c>
      <c r="M21" s="912">
        <f t="shared" si="77"/>
        <v>103500</v>
      </c>
      <c r="N21" s="927">
        <f t="shared" si="77"/>
        <v>414</v>
      </c>
      <c r="O21" s="912">
        <f t="shared" si="77"/>
        <v>124200</v>
      </c>
      <c r="P21" s="922">
        <f t="shared" si="77"/>
        <v>433</v>
      </c>
      <c r="Q21" s="922">
        <f t="shared" si="78"/>
        <v>129900</v>
      </c>
      <c r="R21" s="3319" t="s">
        <v>112</v>
      </c>
      <c r="S21" s="3320"/>
      <c r="T21" s="914">
        <v>300</v>
      </c>
      <c r="U21" s="992">
        <f t="shared" ref="U21:Z21" si="116">U50+U79+U108</f>
        <v>517</v>
      </c>
      <c r="V21" s="912">
        <f t="shared" si="116"/>
        <v>155100</v>
      </c>
      <c r="W21" s="927">
        <f t="shared" si="116"/>
        <v>562</v>
      </c>
      <c r="X21" s="912">
        <f t="shared" ref="X21" si="117">X50+X79+X108</f>
        <v>168600</v>
      </c>
      <c r="Y21" s="922">
        <f t="shared" si="116"/>
        <v>545</v>
      </c>
      <c r="Z21" s="922">
        <f t="shared" si="116"/>
        <v>163500</v>
      </c>
      <c r="AA21" s="963">
        <f t="shared" ref="AA21:AB21" si="118">AA50+AA79+AA108</f>
        <v>631</v>
      </c>
      <c r="AB21" s="924">
        <f t="shared" si="118"/>
        <v>189300</v>
      </c>
      <c r="AC21" s="963">
        <f t="shared" ref="AC21:AD21" si="119">AC50+AC79+AC108</f>
        <v>728</v>
      </c>
      <c r="AD21" s="924">
        <f t="shared" si="119"/>
        <v>218400</v>
      </c>
      <c r="AE21" s="963">
        <f t="shared" ref="AE21:AF21" si="120">AE50+AE79+AE108</f>
        <v>544</v>
      </c>
      <c r="AF21" s="924">
        <f t="shared" si="120"/>
        <v>163200</v>
      </c>
      <c r="AG21" s="3319" t="s">
        <v>112</v>
      </c>
      <c r="AH21" s="3320"/>
      <c r="AI21" s="914">
        <v>300</v>
      </c>
      <c r="AJ21" s="963">
        <f>AJ50+AJ79+AJ108</f>
        <v>532</v>
      </c>
      <c r="AK21" s="924">
        <f t="shared" ref="AK21" si="121">AK50+AK79+AK108</f>
        <v>159600</v>
      </c>
    </row>
    <row r="22" spans="2:37" ht="22.5" customHeight="1" x14ac:dyDescent="0.15">
      <c r="B22" s="901"/>
      <c r="C22" s="3321" t="s">
        <v>501</v>
      </c>
      <c r="D22" s="3322"/>
      <c r="E22" s="908">
        <v>300</v>
      </c>
      <c r="F22" s="928"/>
      <c r="G22" s="929"/>
      <c r="H22" s="930"/>
      <c r="I22" s="930"/>
      <c r="J22" s="911">
        <f t="shared" ref="J22:P24" si="122">J51+J109+J80</f>
        <v>316</v>
      </c>
      <c r="K22" s="911">
        <f t="shared" si="122"/>
        <v>94800</v>
      </c>
      <c r="L22" s="911">
        <f t="shared" si="122"/>
        <v>266</v>
      </c>
      <c r="M22" s="923">
        <f t="shared" si="122"/>
        <v>79800</v>
      </c>
      <c r="N22" s="911">
        <f t="shared" si="122"/>
        <v>287</v>
      </c>
      <c r="O22" s="923">
        <f t="shared" si="122"/>
        <v>86100</v>
      </c>
      <c r="P22" s="911">
        <f t="shared" si="122"/>
        <v>315</v>
      </c>
      <c r="Q22" s="911">
        <f t="shared" si="78"/>
        <v>94500</v>
      </c>
      <c r="R22" s="3321" t="s">
        <v>501</v>
      </c>
      <c r="S22" s="3322"/>
      <c r="T22" s="908">
        <v>300</v>
      </c>
      <c r="U22" s="988">
        <f t="shared" ref="U22:Y22" si="123">U51+U109+U80</f>
        <v>257</v>
      </c>
      <c r="V22" s="923">
        <f t="shared" si="123"/>
        <v>77100</v>
      </c>
      <c r="W22" s="911">
        <f t="shared" si="123"/>
        <v>329</v>
      </c>
      <c r="X22" s="923">
        <f t="shared" ref="X22" si="124">X51+X109+X80</f>
        <v>98700</v>
      </c>
      <c r="Y22" s="911">
        <f t="shared" si="123"/>
        <v>425</v>
      </c>
      <c r="Z22" s="911">
        <f t="shared" ref="Z22" si="125">Z51+Z80+Z109</f>
        <v>127500</v>
      </c>
      <c r="AA22" s="988">
        <f t="shared" ref="AA22:AC22" si="126">AA51+AA109+AA80</f>
        <v>491</v>
      </c>
      <c r="AB22" s="913">
        <f t="shared" ref="AB22:AD22" si="127">AB51+AB80+AB109</f>
        <v>147300</v>
      </c>
      <c r="AC22" s="988">
        <f t="shared" si="126"/>
        <v>454</v>
      </c>
      <c r="AD22" s="913">
        <f t="shared" si="127"/>
        <v>136200</v>
      </c>
      <c r="AE22" s="988">
        <f t="shared" ref="AE22" si="128">AE51+AE109+AE80</f>
        <v>504</v>
      </c>
      <c r="AF22" s="913">
        <f t="shared" ref="AF22:AK22" si="129">AF51+AF80+AF109</f>
        <v>151200</v>
      </c>
      <c r="AG22" s="3321" t="s">
        <v>501</v>
      </c>
      <c r="AH22" s="3322"/>
      <c r="AI22" s="908">
        <v>300</v>
      </c>
      <c r="AJ22" s="988">
        <f>AJ51+AJ109+AJ80</f>
        <v>418</v>
      </c>
      <c r="AK22" s="913">
        <f t="shared" si="129"/>
        <v>125400</v>
      </c>
    </row>
    <row r="23" spans="2:37" ht="22.5" customHeight="1" x14ac:dyDescent="0.15">
      <c r="B23" s="901"/>
      <c r="C23" s="3323" t="s">
        <v>502</v>
      </c>
      <c r="D23" s="3324"/>
      <c r="E23" s="908">
        <v>300</v>
      </c>
      <c r="F23" s="498">
        <f t="shared" ref="F23:G23" si="130">F52+F81+F110</f>
        <v>92970</v>
      </c>
      <c r="G23" s="921">
        <f t="shared" si="130"/>
        <v>27891000</v>
      </c>
      <c r="H23" s="910">
        <f t="shared" ref="H23" si="131">H52+H81+H110</f>
        <v>76401</v>
      </c>
      <c r="I23" s="922">
        <f t="shared" ref="I23" si="132">I52+I81+I110</f>
        <v>22920300</v>
      </c>
      <c r="J23" s="911">
        <f t="shared" si="122"/>
        <v>76655</v>
      </c>
      <c r="K23" s="922">
        <f t="shared" si="122"/>
        <v>22996500</v>
      </c>
      <c r="L23" s="911">
        <f t="shared" si="122"/>
        <v>120737</v>
      </c>
      <c r="M23" s="923">
        <f t="shared" si="122"/>
        <v>36321900</v>
      </c>
      <c r="N23" s="911">
        <f t="shared" si="122"/>
        <v>8708</v>
      </c>
      <c r="O23" s="923">
        <f t="shared" si="122"/>
        <v>2612400</v>
      </c>
      <c r="P23" s="911">
        <f t="shared" si="122"/>
        <v>3974</v>
      </c>
      <c r="Q23" s="911">
        <f t="shared" si="78"/>
        <v>1192200</v>
      </c>
      <c r="R23" s="3323" t="s">
        <v>502</v>
      </c>
      <c r="S23" s="3324"/>
      <c r="T23" s="908">
        <v>300</v>
      </c>
      <c r="U23" s="988">
        <f t="shared" ref="U23:Y23" si="133">U52+U110+U81</f>
        <v>4196</v>
      </c>
      <c r="V23" s="923">
        <f t="shared" si="133"/>
        <v>1258800</v>
      </c>
      <c r="W23" s="911">
        <f t="shared" si="133"/>
        <v>4233</v>
      </c>
      <c r="X23" s="923">
        <f t="shared" ref="X23" si="134">X52+X110+X81</f>
        <v>1269900</v>
      </c>
      <c r="Y23" s="911">
        <f t="shared" si="133"/>
        <v>5356</v>
      </c>
      <c r="Z23" s="911">
        <f t="shared" ref="Z23" si="135">Z52+Z81+Z110</f>
        <v>1606800</v>
      </c>
      <c r="AA23" s="988">
        <f t="shared" ref="AA23:AC23" si="136">AA52+AA110+AA81</f>
        <v>6238</v>
      </c>
      <c r="AB23" s="913">
        <f t="shared" ref="AB23:AD23" si="137">AB52+AB81+AB110</f>
        <v>1871400</v>
      </c>
      <c r="AC23" s="988">
        <f t="shared" si="136"/>
        <v>3169</v>
      </c>
      <c r="AD23" s="913">
        <f t="shared" si="137"/>
        <v>950700</v>
      </c>
      <c r="AE23" s="988">
        <f t="shared" ref="AE23:AJ23" si="138">AE52+AE110+AE81</f>
        <v>2732</v>
      </c>
      <c r="AF23" s="913">
        <f t="shared" ref="AF23:AK23" si="139">AF52+AF81+AF110</f>
        <v>819600</v>
      </c>
      <c r="AG23" s="3323" t="s">
        <v>502</v>
      </c>
      <c r="AH23" s="3324"/>
      <c r="AI23" s="908">
        <v>300</v>
      </c>
      <c r="AJ23" s="988">
        <f t="shared" si="138"/>
        <v>3028</v>
      </c>
      <c r="AK23" s="913">
        <f t="shared" si="139"/>
        <v>908400</v>
      </c>
    </row>
    <row r="24" spans="2:37" ht="22.5" customHeight="1" thickBot="1" x14ac:dyDescent="0.2">
      <c r="B24" s="901"/>
      <c r="C24" s="3304" t="s">
        <v>503</v>
      </c>
      <c r="D24" s="3305"/>
      <c r="E24" s="915">
        <v>500</v>
      </c>
      <c r="F24" s="931"/>
      <c r="G24" s="932"/>
      <c r="H24" s="933"/>
      <c r="I24" s="933"/>
      <c r="J24" s="934">
        <f t="shared" si="122"/>
        <v>913</v>
      </c>
      <c r="K24" s="934">
        <f t="shared" si="122"/>
        <v>456500</v>
      </c>
      <c r="L24" s="934">
        <f t="shared" si="122"/>
        <v>1398</v>
      </c>
      <c r="M24" s="935">
        <f t="shared" si="122"/>
        <v>699000</v>
      </c>
      <c r="N24" s="934">
        <f t="shared" si="122"/>
        <v>2004</v>
      </c>
      <c r="O24" s="935">
        <f t="shared" si="122"/>
        <v>1002000</v>
      </c>
      <c r="P24" s="934">
        <f t="shared" si="122"/>
        <v>3805</v>
      </c>
      <c r="Q24" s="934">
        <f t="shared" si="78"/>
        <v>1902500</v>
      </c>
      <c r="R24" s="3304" t="s">
        <v>503</v>
      </c>
      <c r="S24" s="3305"/>
      <c r="T24" s="915">
        <v>500</v>
      </c>
      <c r="U24" s="989">
        <f t="shared" ref="U24:Y24" si="140">U53+U111+U82</f>
        <v>5024</v>
      </c>
      <c r="V24" s="935">
        <f t="shared" si="140"/>
        <v>2512000</v>
      </c>
      <c r="W24" s="934">
        <f t="shared" si="140"/>
        <v>5535</v>
      </c>
      <c r="X24" s="935">
        <f t="shared" ref="X24" si="141">X53+X111+X82</f>
        <v>2767500</v>
      </c>
      <c r="Y24" s="934">
        <f t="shared" si="140"/>
        <v>4289</v>
      </c>
      <c r="Z24" s="934">
        <f t="shared" ref="Z24" si="142">Z53+Z82+Z111</f>
        <v>2144500</v>
      </c>
      <c r="AA24" s="989">
        <f t="shared" ref="AA24:AC24" si="143">AA53+AA111+AA82</f>
        <v>3793</v>
      </c>
      <c r="AB24" s="936">
        <f t="shared" ref="AB24:AD24" si="144">AB53+AB82+AB111</f>
        <v>1896500</v>
      </c>
      <c r="AC24" s="989">
        <f t="shared" si="143"/>
        <v>3381</v>
      </c>
      <c r="AD24" s="936">
        <f t="shared" si="144"/>
        <v>1690500</v>
      </c>
      <c r="AE24" s="989">
        <f t="shared" ref="AE24:AJ24" si="145">AE53+AE111+AE82</f>
        <v>2923</v>
      </c>
      <c r="AF24" s="936">
        <f t="shared" ref="AF24:AK24" si="146">AF53+AF82+AF111</f>
        <v>1461500</v>
      </c>
      <c r="AG24" s="3304" t="s">
        <v>503</v>
      </c>
      <c r="AH24" s="3305"/>
      <c r="AI24" s="915">
        <v>500</v>
      </c>
      <c r="AJ24" s="989">
        <f t="shared" si="145"/>
        <v>2580</v>
      </c>
      <c r="AK24" s="936">
        <f t="shared" si="146"/>
        <v>1290000</v>
      </c>
    </row>
    <row r="25" spans="2:37" ht="22.5" customHeight="1" thickTop="1" thickBot="1" x14ac:dyDescent="0.2">
      <c r="B25" s="901"/>
      <c r="C25" s="3309" t="s">
        <v>499</v>
      </c>
      <c r="D25" s="3310"/>
      <c r="E25" s="3311"/>
      <c r="F25" s="937">
        <f t="shared" ref="F25:G25" si="147">F54+F83+F112</f>
        <v>538014</v>
      </c>
      <c r="G25" s="938">
        <f t="shared" si="147"/>
        <v>161404200</v>
      </c>
      <c r="H25" s="938">
        <f t="shared" ref="H25" si="148">H54+H83+H112</f>
        <v>513729</v>
      </c>
      <c r="I25" s="938">
        <f t="shared" ref="I25" si="149">I54+I83+I112</f>
        <v>154248300</v>
      </c>
      <c r="J25" s="938">
        <f t="shared" ref="J25:Q25" si="150">SUM(J17:J24)</f>
        <v>485832</v>
      </c>
      <c r="K25" s="938">
        <f t="shared" si="150"/>
        <v>145932200</v>
      </c>
      <c r="L25" s="938">
        <f t="shared" si="150"/>
        <v>528895</v>
      </c>
      <c r="M25" s="939">
        <f t="shared" si="150"/>
        <v>159048900</v>
      </c>
      <c r="N25" s="938">
        <f>SUM(N17:N24)</f>
        <v>389400</v>
      </c>
      <c r="O25" s="939">
        <f>SUM(O17:O24)</f>
        <v>117220800</v>
      </c>
      <c r="P25" s="938">
        <f t="shared" si="150"/>
        <v>377757</v>
      </c>
      <c r="Q25" s="938">
        <f t="shared" si="150"/>
        <v>114088100</v>
      </c>
      <c r="R25" s="3309" t="s">
        <v>499</v>
      </c>
      <c r="S25" s="3310"/>
      <c r="T25" s="3311"/>
      <c r="U25" s="937">
        <f t="shared" ref="U25:V25" si="151">SUM(U17:U24)</f>
        <v>360371</v>
      </c>
      <c r="V25" s="939">
        <f t="shared" si="151"/>
        <v>109116100</v>
      </c>
      <c r="W25" s="938">
        <f>SUM(W17:W24)</f>
        <v>355228</v>
      </c>
      <c r="X25" s="939">
        <f t="shared" ref="X25" si="152">SUM(X17:X24)</f>
        <v>107675400</v>
      </c>
      <c r="Y25" s="938">
        <f t="shared" ref="Y25:Z25" si="153">SUM(Y17:Y24)</f>
        <v>351060</v>
      </c>
      <c r="Z25" s="938">
        <f t="shared" si="153"/>
        <v>106175800</v>
      </c>
      <c r="AA25" s="937">
        <f t="shared" ref="AA25:AB25" si="154">SUM(AA17:AA24)</f>
        <v>343971</v>
      </c>
      <c r="AB25" s="940">
        <f t="shared" si="154"/>
        <v>103949900</v>
      </c>
      <c r="AC25" s="937">
        <f t="shared" ref="AC25:AD25" si="155">SUM(AC17:AC24)</f>
        <v>344171</v>
      </c>
      <c r="AD25" s="940">
        <f t="shared" si="155"/>
        <v>103927500</v>
      </c>
      <c r="AE25" s="937">
        <f t="shared" ref="AE25:AF25" si="156">SUM(AE17:AE24)</f>
        <v>397516</v>
      </c>
      <c r="AF25" s="940">
        <f t="shared" si="156"/>
        <v>119839400</v>
      </c>
      <c r="AG25" s="3309" t="s">
        <v>499</v>
      </c>
      <c r="AH25" s="3310"/>
      <c r="AI25" s="3311"/>
      <c r="AJ25" s="937">
        <f t="shared" ref="AJ25:AK25" si="157">SUM(AJ17:AJ24)</f>
        <v>354342</v>
      </c>
      <c r="AK25" s="940">
        <f t="shared" si="157"/>
        <v>106818600</v>
      </c>
    </row>
    <row r="26" spans="2:37" ht="22.5" customHeight="1" x14ac:dyDescent="0.15">
      <c r="B26" s="901"/>
      <c r="C26" s="3325" t="s">
        <v>79</v>
      </c>
      <c r="D26" s="3326"/>
      <c r="E26" s="941">
        <v>300</v>
      </c>
      <c r="F26" s="496">
        <f t="shared" ref="F26:G26" si="158">F55+F84+F113</f>
        <v>336508</v>
      </c>
      <c r="G26" s="942">
        <f t="shared" si="158"/>
        <v>100952400</v>
      </c>
      <c r="H26" s="943">
        <f t="shared" ref="H26" si="159">H55+H84+H113</f>
        <v>343601</v>
      </c>
      <c r="I26" s="944">
        <f t="shared" ref="I26" si="160">I55+I84+I113</f>
        <v>103080300</v>
      </c>
      <c r="J26" s="944">
        <f t="shared" ref="J26:P30" si="161">J55+J84+J113</f>
        <v>333770</v>
      </c>
      <c r="K26" s="944">
        <f t="shared" si="161"/>
        <v>100131000</v>
      </c>
      <c r="L26" s="944">
        <f t="shared" si="161"/>
        <v>350540</v>
      </c>
      <c r="M26" s="945">
        <f t="shared" si="161"/>
        <v>105162000</v>
      </c>
      <c r="N26" s="944">
        <f t="shared" si="161"/>
        <v>311775</v>
      </c>
      <c r="O26" s="945">
        <f t="shared" si="161"/>
        <v>93532500</v>
      </c>
      <c r="P26" s="944">
        <f t="shared" si="161"/>
        <v>300823</v>
      </c>
      <c r="Q26" s="944">
        <f>P26*E26</f>
        <v>90246900</v>
      </c>
      <c r="R26" s="3325" t="s">
        <v>79</v>
      </c>
      <c r="S26" s="3326"/>
      <c r="T26" s="941">
        <v>300</v>
      </c>
      <c r="U26" s="990">
        <f t="shared" ref="U26:Y26" si="162">U55+U84+U113</f>
        <v>285226</v>
      </c>
      <c r="V26" s="945">
        <f t="shared" si="162"/>
        <v>85567800</v>
      </c>
      <c r="W26" s="944">
        <f t="shared" si="162"/>
        <v>270798</v>
      </c>
      <c r="X26" s="945">
        <f t="shared" ref="X26" si="163">X55+X84+X113</f>
        <v>81239400</v>
      </c>
      <c r="Y26" s="944">
        <f t="shared" si="162"/>
        <v>267586</v>
      </c>
      <c r="Z26" s="944">
        <f t="shared" ref="Z26" si="164">Z55+Z84+Z113</f>
        <v>80275800</v>
      </c>
      <c r="AA26" s="990">
        <f t="shared" ref="AA26:AB26" si="165">AA55+AA84+AA113</f>
        <v>259021</v>
      </c>
      <c r="AB26" s="946">
        <f t="shared" si="165"/>
        <v>77706300</v>
      </c>
      <c r="AC26" s="990">
        <f t="shared" ref="AC26:AD26" si="166">AC55+AC84+AC113</f>
        <v>256924</v>
      </c>
      <c r="AD26" s="946">
        <f t="shared" si="166"/>
        <v>77077200</v>
      </c>
      <c r="AE26" s="990">
        <f t="shared" ref="AE26:AF26" si="167">AE55+AE84+AE113</f>
        <v>255151</v>
      </c>
      <c r="AF26" s="946">
        <f t="shared" si="167"/>
        <v>76545300</v>
      </c>
      <c r="AG26" s="3325" t="s">
        <v>79</v>
      </c>
      <c r="AH26" s="3326"/>
      <c r="AI26" s="941">
        <v>300</v>
      </c>
      <c r="AJ26" s="990">
        <f t="shared" ref="AJ26:AK26" si="168">AJ55+AJ84+AJ113</f>
        <v>234847</v>
      </c>
      <c r="AK26" s="946">
        <f t="shared" si="168"/>
        <v>70454100</v>
      </c>
    </row>
    <row r="27" spans="2:37" ht="22.5" customHeight="1" x14ac:dyDescent="0.15">
      <c r="B27" s="901"/>
      <c r="C27" s="3327" t="s">
        <v>19</v>
      </c>
      <c r="D27" s="3328"/>
      <c r="E27" s="920">
        <v>300</v>
      </c>
      <c r="F27" s="947">
        <f t="shared" ref="F27:G27" si="169">F56+F85+F114</f>
        <v>22899</v>
      </c>
      <c r="G27" s="921">
        <f t="shared" si="169"/>
        <v>6869700</v>
      </c>
      <c r="H27" s="948">
        <f t="shared" ref="H27" si="170">H56+H85+H114</f>
        <v>22643</v>
      </c>
      <c r="I27" s="922">
        <f t="shared" ref="I27" si="171">I56+I85+I114</f>
        <v>6792900</v>
      </c>
      <c r="J27" s="922">
        <f t="shared" si="161"/>
        <v>21624</v>
      </c>
      <c r="K27" s="922">
        <f t="shared" si="161"/>
        <v>6487200</v>
      </c>
      <c r="L27" s="922">
        <f t="shared" si="161"/>
        <v>22350</v>
      </c>
      <c r="M27" s="923">
        <f t="shared" si="161"/>
        <v>6705000</v>
      </c>
      <c r="N27" s="922">
        <f t="shared" si="161"/>
        <v>20890</v>
      </c>
      <c r="O27" s="923">
        <f t="shared" si="161"/>
        <v>6267000</v>
      </c>
      <c r="P27" s="911">
        <f t="shared" si="161"/>
        <v>20417</v>
      </c>
      <c r="Q27" s="911">
        <f>P27*E27</f>
        <v>6125100</v>
      </c>
      <c r="R27" s="3327" t="s">
        <v>19</v>
      </c>
      <c r="S27" s="3328"/>
      <c r="T27" s="920">
        <v>300</v>
      </c>
      <c r="U27" s="963">
        <f t="shared" ref="U27:Z27" si="172">U56+U85+U114</f>
        <v>19986</v>
      </c>
      <c r="V27" s="923">
        <f t="shared" si="172"/>
        <v>5995800</v>
      </c>
      <c r="W27" s="922">
        <f t="shared" si="172"/>
        <v>19648</v>
      </c>
      <c r="X27" s="923">
        <f t="shared" ref="X27" si="173">X56+X85+X114</f>
        <v>5894400</v>
      </c>
      <c r="Y27" s="911">
        <f t="shared" si="172"/>
        <v>19768</v>
      </c>
      <c r="Z27" s="911">
        <f t="shared" si="172"/>
        <v>5930400</v>
      </c>
      <c r="AA27" s="988">
        <f t="shared" ref="AA27:AB27" si="174">AA56+AA85+AA114</f>
        <v>19243</v>
      </c>
      <c r="AB27" s="913">
        <f t="shared" si="174"/>
        <v>5772900</v>
      </c>
      <c r="AC27" s="988">
        <f t="shared" ref="AC27:AD27" si="175">AC56+AC85+AC114</f>
        <v>19590</v>
      </c>
      <c r="AD27" s="913">
        <f t="shared" si="175"/>
        <v>5877000</v>
      </c>
      <c r="AE27" s="988">
        <f t="shared" ref="AE27:AF27" si="176">AE56+AE85+AE114</f>
        <v>19594</v>
      </c>
      <c r="AF27" s="913">
        <f t="shared" si="176"/>
        <v>5878200</v>
      </c>
      <c r="AG27" s="3327" t="s">
        <v>19</v>
      </c>
      <c r="AH27" s="3328"/>
      <c r="AI27" s="920">
        <v>300</v>
      </c>
      <c r="AJ27" s="988">
        <f t="shared" ref="AJ27:AK27" si="177">AJ56+AJ85+AJ114</f>
        <v>18536</v>
      </c>
      <c r="AK27" s="913">
        <f t="shared" si="177"/>
        <v>5560800</v>
      </c>
    </row>
    <row r="28" spans="2:37" ht="22.5" customHeight="1" x14ac:dyDescent="0.15">
      <c r="B28" s="901"/>
      <c r="C28" s="3323" t="s">
        <v>504</v>
      </c>
      <c r="D28" s="3324"/>
      <c r="E28" s="908">
        <v>300</v>
      </c>
      <c r="F28" s="498">
        <f t="shared" ref="F28:G28" si="178">F57+F86+F115</f>
        <v>5782</v>
      </c>
      <c r="G28" s="909">
        <f t="shared" si="178"/>
        <v>1734600</v>
      </c>
      <c r="H28" s="910">
        <f t="shared" ref="H28" si="179">H57+H86+H115</f>
        <v>6334</v>
      </c>
      <c r="I28" s="911">
        <f t="shared" ref="I28" si="180">I57+I86+I115</f>
        <v>1900200</v>
      </c>
      <c r="J28" s="911">
        <f t="shared" si="161"/>
        <v>6382</v>
      </c>
      <c r="K28" s="911">
        <f t="shared" si="161"/>
        <v>1914600</v>
      </c>
      <c r="L28" s="911">
        <f t="shared" si="161"/>
        <v>6323</v>
      </c>
      <c r="M28" s="912">
        <f t="shared" si="161"/>
        <v>1896900</v>
      </c>
      <c r="N28" s="911">
        <f t="shared" si="161"/>
        <v>6343</v>
      </c>
      <c r="O28" s="912">
        <f t="shared" si="161"/>
        <v>1902900</v>
      </c>
      <c r="P28" s="911">
        <f t="shared" si="161"/>
        <v>6442</v>
      </c>
      <c r="Q28" s="911">
        <f>P28*E28</f>
        <v>1932600</v>
      </c>
      <c r="R28" s="3323" t="s">
        <v>504</v>
      </c>
      <c r="S28" s="3324"/>
      <c r="T28" s="908">
        <v>300</v>
      </c>
      <c r="U28" s="988">
        <f t="shared" ref="U28:Z28" si="181">U57+U86+U115</f>
        <v>6846</v>
      </c>
      <c r="V28" s="912">
        <f t="shared" si="181"/>
        <v>2053800</v>
      </c>
      <c r="W28" s="911">
        <f t="shared" si="181"/>
        <v>6818</v>
      </c>
      <c r="X28" s="912">
        <f t="shared" ref="X28" si="182">X57+X86+X115</f>
        <v>2045400</v>
      </c>
      <c r="Y28" s="911">
        <f t="shared" si="181"/>
        <v>6238</v>
      </c>
      <c r="Z28" s="911">
        <f t="shared" si="181"/>
        <v>1871400</v>
      </c>
      <c r="AA28" s="988">
        <f t="shared" ref="AA28:AB28" si="183">AA57+AA86+AA115</f>
        <v>6174</v>
      </c>
      <c r="AB28" s="913">
        <f t="shared" si="183"/>
        <v>1852200</v>
      </c>
      <c r="AC28" s="988">
        <f t="shared" ref="AC28:AD28" si="184">AC57+AC86+AC115</f>
        <v>1674</v>
      </c>
      <c r="AD28" s="913">
        <f t="shared" si="184"/>
        <v>502200</v>
      </c>
      <c r="AE28" s="1615"/>
      <c r="AF28" s="1616"/>
      <c r="AG28" s="3323" t="s">
        <v>504</v>
      </c>
      <c r="AH28" s="3324"/>
      <c r="AI28" s="908">
        <v>300</v>
      </c>
      <c r="AJ28" s="1615"/>
      <c r="AK28" s="1616"/>
    </row>
    <row r="29" spans="2:37" ht="22.5" customHeight="1" x14ac:dyDescent="0.15">
      <c r="B29" s="901"/>
      <c r="C29" s="3323" t="s">
        <v>505</v>
      </c>
      <c r="D29" s="3324"/>
      <c r="E29" s="914">
        <v>300</v>
      </c>
      <c r="F29" s="949">
        <f t="shared" ref="F29:G30" si="185">F58+F87+F116</f>
        <v>10</v>
      </c>
      <c r="G29" s="909">
        <f t="shared" si="185"/>
        <v>3000</v>
      </c>
      <c r="H29" s="909">
        <f t="shared" ref="H29" si="186">H58+H87+H116</f>
        <v>21</v>
      </c>
      <c r="I29" s="909">
        <f t="shared" ref="I29" si="187">I58+I87+I116</f>
        <v>6300</v>
      </c>
      <c r="J29" s="909">
        <f t="shared" si="161"/>
        <v>19</v>
      </c>
      <c r="K29" s="909">
        <f t="shared" si="161"/>
        <v>5700</v>
      </c>
      <c r="L29" s="911">
        <f t="shared" si="161"/>
        <v>17</v>
      </c>
      <c r="M29" s="911">
        <f t="shared" si="161"/>
        <v>5100</v>
      </c>
      <c r="N29" s="3337" t="s">
        <v>506</v>
      </c>
      <c r="O29" s="3337"/>
      <c r="P29" s="3345" t="s">
        <v>506</v>
      </c>
      <c r="Q29" s="3346"/>
      <c r="R29" s="3323" t="s">
        <v>505</v>
      </c>
      <c r="S29" s="3324"/>
      <c r="T29" s="914">
        <v>300</v>
      </c>
      <c r="U29" s="3343" t="s">
        <v>525</v>
      </c>
      <c r="V29" s="3344"/>
      <c r="W29" s="3337" t="s">
        <v>506</v>
      </c>
      <c r="X29" s="3337"/>
      <c r="Y29" s="3345" t="s">
        <v>506</v>
      </c>
      <c r="Z29" s="3346"/>
      <c r="AA29" s="3337" t="s">
        <v>506</v>
      </c>
      <c r="AB29" s="3338"/>
      <c r="AC29" s="3337" t="s">
        <v>506</v>
      </c>
      <c r="AD29" s="3338"/>
      <c r="AE29" s="3337" t="s">
        <v>506</v>
      </c>
      <c r="AF29" s="3338"/>
      <c r="AG29" s="3323" t="s">
        <v>505</v>
      </c>
      <c r="AH29" s="3324"/>
      <c r="AI29" s="914">
        <v>300</v>
      </c>
      <c r="AJ29" s="3337" t="s">
        <v>506</v>
      </c>
      <c r="AK29" s="3338"/>
    </row>
    <row r="30" spans="2:37" ht="22.5" customHeight="1" thickBot="1" x14ac:dyDescent="0.2">
      <c r="B30" s="901"/>
      <c r="C30" s="3304" t="s">
        <v>507</v>
      </c>
      <c r="D30" s="3305"/>
      <c r="E30" s="915">
        <v>750</v>
      </c>
      <c r="F30" s="1023">
        <f t="shared" si="185"/>
        <v>4410</v>
      </c>
      <c r="G30" s="977">
        <f t="shared" si="185"/>
        <v>3307500</v>
      </c>
      <c r="H30" s="922">
        <f t="shared" ref="H30" si="188">H59+H88+H117</f>
        <v>7360</v>
      </c>
      <c r="I30" s="934">
        <f t="shared" ref="I30" si="189">I59+I88+I117</f>
        <v>5520000</v>
      </c>
      <c r="J30" s="922">
        <f t="shared" si="161"/>
        <v>6647</v>
      </c>
      <c r="K30" s="934">
        <f t="shared" si="161"/>
        <v>4985250</v>
      </c>
      <c r="L30" s="911">
        <f t="shared" si="161"/>
        <v>6398</v>
      </c>
      <c r="M30" s="950">
        <f t="shared" si="161"/>
        <v>4798500</v>
      </c>
      <c r="N30" s="911">
        <f>N59+N88+N117</f>
        <v>6091</v>
      </c>
      <c r="O30" s="950">
        <f>O59+O88+O117</f>
        <v>4568250</v>
      </c>
      <c r="P30" s="934">
        <f>P59+P88+P117</f>
        <v>5585</v>
      </c>
      <c r="Q30" s="934">
        <f>P30*E30</f>
        <v>4188750</v>
      </c>
      <c r="R30" s="3304" t="s">
        <v>507</v>
      </c>
      <c r="S30" s="3305"/>
      <c r="T30" s="915">
        <v>750</v>
      </c>
      <c r="U30" s="988">
        <f t="shared" ref="U30:V30" si="190">U59+U88+U117</f>
        <v>5674</v>
      </c>
      <c r="V30" s="950">
        <f t="shared" si="190"/>
        <v>4255500</v>
      </c>
      <c r="W30" s="911">
        <f>W59+W88+W117</f>
        <v>5478</v>
      </c>
      <c r="X30" s="950">
        <f t="shared" ref="X30" si="191">X59+X88+X117</f>
        <v>4108500</v>
      </c>
      <c r="Y30" s="934">
        <f>Y59+Y88+Y117</f>
        <v>5191</v>
      </c>
      <c r="Z30" s="934">
        <f t="shared" ref="Z30" si="192">Z59+Z88+Z117</f>
        <v>3893250</v>
      </c>
      <c r="AA30" s="989">
        <f>AA59+AA88+AA117</f>
        <v>4903</v>
      </c>
      <c r="AB30" s="936">
        <f t="shared" ref="AB30:AD30" si="193">AB59+AB88+AB117</f>
        <v>3677250</v>
      </c>
      <c r="AC30" s="989">
        <f>AC59+AC88+AC117</f>
        <v>4467</v>
      </c>
      <c r="AD30" s="936">
        <f t="shared" si="193"/>
        <v>3350250</v>
      </c>
      <c r="AE30" s="989">
        <f>AE59+AE88+AE117</f>
        <v>4318</v>
      </c>
      <c r="AF30" s="936">
        <f t="shared" ref="AF30:AK30" si="194">AF59+AF88+AF117</f>
        <v>3238500</v>
      </c>
      <c r="AG30" s="3304" t="s">
        <v>507</v>
      </c>
      <c r="AH30" s="3305"/>
      <c r="AI30" s="915">
        <v>750</v>
      </c>
      <c r="AJ30" s="989">
        <f>AJ59+AJ88+AJ117</f>
        <v>4288</v>
      </c>
      <c r="AK30" s="936">
        <f t="shared" si="194"/>
        <v>3216000</v>
      </c>
    </row>
    <row r="31" spans="2:37" ht="22.5" customHeight="1" thickTop="1" thickBot="1" x14ac:dyDescent="0.2">
      <c r="B31" s="901"/>
      <c r="C31" s="3306" t="s">
        <v>499</v>
      </c>
      <c r="D31" s="3307"/>
      <c r="E31" s="3308"/>
      <c r="F31" s="951">
        <f t="shared" ref="F31" si="195">F60+F89+F118</f>
        <v>369609</v>
      </c>
      <c r="G31" s="952">
        <f>G60+G89+G118</f>
        <v>112867200</v>
      </c>
      <c r="H31" s="952">
        <f t="shared" ref="H31" si="196">H60+H89+H118</f>
        <v>379959</v>
      </c>
      <c r="I31" s="952">
        <f>I60+I89+I118</f>
        <v>117299700</v>
      </c>
      <c r="J31" s="952">
        <f t="shared" ref="J31:Q31" si="197">SUM(J26:J30)</f>
        <v>368442</v>
      </c>
      <c r="K31" s="952">
        <f t="shared" si="197"/>
        <v>113523750</v>
      </c>
      <c r="L31" s="952">
        <f t="shared" si="197"/>
        <v>385628</v>
      </c>
      <c r="M31" s="953">
        <f t="shared" si="197"/>
        <v>118567500</v>
      </c>
      <c r="N31" s="952">
        <f>SUM(N26:N30)</f>
        <v>345099</v>
      </c>
      <c r="O31" s="953">
        <f>SUM(O26:O30)</f>
        <v>106270650</v>
      </c>
      <c r="P31" s="952">
        <f t="shared" si="197"/>
        <v>333267</v>
      </c>
      <c r="Q31" s="964">
        <f t="shared" si="197"/>
        <v>102493350</v>
      </c>
      <c r="R31" s="3306" t="s">
        <v>499</v>
      </c>
      <c r="S31" s="3307"/>
      <c r="T31" s="3308"/>
      <c r="U31" s="951">
        <f t="shared" ref="U31:V31" si="198">SUM(U26:U30)</f>
        <v>317732</v>
      </c>
      <c r="V31" s="953">
        <f t="shared" si="198"/>
        <v>97872900</v>
      </c>
      <c r="W31" s="952">
        <f>SUM(W26:W30)</f>
        <v>302742</v>
      </c>
      <c r="X31" s="953">
        <f t="shared" ref="X31" si="199">SUM(X26:X30)</f>
        <v>93287700</v>
      </c>
      <c r="Y31" s="952">
        <f t="shared" ref="Y31:Z31" si="200">SUM(Y26:Y30)</f>
        <v>298783</v>
      </c>
      <c r="Z31" s="964">
        <f t="shared" si="200"/>
        <v>91970850</v>
      </c>
      <c r="AA31" s="951">
        <f t="shared" ref="AA31:AB31" si="201">SUM(AA26:AA30)</f>
        <v>289341</v>
      </c>
      <c r="AB31" s="954">
        <f t="shared" si="201"/>
        <v>89008650</v>
      </c>
      <c r="AC31" s="951">
        <f t="shared" ref="AC31:AD31" si="202">SUM(AC26:AC30)</f>
        <v>282655</v>
      </c>
      <c r="AD31" s="954">
        <f t="shared" si="202"/>
        <v>86806650</v>
      </c>
      <c r="AE31" s="951">
        <f t="shared" ref="AE31:AF31" si="203">SUM(AE26:AE30)</f>
        <v>279063</v>
      </c>
      <c r="AF31" s="954">
        <f t="shared" si="203"/>
        <v>85662000</v>
      </c>
      <c r="AG31" s="3306" t="s">
        <v>499</v>
      </c>
      <c r="AH31" s="3307"/>
      <c r="AI31" s="3308"/>
      <c r="AJ31" s="951">
        <f>SUM(AJ26:AJ30)</f>
        <v>257671</v>
      </c>
      <c r="AK31" s="954">
        <f t="shared" ref="AK31" si="204">SUM(AK26:AK30)</f>
        <v>79230900</v>
      </c>
    </row>
    <row r="32" spans="2:37" ht="22.5" customHeight="1" thickTop="1" thickBot="1" x14ac:dyDescent="0.2">
      <c r="B32" s="901"/>
      <c r="C32" s="3309" t="s">
        <v>72</v>
      </c>
      <c r="D32" s="3310"/>
      <c r="E32" s="3311"/>
      <c r="F32" s="916">
        <f t="shared" ref="F32:G32" si="205">F61+F90+F119</f>
        <v>1095995</v>
      </c>
      <c r="G32" s="955">
        <f t="shared" si="205"/>
        <v>367946700</v>
      </c>
      <c r="H32" s="955">
        <f t="shared" ref="H32" si="206">H61+H90+H119</f>
        <v>1096877</v>
      </c>
      <c r="I32" s="955">
        <f t="shared" ref="I32" si="207">I61+I90+I119</f>
        <v>379224800</v>
      </c>
      <c r="J32" s="955">
        <f t="shared" ref="J32:Q32" si="208">J16+J25+J31</f>
        <v>1060460</v>
      </c>
      <c r="K32" s="955">
        <f t="shared" si="208"/>
        <v>369528650</v>
      </c>
      <c r="L32" s="955">
        <f t="shared" si="208"/>
        <v>1137559</v>
      </c>
      <c r="M32" s="918">
        <f t="shared" si="208"/>
        <v>397554800</v>
      </c>
      <c r="N32" s="955">
        <f>N16+N25+N31</f>
        <v>943707</v>
      </c>
      <c r="O32" s="918">
        <f>O16+O25+O31</f>
        <v>335647250</v>
      </c>
      <c r="P32" s="955">
        <f t="shared" si="208"/>
        <v>926402</v>
      </c>
      <c r="Q32" s="955">
        <f t="shared" si="208"/>
        <v>331999300</v>
      </c>
      <c r="R32" s="3309" t="s">
        <v>72</v>
      </c>
      <c r="S32" s="3310"/>
      <c r="T32" s="3311"/>
      <c r="U32" s="916">
        <f t="shared" ref="U32:V32" si="209">U16+U25+U31</f>
        <v>894286</v>
      </c>
      <c r="V32" s="918">
        <f t="shared" si="209"/>
        <v>323500000</v>
      </c>
      <c r="W32" s="955">
        <f>W16+W25+W31</f>
        <v>868402</v>
      </c>
      <c r="X32" s="918">
        <f t="shared" ref="X32" si="210">X16+X25+X31</f>
        <v>313906000</v>
      </c>
      <c r="Y32" s="955">
        <f t="shared" ref="Y32:Z32" si="211">Y16+Y25+Y31</f>
        <v>860448</v>
      </c>
      <c r="Z32" s="955">
        <f t="shared" si="211"/>
        <v>311230650</v>
      </c>
      <c r="AA32" s="916">
        <f t="shared" ref="AA32:AB32" si="212">AA16+AA25+AA31</f>
        <v>836964</v>
      </c>
      <c r="AB32" s="919">
        <f t="shared" si="212"/>
        <v>302447950</v>
      </c>
      <c r="AC32" s="916">
        <f t="shared" ref="AC32:AD32" si="213">AC16+AC25+AC31</f>
        <v>827180</v>
      </c>
      <c r="AD32" s="919">
        <f t="shared" si="213"/>
        <v>298646250</v>
      </c>
      <c r="AE32" s="916">
        <f t="shared" ref="AE32:AF32" si="214">AE16+AE25+AE31</f>
        <v>871128</v>
      </c>
      <c r="AF32" s="919">
        <f t="shared" si="214"/>
        <v>311205000</v>
      </c>
      <c r="AG32" s="3309" t="s">
        <v>72</v>
      </c>
      <c r="AH32" s="3310"/>
      <c r="AI32" s="3311"/>
      <c r="AJ32" s="916">
        <f>AJ16+AJ25+AJ31</f>
        <v>807680</v>
      </c>
      <c r="AK32" s="919">
        <f t="shared" ref="AK32" si="215">AK16+AK25+AK31</f>
        <v>292433250</v>
      </c>
    </row>
    <row r="33" spans="2:37" ht="17.25" customHeight="1" x14ac:dyDescent="0.15">
      <c r="B33" s="901"/>
      <c r="C33" s="901"/>
      <c r="D33" s="901"/>
      <c r="E33" s="901"/>
      <c r="F33" s="901"/>
      <c r="M33" s="956" t="s">
        <v>508</v>
      </c>
    </row>
    <row r="34" spans="2:37" s="58" customFormat="1" ht="22.5" customHeight="1" x14ac:dyDescent="0.15">
      <c r="C34" s="53" t="s">
        <v>182</v>
      </c>
      <c r="D34" s="900"/>
      <c r="E34" s="900"/>
      <c r="F34" s="956" t="s">
        <v>509</v>
      </c>
      <c r="G34" s="900"/>
      <c r="H34" s="956" t="s">
        <v>510</v>
      </c>
      <c r="L34" s="956" t="s">
        <v>511</v>
      </c>
      <c r="R34" s="53" t="s">
        <v>182</v>
      </c>
      <c r="AG34" s="53" t="s">
        <v>182</v>
      </c>
    </row>
    <row r="35" spans="2:37" s="58" customFormat="1" ht="3.75" customHeight="1" thickBot="1" x14ac:dyDescent="0.2">
      <c r="D35" s="900"/>
      <c r="E35" s="900"/>
      <c r="F35" s="956"/>
      <c r="G35" s="900"/>
      <c r="I35" s="956"/>
      <c r="L35" s="956"/>
    </row>
    <row r="36" spans="2:37" ht="17.25" customHeight="1" x14ac:dyDescent="0.15">
      <c r="B36" s="36"/>
      <c r="C36" s="957"/>
      <c r="D36" s="3093" t="s">
        <v>487</v>
      </c>
      <c r="E36" s="3094"/>
      <c r="F36" s="3100" t="s">
        <v>529</v>
      </c>
      <c r="G36" s="3361"/>
      <c r="H36" s="3099" t="s">
        <v>488</v>
      </c>
      <c r="I36" s="3361"/>
      <c r="J36" s="3099" t="s">
        <v>489</v>
      </c>
      <c r="K36" s="3361"/>
      <c r="L36" s="3347" t="s">
        <v>490</v>
      </c>
      <c r="M36" s="3339"/>
      <c r="N36" s="3347" t="s">
        <v>512</v>
      </c>
      <c r="O36" s="3339"/>
      <c r="P36" s="3347" t="s">
        <v>513</v>
      </c>
      <c r="Q36" s="3348"/>
      <c r="R36" s="996"/>
      <c r="S36" s="3187" t="s">
        <v>527</v>
      </c>
      <c r="T36" s="3291"/>
      <c r="U36" s="3339" t="s">
        <v>521</v>
      </c>
      <c r="V36" s="3339"/>
      <c r="W36" s="3347" t="s">
        <v>522</v>
      </c>
      <c r="X36" s="3339"/>
      <c r="Y36" s="3347" t="s">
        <v>523</v>
      </c>
      <c r="Z36" s="3348"/>
      <c r="AA36" s="3339" t="s">
        <v>524</v>
      </c>
      <c r="AB36" s="3340"/>
      <c r="AC36" s="3339" t="s">
        <v>535</v>
      </c>
      <c r="AD36" s="3340"/>
      <c r="AE36" s="3339" t="s">
        <v>565</v>
      </c>
      <c r="AF36" s="3340"/>
      <c r="AG36" s="996"/>
      <c r="AH36" s="3187" t="s">
        <v>487</v>
      </c>
      <c r="AI36" s="3291"/>
      <c r="AJ36" s="3339" t="str">
        <f>AJ7</f>
        <v>平成26年度</v>
      </c>
      <c r="AK36" s="3340"/>
    </row>
    <row r="37" spans="2:37" ht="17.25" customHeight="1" x14ac:dyDescent="0.15">
      <c r="C37" s="958" t="s">
        <v>264</v>
      </c>
      <c r="D37" s="3362"/>
      <c r="E37" s="3363"/>
      <c r="F37" s="904" t="s">
        <v>530</v>
      </c>
      <c r="G37" s="905" t="s">
        <v>531</v>
      </c>
      <c r="H37" s="905" t="s">
        <v>493</v>
      </c>
      <c r="I37" s="905" t="s">
        <v>494</v>
      </c>
      <c r="J37" s="905" t="s">
        <v>493</v>
      </c>
      <c r="K37" s="905" t="s">
        <v>494</v>
      </c>
      <c r="L37" s="905" t="s">
        <v>493</v>
      </c>
      <c r="M37" s="906" t="s">
        <v>494</v>
      </c>
      <c r="N37" s="905" t="s">
        <v>493</v>
      </c>
      <c r="O37" s="906" t="s">
        <v>494</v>
      </c>
      <c r="P37" s="905" t="s">
        <v>493</v>
      </c>
      <c r="Q37" s="905" t="s">
        <v>494</v>
      </c>
      <c r="R37" s="995" t="s">
        <v>526</v>
      </c>
      <c r="S37" s="3312"/>
      <c r="T37" s="3313"/>
      <c r="U37" s="904" t="s">
        <v>493</v>
      </c>
      <c r="V37" s="906" t="s">
        <v>494</v>
      </c>
      <c r="W37" s="905" t="s">
        <v>493</v>
      </c>
      <c r="X37" s="906" t="s">
        <v>494</v>
      </c>
      <c r="Y37" s="905" t="s">
        <v>493</v>
      </c>
      <c r="Z37" s="905" t="s">
        <v>494</v>
      </c>
      <c r="AA37" s="904" t="s">
        <v>493</v>
      </c>
      <c r="AB37" s="907" t="s">
        <v>494</v>
      </c>
      <c r="AC37" s="1438" t="s">
        <v>493</v>
      </c>
      <c r="AD37" s="1439" t="s">
        <v>494</v>
      </c>
      <c r="AE37" s="1438" t="s">
        <v>493</v>
      </c>
      <c r="AF37" s="1439" t="s">
        <v>494</v>
      </c>
      <c r="AG37" s="995" t="s">
        <v>264</v>
      </c>
      <c r="AH37" s="3312"/>
      <c r="AI37" s="3313"/>
      <c r="AJ37" s="1438" t="s">
        <v>493</v>
      </c>
      <c r="AK37" s="1439" t="s">
        <v>494</v>
      </c>
    </row>
    <row r="38" spans="2:37" ht="22.5" customHeight="1" x14ac:dyDescent="0.15">
      <c r="C38" s="3333" t="s">
        <v>495</v>
      </c>
      <c r="D38" s="3334"/>
      <c r="E38" s="908">
        <v>450</v>
      </c>
      <c r="F38" s="498">
        <v>92862</v>
      </c>
      <c r="G38" s="911">
        <f>+F38*450</f>
        <v>41787900</v>
      </c>
      <c r="H38" s="910">
        <v>88548</v>
      </c>
      <c r="I38" s="911">
        <f>+H38*450</f>
        <v>39846600</v>
      </c>
      <c r="J38" s="911">
        <v>91067</v>
      </c>
      <c r="K38" s="912">
        <f>+J38*450</f>
        <v>40980150</v>
      </c>
      <c r="L38" s="911">
        <v>68295</v>
      </c>
      <c r="M38" s="912">
        <f>+L38*450</f>
        <v>30732750</v>
      </c>
      <c r="N38" s="911">
        <v>64164</v>
      </c>
      <c r="O38" s="912">
        <f>+N38*450</f>
        <v>28873800</v>
      </c>
      <c r="P38" s="911">
        <v>65697</v>
      </c>
      <c r="Q38" s="911">
        <f>+P38*450</f>
        <v>29563650</v>
      </c>
      <c r="R38" s="3333" t="s">
        <v>495</v>
      </c>
      <c r="S38" s="3334"/>
      <c r="T38" s="908">
        <v>450</v>
      </c>
      <c r="U38" s="988">
        <v>63331</v>
      </c>
      <c r="V38" s="912">
        <f>+U38*450</f>
        <v>28498950</v>
      </c>
      <c r="W38" s="911">
        <v>61874</v>
      </c>
      <c r="X38" s="912">
        <f>+W38*450</f>
        <v>27843300</v>
      </c>
      <c r="Y38" s="911">
        <v>60730</v>
      </c>
      <c r="Z38" s="911">
        <f>+Y38*450</f>
        <v>27328500</v>
      </c>
      <c r="AA38" s="988">
        <v>59232</v>
      </c>
      <c r="AB38" s="913">
        <f>+AA38*450</f>
        <v>26654400</v>
      </c>
      <c r="AC38" s="1440">
        <v>58540</v>
      </c>
      <c r="AD38" s="1441">
        <f>+AC38*450</f>
        <v>26343000</v>
      </c>
      <c r="AE38" s="949">
        <v>56409</v>
      </c>
      <c r="AF38" s="908">
        <f>+AE38*450</f>
        <v>25384050</v>
      </c>
      <c r="AG38" s="3333" t="s">
        <v>495</v>
      </c>
      <c r="AH38" s="3334"/>
      <c r="AI38" s="908">
        <v>450</v>
      </c>
      <c r="AJ38" s="1617">
        <v>56812</v>
      </c>
      <c r="AK38" s="1441">
        <f>+AJ38*450</f>
        <v>25565400</v>
      </c>
    </row>
    <row r="39" spans="2:37" ht="22.5" customHeight="1" x14ac:dyDescent="0.15">
      <c r="C39" s="3323" t="s">
        <v>496</v>
      </c>
      <c r="D39" s="3324"/>
      <c r="E39" s="908">
        <v>750</v>
      </c>
      <c r="F39" s="498">
        <v>22587</v>
      </c>
      <c r="G39" s="911">
        <f>+F39*750</f>
        <v>16940250</v>
      </c>
      <c r="H39" s="910">
        <v>40034</v>
      </c>
      <c r="I39" s="911">
        <f>+H39*750</f>
        <v>30025500</v>
      </c>
      <c r="J39" s="911">
        <v>42243</v>
      </c>
      <c r="K39" s="912">
        <f>+J39*750</f>
        <v>31682250</v>
      </c>
      <c r="L39" s="911">
        <v>38356</v>
      </c>
      <c r="M39" s="912">
        <f>+L39*750</f>
        <v>28767000</v>
      </c>
      <c r="N39" s="911">
        <v>36076</v>
      </c>
      <c r="O39" s="912">
        <f>+N39*750</f>
        <v>27057000</v>
      </c>
      <c r="P39" s="911">
        <v>37293</v>
      </c>
      <c r="Q39" s="911">
        <f>+P39*750</f>
        <v>27969750</v>
      </c>
      <c r="R39" s="3323" t="s">
        <v>496</v>
      </c>
      <c r="S39" s="3324"/>
      <c r="T39" s="908">
        <v>750</v>
      </c>
      <c r="U39" s="988">
        <v>37358</v>
      </c>
      <c r="V39" s="912">
        <f>+U39*750</f>
        <v>28018500</v>
      </c>
      <c r="W39" s="911">
        <v>35469</v>
      </c>
      <c r="X39" s="912">
        <f>+W39*750</f>
        <v>26601750</v>
      </c>
      <c r="Y39" s="911">
        <v>35172</v>
      </c>
      <c r="Z39" s="911">
        <f>+Y39*750</f>
        <v>26379000</v>
      </c>
      <c r="AA39" s="988">
        <v>35540</v>
      </c>
      <c r="AB39" s="913">
        <f>+AA39*750</f>
        <v>26655000</v>
      </c>
      <c r="AC39" s="1440">
        <v>34847</v>
      </c>
      <c r="AD39" s="1441">
        <f>+AC39*750</f>
        <v>26135250</v>
      </c>
      <c r="AE39" s="949">
        <v>35661</v>
      </c>
      <c r="AF39" s="908">
        <f>+AE39*750</f>
        <v>26745750</v>
      </c>
      <c r="AG39" s="3323" t="s">
        <v>496</v>
      </c>
      <c r="AH39" s="3324"/>
      <c r="AI39" s="908">
        <v>750</v>
      </c>
      <c r="AJ39" s="1617">
        <v>35957</v>
      </c>
      <c r="AK39" s="1441">
        <f>+AJ39*750</f>
        <v>26967750</v>
      </c>
    </row>
    <row r="40" spans="2:37" ht="22.5" customHeight="1" x14ac:dyDescent="0.15">
      <c r="C40" s="3323" t="s">
        <v>57</v>
      </c>
      <c r="D40" s="3324"/>
      <c r="E40" s="908">
        <v>350</v>
      </c>
      <c r="F40" s="498">
        <v>615</v>
      </c>
      <c r="G40" s="911">
        <f>+F40*350</f>
        <v>215250</v>
      </c>
      <c r="H40" s="910">
        <v>680</v>
      </c>
      <c r="I40" s="911">
        <f>+H40*350</f>
        <v>238000</v>
      </c>
      <c r="J40" s="911">
        <v>679</v>
      </c>
      <c r="K40" s="912">
        <f>+J40*350</f>
        <v>237650</v>
      </c>
      <c r="L40" s="911">
        <v>53</v>
      </c>
      <c r="M40" s="912">
        <f>+L40*350</f>
        <v>18550</v>
      </c>
      <c r="N40" s="911">
        <v>42</v>
      </c>
      <c r="O40" s="912">
        <f>+N40*350</f>
        <v>14700</v>
      </c>
      <c r="P40" s="911">
        <v>55</v>
      </c>
      <c r="Q40" s="911">
        <f>+P40*350</f>
        <v>19250</v>
      </c>
      <c r="R40" s="3323" t="s">
        <v>57</v>
      </c>
      <c r="S40" s="3324"/>
      <c r="T40" s="908">
        <v>350</v>
      </c>
      <c r="U40" s="988">
        <v>56</v>
      </c>
      <c r="V40" s="912">
        <f>+U40*350</f>
        <v>19600</v>
      </c>
      <c r="W40" s="911">
        <v>62</v>
      </c>
      <c r="X40" s="912">
        <f>+W40*350</f>
        <v>21700</v>
      </c>
      <c r="Y40" s="911">
        <v>10</v>
      </c>
      <c r="Z40" s="911">
        <f>+Y40*350</f>
        <v>3500</v>
      </c>
      <c r="AA40" s="988">
        <v>12</v>
      </c>
      <c r="AB40" s="913">
        <f>+AA40*350</f>
        <v>4200</v>
      </c>
      <c r="AC40" s="1440">
        <v>5</v>
      </c>
      <c r="AD40" s="1441">
        <f>+AC40*350</f>
        <v>1750</v>
      </c>
      <c r="AE40" s="949">
        <v>43</v>
      </c>
      <c r="AF40" s="908">
        <f>+AE40*350</f>
        <v>15050</v>
      </c>
      <c r="AG40" s="3323" t="s">
        <v>57</v>
      </c>
      <c r="AH40" s="3324"/>
      <c r="AI40" s="908">
        <v>350</v>
      </c>
      <c r="AJ40" s="1617">
        <v>11</v>
      </c>
      <c r="AK40" s="1441">
        <f>+AJ40*350</f>
        <v>3850</v>
      </c>
    </row>
    <row r="41" spans="2:37" ht="22.5" customHeight="1" x14ac:dyDescent="0.15">
      <c r="C41" s="3323" t="s">
        <v>104</v>
      </c>
      <c r="D41" s="3324"/>
      <c r="E41" s="908">
        <v>450</v>
      </c>
      <c r="F41" s="498">
        <v>12</v>
      </c>
      <c r="G41" s="911">
        <f>+F41*450</f>
        <v>5400</v>
      </c>
      <c r="H41" s="910">
        <v>59</v>
      </c>
      <c r="I41" s="911">
        <f>+H41*450</f>
        <v>26550</v>
      </c>
      <c r="J41" s="911">
        <v>6</v>
      </c>
      <c r="K41" s="912">
        <f>+J41*450</f>
        <v>2700</v>
      </c>
      <c r="L41" s="911">
        <v>3</v>
      </c>
      <c r="M41" s="912">
        <f>+L41*450</f>
        <v>1350</v>
      </c>
      <c r="N41" s="911">
        <v>0</v>
      </c>
      <c r="O41" s="912">
        <f>+N41*450</f>
        <v>0</v>
      </c>
      <c r="P41" s="911">
        <v>0</v>
      </c>
      <c r="Q41" s="911">
        <f>+P41*450</f>
        <v>0</v>
      </c>
      <c r="R41" s="3323" t="s">
        <v>104</v>
      </c>
      <c r="S41" s="3324"/>
      <c r="T41" s="908">
        <v>450</v>
      </c>
      <c r="U41" s="988">
        <v>0</v>
      </c>
      <c r="V41" s="912">
        <f>+U41*450</f>
        <v>0</v>
      </c>
      <c r="W41" s="911">
        <v>0</v>
      </c>
      <c r="X41" s="912">
        <f>+W41*450</f>
        <v>0</v>
      </c>
      <c r="Y41" s="911">
        <v>0</v>
      </c>
      <c r="Z41" s="911">
        <f>+Y41*450</f>
        <v>0</v>
      </c>
      <c r="AA41" s="988">
        <v>0</v>
      </c>
      <c r="AB41" s="913">
        <f>+AA41*450</f>
        <v>0</v>
      </c>
      <c r="AC41" s="1440">
        <v>0</v>
      </c>
      <c r="AD41" s="1441">
        <f>+AC41*450</f>
        <v>0</v>
      </c>
      <c r="AE41" s="949">
        <v>0</v>
      </c>
      <c r="AF41" s="908">
        <f>+AE41*450</f>
        <v>0</v>
      </c>
      <c r="AG41" s="3323" t="s">
        <v>104</v>
      </c>
      <c r="AH41" s="3324"/>
      <c r="AI41" s="908">
        <v>450</v>
      </c>
      <c r="AJ41" s="1617">
        <v>0</v>
      </c>
      <c r="AK41" s="1441">
        <f>+AJ41*450</f>
        <v>0</v>
      </c>
    </row>
    <row r="42" spans="2:37" ht="22.5" customHeight="1" x14ac:dyDescent="0.15">
      <c r="C42" s="3323" t="s">
        <v>497</v>
      </c>
      <c r="D42" s="3324"/>
      <c r="E42" s="908">
        <v>350</v>
      </c>
      <c r="F42" s="498">
        <v>1463</v>
      </c>
      <c r="G42" s="911">
        <f>+F42*350</f>
        <v>512050</v>
      </c>
      <c r="H42" s="910">
        <v>1274</v>
      </c>
      <c r="I42" s="911">
        <f>+H42*350</f>
        <v>445900</v>
      </c>
      <c r="J42" s="911">
        <v>1186</v>
      </c>
      <c r="K42" s="912">
        <f>+J42*350</f>
        <v>415100</v>
      </c>
      <c r="L42" s="911">
        <v>1235</v>
      </c>
      <c r="M42" s="912">
        <f>+L42*350</f>
        <v>432250</v>
      </c>
      <c r="N42" s="911">
        <v>1158</v>
      </c>
      <c r="O42" s="912">
        <f>+N42*350</f>
        <v>405300</v>
      </c>
      <c r="P42" s="911">
        <v>1067</v>
      </c>
      <c r="Q42" s="911">
        <f>+P42*350</f>
        <v>373450</v>
      </c>
      <c r="R42" s="3323" t="s">
        <v>497</v>
      </c>
      <c r="S42" s="3324"/>
      <c r="T42" s="908">
        <v>350</v>
      </c>
      <c r="U42" s="988">
        <v>944</v>
      </c>
      <c r="V42" s="912">
        <f>+U42*350</f>
        <v>330400</v>
      </c>
      <c r="W42" s="911">
        <v>839</v>
      </c>
      <c r="X42" s="912">
        <f>+W42*350</f>
        <v>293650</v>
      </c>
      <c r="Y42" s="911">
        <v>797</v>
      </c>
      <c r="Z42" s="911">
        <f>+Y42*350</f>
        <v>278950</v>
      </c>
      <c r="AA42" s="988">
        <v>794</v>
      </c>
      <c r="AB42" s="913">
        <f>+AA42*350</f>
        <v>277900</v>
      </c>
      <c r="AC42" s="1440">
        <v>850</v>
      </c>
      <c r="AD42" s="1441">
        <f>+AC42*350</f>
        <v>297500</v>
      </c>
      <c r="AE42" s="949">
        <v>723</v>
      </c>
      <c r="AF42" s="908">
        <f>+AE42*350</f>
        <v>253050</v>
      </c>
      <c r="AG42" s="3323" t="s">
        <v>497</v>
      </c>
      <c r="AH42" s="3324"/>
      <c r="AI42" s="908">
        <v>350</v>
      </c>
      <c r="AJ42" s="1617">
        <v>816</v>
      </c>
      <c r="AK42" s="1441">
        <f>+AJ42*350</f>
        <v>285600</v>
      </c>
    </row>
    <row r="43" spans="2:37" ht="22.5" customHeight="1" x14ac:dyDescent="0.15">
      <c r="C43" s="3323" t="s">
        <v>498</v>
      </c>
      <c r="D43" s="3324"/>
      <c r="E43" s="914">
        <v>1400</v>
      </c>
      <c r="F43" s="498">
        <v>13</v>
      </c>
      <c r="G43" s="911">
        <f>+F43*1400</f>
        <v>18200</v>
      </c>
      <c r="H43" s="910">
        <v>84</v>
      </c>
      <c r="I43" s="911">
        <f>+H43*1400</f>
        <v>117600</v>
      </c>
      <c r="J43" s="911">
        <v>34</v>
      </c>
      <c r="K43" s="912">
        <f>+J43*1400</f>
        <v>47600</v>
      </c>
      <c r="L43" s="911">
        <v>25</v>
      </c>
      <c r="M43" s="912">
        <f>+L43*1400</f>
        <v>35000</v>
      </c>
      <c r="N43" s="911">
        <v>32</v>
      </c>
      <c r="O43" s="912">
        <f>+N43*1400</f>
        <v>44800</v>
      </c>
      <c r="P43" s="911">
        <v>32</v>
      </c>
      <c r="Q43" s="911">
        <f>+P43*1400</f>
        <v>44800</v>
      </c>
      <c r="R43" s="3323" t="s">
        <v>498</v>
      </c>
      <c r="S43" s="3324"/>
      <c r="T43" s="914">
        <v>1400</v>
      </c>
      <c r="U43" s="988">
        <v>31</v>
      </c>
      <c r="V43" s="912">
        <f>+U43*1400</f>
        <v>43400</v>
      </c>
      <c r="W43" s="911">
        <v>17</v>
      </c>
      <c r="X43" s="912">
        <f>+W43*1400</f>
        <v>23800</v>
      </c>
      <c r="Y43" s="911">
        <v>30</v>
      </c>
      <c r="Z43" s="911">
        <f>+Y43*1400</f>
        <v>42000</v>
      </c>
      <c r="AA43" s="988">
        <v>23</v>
      </c>
      <c r="AB43" s="913">
        <f>+AA43*1400</f>
        <v>32200</v>
      </c>
      <c r="AC43" s="1440">
        <v>22</v>
      </c>
      <c r="AD43" s="1441">
        <f>+AC43*1400</f>
        <v>30800</v>
      </c>
      <c r="AE43" s="949">
        <v>32</v>
      </c>
      <c r="AF43" s="908">
        <f>+AE43*1400</f>
        <v>44800</v>
      </c>
      <c r="AG43" s="3323" t="s">
        <v>498</v>
      </c>
      <c r="AH43" s="3324"/>
      <c r="AI43" s="914">
        <v>1400</v>
      </c>
      <c r="AJ43" s="1617">
        <v>14</v>
      </c>
      <c r="AK43" s="1441">
        <f>+AJ43*1400</f>
        <v>19600</v>
      </c>
    </row>
    <row r="44" spans="2:37" ht="22.5" customHeight="1" thickBot="1" x14ac:dyDescent="0.2">
      <c r="C44" s="3323" t="s">
        <v>170</v>
      </c>
      <c r="D44" s="3324"/>
      <c r="E44" s="915">
        <v>300</v>
      </c>
      <c r="F44" s="498">
        <v>5776</v>
      </c>
      <c r="G44" s="911">
        <f>+F44*300</f>
        <v>1732800</v>
      </c>
      <c r="H44" s="911">
        <v>6126</v>
      </c>
      <c r="I44" s="911">
        <f>+H44*300</f>
        <v>1837800</v>
      </c>
      <c r="J44" s="911">
        <v>5390</v>
      </c>
      <c r="K44" s="912">
        <f>+J44*300</f>
        <v>1617000</v>
      </c>
      <c r="L44" s="911">
        <v>4301</v>
      </c>
      <c r="M44" s="912">
        <f>+L44*300</f>
        <v>1290300</v>
      </c>
      <c r="N44" s="911">
        <v>4315</v>
      </c>
      <c r="O44" s="912">
        <f>+N44*300</f>
        <v>1294500</v>
      </c>
      <c r="P44" s="911">
        <v>4672</v>
      </c>
      <c r="Q44" s="911">
        <f>+P44*300</f>
        <v>1401600</v>
      </c>
      <c r="R44" s="3323" t="s">
        <v>170</v>
      </c>
      <c r="S44" s="3324"/>
      <c r="T44" s="915">
        <v>300</v>
      </c>
      <c r="U44" s="988">
        <v>4585</v>
      </c>
      <c r="V44" s="912">
        <f>+U44*300</f>
        <v>1375500</v>
      </c>
      <c r="W44" s="911">
        <v>4794</v>
      </c>
      <c r="X44" s="912">
        <f>+W44*300</f>
        <v>1438200</v>
      </c>
      <c r="Y44" s="911">
        <v>5574</v>
      </c>
      <c r="Z44" s="911">
        <f>+Y44*300</f>
        <v>1672200</v>
      </c>
      <c r="AA44" s="988">
        <v>4837</v>
      </c>
      <c r="AB44" s="913">
        <f>+AA44*300</f>
        <v>1451100</v>
      </c>
      <c r="AC44" s="1440">
        <v>4847</v>
      </c>
      <c r="AD44" s="1441">
        <f>+AC44*300</f>
        <v>1454100</v>
      </c>
      <c r="AE44" s="949">
        <v>4267</v>
      </c>
      <c r="AF44" s="908">
        <f>+AE44*300</f>
        <v>1280100</v>
      </c>
      <c r="AG44" s="3323" t="s">
        <v>170</v>
      </c>
      <c r="AH44" s="3324"/>
      <c r="AI44" s="915">
        <v>300</v>
      </c>
      <c r="AJ44" s="1617">
        <v>4265</v>
      </c>
      <c r="AK44" s="1441">
        <f>+AJ44*300</f>
        <v>1279500</v>
      </c>
    </row>
    <row r="45" spans="2:37" ht="22.5" customHeight="1" thickTop="1" thickBot="1" x14ac:dyDescent="0.2">
      <c r="C45" s="3309" t="s">
        <v>499</v>
      </c>
      <c r="D45" s="3310"/>
      <c r="E45" s="3311"/>
      <c r="F45" s="959">
        <f>SUM(F38:F44)</f>
        <v>123328</v>
      </c>
      <c r="G45" s="917">
        <f t="shared" ref="G45:I45" si="216">SUM(G38:G44)</f>
        <v>61211850</v>
      </c>
      <c r="H45" s="917">
        <f>SUM(H38:H44)</f>
        <v>136805</v>
      </c>
      <c r="I45" s="917">
        <f t="shared" si="216"/>
        <v>72537950</v>
      </c>
      <c r="J45" s="917">
        <v>140605</v>
      </c>
      <c r="K45" s="918">
        <f t="shared" ref="K45:M45" si="217">SUM(K38:K44)</f>
        <v>74982450</v>
      </c>
      <c r="L45" s="917">
        <v>112268</v>
      </c>
      <c r="M45" s="918">
        <f t="shared" si="217"/>
        <v>61277200</v>
      </c>
      <c r="N45" s="917">
        <v>105787</v>
      </c>
      <c r="O45" s="918">
        <f t="shared" ref="O45:Q45" si="218">SUM(O38:O44)</f>
        <v>57690100</v>
      </c>
      <c r="P45" s="917">
        <f>SUM(P38:P44)</f>
        <v>108816</v>
      </c>
      <c r="Q45" s="955">
        <f t="shared" si="218"/>
        <v>59372500</v>
      </c>
      <c r="R45" s="3309" t="s">
        <v>499</v>
      </c>
      <c r="S45" s="3310"/>
      <c r="T45" s="3311"/>
      <c r="U45" s="959">
        <f t="shared" ref="U45:AA45" si="219">SUM(U38:U44)</f>
        <v>106305</v>
      </c>
      <c r="V45" s="918">
        <f t="shared" si="219"/>
        <v>58286350</v>
      </c>
      <c r="W45" s="917">
        <f t="shared" si="219"/>
        <v>103055</v>
      </c>
      <c r="X45" s="918">
        <f t="shared" ref="X45" si="220">SUM(X38:X44)</f>
        <v>56222400</v>
      </c>
      <c r="Y45" s="917">
        <f t="shared" si="219"/>
        <v>102313</v>
      </c>
      <c r="Z45" s="955">
        <f t="shared" ref="Z45" si="221">SUM(Z38:Z44)</f>
        <v>55704150</v>
      </c>
      <c r="AA45" s="959">
        <f t="shared" si="219"/>
        <v>100438</v>
      </c>
      <c r="AB45" s="919">
        <f t="shared" ref="AB45:AC45" si="222">SUM(AB38:AB44)</f>
        <v>55074800</v>
      </c>
      <c r="AC45" s="1442">
        <f t="shared" si="222"/>
        <v>99111</v>
      </c>
      <c r="AD45" s="1443">
        <f t="shared" ref="AD45:AE45" si="223">SUM(AD38:AD44)</f>
        <v>54262400</v>
      </c>
      <c r="AE45" s="959">
        <f t="shared" si="223"/>
        <v>97135</v>
      </c>
      <c r="AF45" s="2013">
        <f t="shared" ref="AF45:AJ45" si="224">SUM(AF38:AF44)</f>
        <v>53722800</v>
      </c>
      <c r="AG45" s="3309" t="s">
        <v>499</v>
      </c>
      <c r="AH45" s="3310"/>
      <c r="AI45" s="3311"/>
      <c r="AJ45" s="1442">
        <f t="shared" si="224"/>
        <v>97875</v>
      </c>
      <c r="AK45" s="1443">
        <f t="shared" ref="AK45" si="225">SUM(AK38:AK44)</f>
        <v>54121700</v>
      </c>
    </row>
    <row r="46" spans="2:37" ht="22.5" customHeight="1" x14ac:dyDescent="0.15">
      <c r="C46" s="3327" t="s">
        <v>64</v>
      </c>
      <c r="D46" s="3328"/>
      <c r="E46" s="920">
        <v>300</v>
      </c>
      <c r="F46" s="498">
        <v>284838</v>
      </c>
      <c r="G46" s="922">
        <f>+F46*300</f>
        <v>85451400</v>
      </c>
      <c r="H46" s="922">
        <v>286070</v>
      </c>
      <c r="I46" s="922">
        <f>+H46*300</f>
        <v>85821000</v>
      </c>
      <c r="J46" s="922">
        <v>268497</v>
      </c>
      <c r="K46" s="923">
        <f>+J46*300</f>
        <v>80549100</v>
      </c>
      <c r="L46" s="922">
        <v>191501</v>
      </c>
      <c r="M46" s="923">
        <f>+L46*300</f>
        <v>57450300</v>
      </c>
      <c r="N46" s="922">
        <v>171547</v>
      </c>
      <c r="O46" s="923">
        <f>+N46*300</f>
        <v>51464100</v>
      </c>
      <c r="P46" s="922">
        <v>163869</v>
      </c>
      <c r="Q46" s="922">
        <f>+P46*300</f>
        <v>49160700</v>
      </c>
      <c r="R46" s="3327" t="s">
        <v>64</v>
      </c>
      <c r="S46" s="3328"/>
      <c r="T46" s="920">
        <v>300</v>
      </c>
      <c r="U46" s="963">
        <v>149863</v>
      </c>
      <c r="V46" s="923">
        <f>+U46*300</f>
        <v>44958900</v>
      </c>
      <c r="W46" s="922">
        <v>145574</v>
      </c>
      <c r="X46" s="923">
        <f>+W46*300</f>
        <v>43672200</v>
      </c>
      <c r="Y46" s="922">
        <v>139481</v>
      </c>
      <c r="Z46" s="922">
        <f>+Y46*300</f>
        <v>41844300</v>
      </c>
      <c r="AA46" s="963">
        <v>135562</v>
      </c>
      <c r="AB46" s="924">
        <f>+AA46*300</f>
        <v>40668600</v>
      </c>
      <c r="AC46" s="1444">
        <v>134029</v>
      </c>
      <c r="AD46" s="1445">
        <f>+AC46*300</f>
        <v>40208700</v>
      </c>
      <c r="AE46" s="1401">
        <v>159809</v>
      </c>
      <c r="AF46" s="920">
        <f>+AE46*300</f>
        <v>47942700</v>
      </c>
      <c r="AG46" s="3327" t="s">
        <v>64</v>
      </c>
      <c r="AH46" s="3328"/>
      <c r="AI46" s="920">
        <v>300</v>
      </c>
      <c r="AJ46" s="1618">
        <v>142282</v>
      </c>
      <c r="AK46" s="1445">
        <f>+AJ46*300</f>
        <v>42684600</v>
      </c>
    </row>
    <row r="47" spans="2:37" ht="22.5" customHeight="1" x14ac:dyDescent="0.15">
      <c r="C47" s="3323" t="s">
        <v>80</v>
      </c>
      <c r="D47" s="3324"/>
      <c r="E47" s="908">
        <v>300</v>
      </c>
      <c r="F47" s="498">
        <v>5719</v>
      </c>
      <c r="G47" s="922">
        <f>+F47*300</f>
        <v>1715700</v>
      </c>
      <c r="H47" s="911">
        <v>5335</v>
      </c>
      <c r="I47" s="922">
        <f>+H47*300</f>
        <v>1600500</v>
      </c>
      <c r="J47" s="911">
        <v>5399</v>
      </c>
      <c r="K47" s="923">
        <f>+J47*300</f>
        <v>1619700</v>
      </c>
      <c r="L47" s="911">
        <v>3134</v>
      </c>
      <c r="M47" s="923">
        <f>+L47*300</f>
        <v>940200</v>
      </c>
      <c r="N47" s="911">
        <v>2940</v>
      </c>
      <c r="O47" s="923">
        <f>+N47*300</f>
        <v>882000</v>
      </c>
      <c r="P47" s="911">
        <v>2832</v>
      </c>
      <c r="Q47" s="922">
        <f>+P47*300</f>
        <v>849600</v>
      </c>
      <c r="R47" s="3323" t="s">
        <v>80</v>
      </c>
      <c r="S47" s="3324"/>
      <c r="T47" s="908">
        <v>300</v>
      </c>
      <c r="U47" s="988">
        <v>2879</v>
      </c>
      <c r="V47" s="923">
        <f>+U47*300</f>
        <v>863700</v>
      </c>
      <c r="W47" s="911">
        <v>2888</v>
      </c>
      <c r="X47" s="923">
        <f>+W47*300</f>
        <v>866400</v>
      </c>
      <c r="Y47" s="911">
        <v>2931</v>
      </c>
      <c r="Z47" s="922">
        <f>+Y47*300</f>
        <v>879300</v>
      </c>
      <c r="AA47" s="988">
        <v>3188</v>
      </c>
      <c r="AB47" s="924">
        <f>+AA47*300</f>
        <v>956400</v>
      </c>
      <c r="AC47" s="1440">
        <v>3102</v>
      </c>
      <c r="AD47" s="1445">
        <f>+AC47*300</f>
        <v>930600</v>
      </c>
      <c r="AE47" s="949">
        <v>3899</v>
      </c>
      <c r="AF47" s="920">
        <f>+AE47*300</f>
        <v>1169700</v>
      </c>
      <c r="AG47" s="3323" t="s">
        <v>80</v>
      </c>
      <c r="AH47" s="3324"/>
      <c r="AI47" s="908">
        <v>300</v>
      </c>
      <c r="AJ47" s="1617">
        <v>3248</v>
      </c>
      <c r="AK47" s="1445">
        <f>+AJ47*300</f>
        <v>974400</v>
      </c>
    </row>
    <row r="48" spans="2:37" ht="22.5" customHeight="1" x14ac:dyDescent="0.15">
      <c r="C48" s="3323" t="s">
        <v>500</v>
      </c>
      <c r="D48" s="3324"/>
      <c r="E48" s="908">
        <v>300</v>
      </c>
      <c r="F48" s="498">
        <v>10742</v>
      </c>
      <c r="G48" s="922">
        <f>+F48*300</f>
        <v>3222600</v>
      </c>
      <c r="H48" s="910">
        <v>13291</v>
      </c>
      <c r="I48" s="922">
        <f>+H48*300</f>
        <v>3987300</v>
      </c>
      <c r="J48" s="911">
        <v>12407</v>
      </c>
      <c r="K48" s="923">
        <f>+J48*300</f>
        <v>3722100</v>
      </c>
      <c r="L48" s="911">
        <v>12884</v>
      </c>
      <c r="M48" s="923">
        <f>+L48*300</f>
        <v>3865200</v>
      </c>
      <c r="N48" s="911">
        <v>11311</v>
      </c>
      <c r="O48" s="923">
        <f>+N48*300</f>
        <v>3393300</v>
      </c>
      <c r="P48" s="911">
        <v>10668</v>
      </c>
      <c r="Q48" s="922">
        <f>+P48*300</f>
        <v>3200400</v>
      </c>
      <c r="R48" s="3323" t="s">
        <v>500</v>
      </c>
      <c r="S48" s="3324"/>
      <c r="T48" s="908">
        <v>300</v>
      </c>
      <c r="U48" s="988">
        <v>9537</v>
      </c>
      <c r="V48" s="923">
        <f>+U48*300</f>
        <v>2861100</v>
      </c>
      <c r="W48" s="911">
        <v>9657</v>
      </c>
      <c r="X48" s="923">
        <f>+W48*300</f>
        <v>2897100</v>
      </c>
      <c r="Y48" s="911">
        <v>8961</v>
      </c>
      <c r="Z48" s="922">
        <f>+Y48*300</f>
        <v>2688300</v>
      </c>
      <c r="AA48" s="988">
        <v>9080</v>
      </c>
      <c r="AB48" s="924">
        <f>+AA48*300</f>
        <v>2724000</v>
      </c>
      <c r="AC48" s="1440">
        <v>9167</v>
      </c>
      <c r="AD48" s="1445">
        <f>+AC48*300</f>
        <v>2750100</v>
      </c>
      <c r="AE48" s="949">
        <v>9304</v>
      </c>
      <c r="AF48" s="920">
        <f>+AE48*300</f>
        <v>2791200</v>
      </c>
      <c r="AG48" s="3323" t="s">
        <v>500</v>
      </c>
      <c r="AH48" s="3324"/>
      <c r="AI48" s="908">
        <v>300</v>
      </c>
      <c r="AJ48" s="1617">
        <v>9659</v>
      </c>
      <c r="AK48" s="1445">
        <f>+AJ48*300</f>
        <v>2897700</v>
      </c>
    </row>
    <row r="49" spans="2:37" ht="22.5" customHeight="1" x14ac:dyDescent="0.15">
      <c r="C49" s="3323" t="s">
        <v>65</v>
      </c>
      <c r="D49" s="3324"/>
      <c r="E49" s="908">
        <v>300</v>
      </c>
      <c r="F49" s="498">
        <v>833</v>
      </c>
      <c r="G49" s="922">
        <f t="shared" ref="G49:Q52" si="226">+F49*300</f>
        <v>249900</v>
      </c>
      <c r="H49" s="911">
        <v>757</v>
      </c>
      <c r="I49" s="922">
        <f t="shared" si="226"/>
        <v>227100</v>
      </c>
      <c r="J49" s="911">
        <v>592</v>
      </c>
      <c r="K49" s="923">
        <f t="shared" si="226"/>
        <v>177600</v>
      </c>
      <c r="L49" s="911">
        <v>747</v>
      </c>
      <c r="M49" s="923">
        <f t="shared" si="226"/>
        <v>224100</v>
      </c>
      <c r="N49" s="911">
        <v>548</v>
      </c>
      <c r="O49" s="923">
        <f t="shared" si="226"/>
        <v>164400</v>
      </c>
      <c r="P49" s="911">
        <v>608</v>
      </c>
      <c r="Q49" s="922">
        <f t="shared" si="226"/>
        <v>182400</v>
      </c>
      <c r="R49" s="3323" t="s">
        <v>65</v>
      </c>
      <c r="S49" s="3324"/>
      <c r="T49" s="908">
        <v>300</v>
      </c>
      <c r="U49" s="988">
        <v>531</v>
      </c>
      <c r="V49" s="923">
        <f t="shared" ref="V49:AB52" si="227">+U49*300</f>
        <v>159300</v>
      </c>
      <c r="W49" s="911">
        <v>504</v>
      </c>
      <c r="X49" s="923">
        <f t="shared" si="227"/>
        <v>151200</v>
      </c>
      <c r="Y49" s="911">
        <v>577</v>
      </c>
      <c r="Z49" s="922">
        <f t="shared" si="227"/>
        <v>173100</v>
      </c>
      <c r="AA49" s="988">
        <v>410</v>
      </c>
      <c r="AB49" s="924">
        <f t="shared" si="227"/>
        <v>123000</v>
      </c>
      <c r="AC49" s="1440">
        <v>429</v>
      </c>
      <c r="AD49" s="1445">
        <f t="shared" ref="AD49:AD52" si="228">+AC49*300</f>
        <v>128700</v>
      </c>
      <c r="AE49" s="949">
        <v>390</v>
      </c>
      <c r="AF49" s="920">
        <f t="shared" ref="AF49:AF52" si="229">+AE49*300</f>
        <v>117000</v>
      </c>
      <c r="AG49" s="3323" t="s">
        <v>65</v>
      </c>
      <c r="AH49" s="3324"/>
      <c r="AI49" s="908">
        <v>300</v>
      </c>
      <c r="AJ49" s="1617">
        <v>476</v>
      </c>
      <c r="AK49" s="1445">
        <f t="shared" ref="AK49:AK52" si="230">+AJ49*300</f>
        <v>142800</v>
      </c>
    </row>
    <row r="50" spans="2:37" ht="22.5" customHeight="1" x14ac:dyDescent="0.15">
      <c r="C50" s="3319" t="s">
        <v>112</v>
      </c>
      <c r="D50" s="3320"/>
      <c r="E50" s="914">
        <v>300</v>
      </c>
      <c r="F50" s="925"/>
      <c r="G50" s="926">
        <f t="shared" si="226"/>
        <v>0</v>
      </c>
      <c r="H50" s="926">
        <v>0</v>
      </c>
      <c r="I50" s="926">
        <f t="shared" si="226"/>
        <v>0</v>
      </c>
      <c r="J50" s="927">
        <v>0</v>
      </c>
      <c r="K50" s="912">
        <f t="shared" si="226"/>
        <v>0</v>
      </c>
      <c r="L50" s="927">
        <v>345</v>
      </c>
      <c r="M50" s="912">
        <f t="shared" si="226"/>
        <v>103500</v>
      </c>
      <c r="N50" s="927">
        <v>332</v>
      </c>
      <c r="O50" s="912">
        <f t="shared" si="226"/>
        <v>99600</v>
      </c>
      <c r="P50" s="911">
        <v>332</v>
      </c>
      <c r="Q50" s="911">
        <f t="shared" si="226"/>
        <v>99600</v>
      </c>
      <c r="R50" s="3319" t="s">
        <v>112</v>
      </c>
      <c r="S50" s="3320"/>
      <c r="T50" s="914">
        <v>300</v>
      </c>
      <c r="U50" s="992">
        <v>396</v>
      </c>
      <c r="V50" s="912">
        <f t="shared" si="227"/>
        <v>118800</v>
      </c>
      <c r="W50" s="927">
        <v>403</v>
      </c>
      <c r="X50" s="912">
        <f t="shared" si="227"/>
        <v>120900</v>
      </c>
      <c r="Y50" s="911">
        <v>402</v>
      </c>
      <c r="Z50" s="911">
        <f t="shared" si="227"/>
        <v>120600</v>
      </c>
      <c r="AA50" s="988">
        <v>472</v>
      </c>
      <c r="AB50" s="913">
        <f t="shared" si="227"/>
        <v>141600</v>
      </c>
      <c r="AC50" s="1440">
        <v>523</v>
      </c>
      <c r="AD50" s="1441">
        <f t="shared" si="228"/>
        <v>156900</v>
      </c>
      <c r="AE50" s="949">
        <v>308</v>
      </c>
      <c r="AF50" s="908">
        <f t="shared" si="229"/>
        <v>92400</v>
      </c>
      <c r="AG50" s="3319" t="s">
        <v>112</v>
      </c>
      <c r="AH50" s="3320"/>
      <c r="AI50" s="914">
        <v>300</v>
      </c>
      <c r="AJ50" s="1617">
        <v>330</v>
      </c>
      <c r="AK50" s="1441">
        <f t="shared" si="230"/>
        <v>99000</v>
      </c>
    </row>
    <row r="51" spans="2:37" ht="22.5" customHeight="1" x14ac:dyDescent="0.15">
      <c r="C51" s="3321" t="s">
        <v>501</v>
      </c>
      <c r="D51" s="3322"/>
      <c r="E51" s="908">
        <v>300</v>
      </c>
      <c r="F51" s="960"/>
      <c r="G51" s="930"/>
      <c r="H51" s="911">
        <v>153</v>
      </c>
      <c r="I51" s="911">
        <f>+H51*300</f>
        <v>45900</v>
      </c>
      <c r="J51" s="911">
        <v>242</v>
      </c>
      <c r="K51" s="923">
        <f>+J51*300</f>
        <v>72600</v>
      </c>
      <c r="L51" s="911">
        <v>145</v>
      </c>
      <c r="M51" s="923">
        <f>+L51*300</f>
        <v>43500</v>
      </c>
      <c r="N51" s="911">
        <v>147</v>
      </c>
      <c r="O51" s="923">
        <f>+N51*300</f>
        <v>44100</v>
      </c>
      <c r="P51" s="911">
        <v>161</v>
      </c>
      <c r="Q51" s="922">
        <f>+P51*300</f>
        <v>48300</v>
      </c>
      <c r="R51" s="3321" t="s">
        <v>501</v>
      </c>
      <c r="S51" s="3322"/>
      <c r="T51" s="908">
        <v>300</v>
      </c>
      <c r="U51" s="988">
        <v>120</v>
      </c>
      <c r="V51" s="923">
        <f t="shared" si="227"/>
        <v>36000</v>
      </c>
      <c r="W51" s="911">
        <v>170</v>
      </c>
      <c r="X51" s="923">
        <f t="shared" si="227"/>
        <v>51000</v>
      </c>
      <c r="Y51" s="911">
        <v>240</v>
      </c>
      <c r="Z51" s="922">
        <f t="shared" si="227"/>
        <v>72000</v>
      </c>
      <c r="AA51" s="988">
        <v>291</v>
      </c>
      <c r="AB51" s="924">
        <f t="shared" si="227"/>
        <v>87300</v>
      </c>
      <c r="AC51" s="1440">
        <v>235</v>
      </c>
      <c r="AD51" s="1445">
        <f t="shared" si="228"/>
        <v>70500</v>
      </c>
      <c r="AE51" s="949">
        <v>271</v>
      </c>
      <c r="AF51" s="920">
        <f t="shared" si="229"/>
        <v>81300</v>
      </c>
      <c r="AG51" s="3321" t="s">
        <v>501</v>
      </c>
      <c r="AH51" s="3322"/>
      <c r="AI51" s="908">
        <v>300</v>
      </c>
      <c r="AJ51" s="1617">
        <v>232</v>
      </c>
      <c r="AK51" s="1445">
        <f t="shared" si="230"/>
        <v>69600</v>
      </c>
    </row>
    <row r="52" spans="2:37" ht="22.5" customHeight="1" x14ac:dyDescent="0.15">
      <c r="C52" s="3323" t="s">
        <v>502</v>
      </c>
      <c r="D52" s="3324"/>
      <c r="E52" s="908">
        <v>300</v>
      </c>
      <c r="F52" s="498">
        <v>56819</v>
      </c>
      <c r="G52" s="922">
        <f t="shared" si="226"/>
        <v>17045700</v>
      </c>
      <c r="H52" s="911">
        <v>49922</v>
      </c>
      <c r="I52" s="922">
        <f t="shared" si="226"/>
        <v>14976600</v>
      </c>
      <c r="J52" s="911">
        <v>54217</v>
      </c>
      <c r="K52" s="923">
        <f t="shared" si="226"/>
        <v>16265100</v>
      </c>
      <c r="L52" s="911">
        <v>41216</v>
      </c>
      <c r="M52" s="923">
        <f t="shared" si="226"/>
        <v>12364800</v>
      </c>
      <c r="N52" s="911">
        <v>2370</v>
      </c>
      <c r="O52" s="923">
        <f t="shared" si="226"/>
        <v>711000</v>
      </c>
      <c r="P52" s="911">
        <v>1713</v>
      </c>
      <c r="Q52" s="922">
        <f t="shared" si="226"/>
        <v>513900</v>
      </c>
      <c r="R52" s="3323" t="s">
        <v>502</v>
      </c>
      <c r="S52" s="3324"/>
      <c r="T52" s="908">
        <v>300</v>
      </c>
      <c r="U52" s="988">
        <v>1653</v>
      </c>
      <c r="V52" s="923">
        <f t="shared" si="227"/>
        <v>495900</v>
      </c>
      <c r="W52" s="911">
        <v>1496</v>
      </c>
      <c r="X52" s="923">
        <f t="shared" si="227"/>
        <v>448800</v>
      </c>
      <c r="Y52" s="911">
        <v>1838</v>
      </c>
      <c r="Z52" s="922">
        <f t="shared" si="227"/>
        <v>551400</v>
      </c>
      <c r="AA52" s="988">
        <v>1843</v>
      </c>
      <c r="AB52" s="924">
        <f t="shared" si="227"/>
        <v>552900</v>
      </c>
      <c r="AC52" s="1440">
        <v>1092</v>
      </c>
      <c r="AD52" s="1445">
        <f t="shared" si="228"/>
        <v>327600</v>
      </c>
      <c r="AE52" s="949">
        <v>916</v>
      </c>
      <c r="AF52" s="920">
        <f t="shared" si="229"/>
        <v>274800</v>
      </c>
      <c r="AG52" s="3323" t="s">
        <v>502</v>
      </c>
      <c r="AH52" s="3324"/>
      <c r="AI52" s="908">
        <v>300</v>
      </c>
      <c r="AJ52" s="1617">
        <v>1121</v>
      </c>
      <c r="AK52" s="1445">
        <f t="shared" si="230"/>
        <v>336300</v>
      </c>
    </row>
    <row r="53" spans="2:37" ht="22.5" customHeight="1" thickBot="1" x14ac:dyDescent="0.2">
      <c r="C53" s="3304" t="s">
        <v>503</v>
      </c>
      <c r="D53" s="3305"/>
      <c r="E53" s="915">
        <v>500</v>
      </c>
      <c r="F53" s="961"/>
      <c r="G53" s="933"/>
      <c r="H53" s="934">
        <v>501</v>
      </c>
      <c r="I53" s="934">
        <f>+H53*500</f>
        <v>250500</v>
      </c>
      <c r="J53" s="934">
        <v>607</v>
      </c>
      <c r="K53" s="935">
        <f>+J53*500</f>
        <v>303500</v>
      </c>
      <c r="L53" s="934">
        <v>670</v>
      </c>
      <c r="M53" s="935">
        <f>+L53*500</f>
        <v>335000</v>
      </c>
      <c r="N53" s="934">
        <v>921</v>
      </c>
      <c r="O53" s="935">
        <f>+N53*500</f>
        <v>460500</v>
      </c>
      <c r="P53" s="934">
        <v>1674</v>
      </c>
      <c r="Q53" s="991">
        <f>+P53*500</f>
        <v>837000</v>
      </c>
      <c r="R53" s="3304" t="s">
        <v>503</v>
      </c>
      <c r="S53" s="3305"/>
      <c r="T53" s="915">
        <v>500</v>
      </c>
      <c r="U53" s="989">
        <v>2327</v>
      </c>
      <c r="V53" s="935">
        <f>+U53*500</f>
        <v>1163500</v>
      </c>
      <c r="W53" s="934">
        <v>1775</v>
      </c>
      <c r="X53" s="935">
        <f>+W53*500</f>
        <v>887500</v>
      </c>
      <c r="Y53" s="934">
        <v>1863</v>
      </c>
      <c r="Z53" s="991">
        <f>+Y53*500</f>
        <v>931500</v>
      </c>
      <c r="AA53" s="989">
        <v>1523</v>
      </c>
      <c r="AB53" s="962">
        <f>+AA53*500</f>
        <v>761500</v>
      </c>
      <c r="AC53" s="1446">
        <v>1274</v>
      </c>
      <c r="AD53" s="1447">
        <f>+AC53*500</f>
        <v>637000</v>
      </c>
      <c r="AE53" s="2014">
        <v>1194</v>
      </c>
      <c r="AF53" s="2015">
        <f>+AE53*500</f>
        <v>597000</v>
      </c>
      <c r="AG53" s="3304" t="s">
        <v>503</v>
      </c>
      <c r="AH53" s="3305"/>
      <c r="AI53" s="915">
        <v>500</v>
      </c>
      <c r="AJ53" s="1619">
        <v>984</v>
      </c>
      <c r="AK53" s="1447">
        <f>+AJ53*500</f>
        <v>492000</v>
      </c>
    </row>
    <row r="54" spans="2:37" ht="22.5" customHeight="1" thickTop="1" thickBot="1" x14ac:dyDescent="0.2">
      <c r="C54" s="3309" t="s">
        <v>499</v>
      </c>
      <c r="D54" s="3310"/>
      <c r="E54" s="3311"/>
      <c r="F54" s="937">
        <f>SUM(F46:F53)</f>
        <v>358951</v>
      </c>
      <c r="G54" s="938">
        <f t="shared" ref="G54:I54" si="231">SUM(G46:G53)</f>
        <v>107685300</v>
      </c>
      <c r="H54" s="938">
        <f>SUM(H46:H53)</f>
        <v>356029</v>
      </c>
      <c r="I54" s="938">
        <f t="shared" si="231"/>
        <v>106908900</v>
      </c>
      <c r="J54" s="938">
        <v>341961</v>
      </c>
      <c r="K54" s="939">
        <f t="shared" ref="K54:M54" si="232">SUM(K46:K53)</f>
        <v>102709700</v>
      </c>
      <c r="L54" s="938">
        <v>250642</v>
      </c>
      <c r="M54" s="939">
        <f t="shared" si="232"/>
        <v>75326600</v>
      </c>
      <c r="N54" s="938">
        <v>190116</v>
      </c>
      <c r="O54" s="939">
        <f t="shared" ref="O54:Q54" si="233">SUM(O46:O53)</f>
        <v>57219000</v>
      </c>
      <c r="P54" s="938">
        <f>SUM(P46:P53)</f>
        <v>181857</v>
      </c>
      <c r="Q54" s="938">
        <f t="shared" si="233"/>
        <v>54891900</v>
      </c>
      <c r="R54" s="3309" t="s">
        <v>499</v>
      </c>
      <c r="S54" s="3310"/>
      <c r="T54" s="3311"/>
      <c r="U54" s="937">
        <f t="shared" ref="U54:AA54" si="234">SUM(U46:U53)</f>
        <v>167306</v>
      </c>
      <c r="V54" s="939">
        <f t="shared" si="234"/>
        <v>50657200</v>
      </c>
      <c r="W54" s="938">
        <f t="shared" si="234"/>
        <v>162467</v>
      </c>
      <c r="X54" s="939">
        <f t="shared" ref="X54" si="235">SUM(X46:X53)</f>
        <v>49095100</v>
      </c>
      <c r="Y54" s="938">
        <f t="shared" si="234"/>
        <v>156293</v>
      </c>
      <c r="Z54" s="938">
        <f t="shared" ref="Z54" si="236">SUM(Z46:Z53)</f>
        <v>47260500</v>
      </c>
      <c r="AA54" s="937">
        <f t="shared" si="234"/>
        <v>152369</v>
      </c>
      <c r="AB54" s="940">
        <f t="shared" ref="AB54:AC54" si="237">SUM(AB46:AB53)</f>
        <v>46015300</v>
      </c>
      <c r="AC54" s="1448">
        <f t="shared" si="237"/>
        <v>149851</v>
      </c>
      <c r="AD54" s="1449">
        <f t="shared" ref="AD54:AE54" si="238">SUM(AD46:AD53)</f>
        <v>45210100</v>
      </c>
      <c r="AE54" s="951">
        <f t="shared" si="238"/>
        <v>176091</v>
      </c>
      <c r="AF54" s="965">
        <f t="shared" ref="AF54:AJ54" si="239">SUM(AF46:AF53)</f>
        <v>53066100</v>
      </c>
      <c r="AG54" s="3309" t="s">
        <v>499</v>
      </c>
      <c r="AH54" s="3310"/>
      <c r="AI54" s="3311"/>
      <c r="AJ54" s="1448">
        <f t="shared" si="239"/>
        <v>158332</v>
      </c>
      <c r="AK54" s="1449">
        <f t="shared" ref="AK54" si="240">SUM(AK46:AK53)</f>
        <v>47696400</v>
      </c>
    </row>
    <row r="55" spans="2:37" ht="22.5" customHeight="1" x14ac:dyDescent="0.15">
      <c r="C55" s="3325" t="s">
        <v>79</v>
      </c>
      <c r="D55" s="3326"/>
      <c r="E55" s="941">
        <v>300</v>
      </c>
      <c r="F55" s="496">
        <v>225214</v>
      </c>
      <c r="G55" s="944">
        <f>+F55*300</f>
        <v>67564200</v>
      </c>
      <c r="H55" s="944">
        <v>232592</v>
      </c>
      <c r="I55" s="944">
        <f>+H55*300</f>
        <v>69777600</v>
      </c>
      <c r="J55" s="944">
        <v>227397</v>
      </c>
      <c r="K55" s="945">
        <f>+J55*300</f>
        <v>68219100</v>
      </c>
      <c r="L55" s="944">
        <v>140690</v>
      </c>
      <c r="M55" s="945">
        <f>+L55*300</f>
        <v>42207000</v>
      </c>
      <c r="N55" s="944">
        <v>121772</v>
      </c>
      <c r="O55" s="945">
        <f>+N55*300</f>
        <v>36531600</v>
      </c>
      <c r="P55" s="944">
        <v>118216</v>
      </c>
      <c r="Q55" s="944">
        <f>+P55*300</f>
        <v>35464800</v>
      </c>
      <c r="R55" s="3325" t="s">
        <v>79</v>
      </c>
      <c r="S55" s="3326"/>
      <c r="T55" s="941">
        <v>300</v>
      </c>
      <c r="U55" s="990">
        <v>111169</v>
      </c>
      <c r="V55" s="945">
        <f>+U55*300</f>
        <v>33350700</v>
      </c>
      <c r="W55" s="944">
        <v>104106</v>
      </c>
      <c r="X55" s="945">
        <f>+W55*300</f>
        <v>31231800</v>
      </c>
      <c r="Y55" s="944">
        <v>101982</v>
      </c>
      <c r="Z55" s="944">
        <f>+Y55*300</f>
        <v>30594600</v>
      </c>
      <c r="AA55" s="990">
        <v>99089</v>
      </c>
      <c r="AB55" s="946">
        <f>+AA55*300</f>
        <v>29726700</v>
      </c>
      <c r="AC55" s="1450">
        <v>97768</v>
      </c>
      <c r="AD55" s="1451">
        <f>+AC55*300</f>
        <v>29330400</v>
      </c>
      <c r="AE55" s="2016">
        <v>97801</v>
      </c>
      <c r="AF55" s="941">
        <f>+AE55*300</f>
        <v>29340300</v>
      </c>
      <c r="AG55" s="3325" t="s">
        <v>79</v>
      </c>
      <c r="AH55" s="3326"/>
      <c r="AI55" s="941">
        <v>300</v>
      </c>
      <c r="AJ55" s="1620">
        <v>89720</v>
      </c>
      <c r="AK55" s="1451">
        <f>+AJ55*300</f>
        <v>26916000</v>
      </c>
    </row>
    <row r="56" spans="2:37" ht="22.5" customHeight="1" x14ac:dyDescent="0.15">
      <c r="C56" s="3327" t="s">
        <v>19</v>
      </c>
      <c r="D56" s="3328"/>
      <c r="E56" s="920">
        <v>300</v>
      </c>
      <c r="F56" s="947">
        <v>15328</v>
      </c>
      <c r="G56" s="922">
        <f>+F56*300</f>
        <v>4598400</v>
      </c>
      <c r="H56" s="922">
        <v>15625</v>
      </c>
      <c r="I56" s="922">
        <f>+H56*300</f>
        <v>4687500</v>
      </c>
      <c r="J56" s="922">
        <v>14667</v>
      </c>
      <c r="K56" s="923">
        <f>+J56*300</f>
        <v>4400100</v>
      </c>
      <c r="L56" s="922">
        <v>9409</v>
      </c>
      <c r="M56" s="923">
        <f>+L56*300</f>
        <v>2822700</v>
      </c>
      <c r="N56" s="922">
        <v>8436</v>
      </c>
      <c r="O56" s="923">
        <f>+N56*300</f>
        <v>2530800</v>
      </c>
      <c r="P56" s="922">
        <v>8075</v>
      </c>
      <c r="Q56" s="922">
        <f>+P56*300</f>
        <v>2422500</v>
      </c>
      <c r="R56" s="3327" t="s">
        <v>19</v>
      </c>
      <c r="S56" s="3328"/>
      <c r="T56" s="920">
        <v>300</v>
      </c>
      <c r="U56" s="963">
        <v>7748</v>
      </c>
      <c r="V56" s="923">
        <f>+U56*300</f>
        <v>2324400</v>
      </c>
      <c r="W56" s="922">
        <v>7592</v>
      </c>
      <c r="X56" s="923">
        <f>+W56*300</f>
        <v>2277600</v>
      </c>
      <c r="Y56" s="922">
        <v>7419</v>
      </c>
      <c r="Z56" s="922">
        <f>+Y56*300</f>
        <v>2225700</v>
      </c>
      <c r="AA56" s="963">
        <v>7310</v>
      </c>
      <c r="AB56" s="924">
        <f>+AA56*300</f>
        <v>2193000</v>
      </c>
      <c r="AC56" s="1444">
        <v>7517</v>
      </c>
      <c r="AD56" s="1445">
        <f>+AC56*300</f>
        <v>2255100</v>
      </c>
      <c r="AE56" s="1401">
        <v>7549</v>
      </c>
      <c r="AF56" s="920">
        <f>+AE56*300</f>
        <v>2264700</v>
      </c>
      <c r="AG56" s="3327" t="s">
        <v>19</v>
      </c>
      <c r="AH56" s="3328"/>
      <c r="AI56" s="920">
        <v>300</v>
      </c>
      <c r="AJ56" s="1618">
        <v>7127</v>
      </c>
      <c r="AK56" s="1445">
        <f>+AJ56*300</f>
        <v>2138100</v>
      </c>
    </row>
    <row r="57" spans="2:37" ht="22.5" customHeight="1" x14ac:dyDescent="0.15">
      <c r="C57" s="3323" t="s">
        <v>504</v>
      </c>
      <c r="D57" s="3324"/>
      <c r="E57" s="908">
        <v>300</v>
      </c>
      <c r="F57" s="498">
        <v>4162</v>
      </c>
      <c r="G57" s="911">
        <f>+F57*300</f>
        <v>1248600</v>
      </c>
      <c r="H57" s="911">
        <v>4601</v>
      </c>
      <c r="I57" s="911">
        <f>+H57*300</f>
        <v>1380300</v>
      </c>
      <c r="J57" s="911">
        <v>4684</v>
      </c>
      <c r="K57" s="912">
        <f>+J57*300</f>
        <v>1405200</v>
      </c>
      <c r="L57" s="911">
        <v>2508</v>
      </c>
      <c r="M57" s="912">
        <f>+L57*300</f>
        <v>752400</v>
      </c>
      <c r="N57" s="911">
        <v>2275</v>
      </c>
      <c r="O57" s="912">
        <f>+N57*300</f>
        <v>682500</v>
      </c>
      <c r="P57" s="911">
        <v>2400</v>
      </c>
      <c r="Q57" s="911">
        <f>+P57*300</f>
        <v>720000</v>
      </c>
      <c r="R57" s="3323" t="s">
        <v>504</v>
      </c>
      <c r="S57" s="3324"/>
      <c r="T57" s="908">
        <v>300</v>
      </c>
      <c r="U57" s="988">
        <v>2601</v>
      </c>
      <c r="V57" s="912">
        <f>+U57*300</f>
        <v>780300</v>
      </c>
      <c r="W57" s="911">
        <v>2458</v>
      </c>
      <c r="X57" s="912">
        <f>+W57*300</f>
        <v>737400</v>
      </c>
      <c r="Y57" s="911">
        <v>2226</v>
      </c>
      <c r="Z57" s="911">
        <f>+Y57*300</f>
        <v>667800</v>
      </c>
      <c r="AA57" s="988">
        <v>2206</v>
      </c>
      <c r="AB57" s="913">
        <f>+AA57*300</f>
        <v>661800</v>
      </c>
      <c r="AC57" s="1440">
        <v>544</v>
      </c>
      <c r="AD57" s="1441">
        <f>+AC57*300</f>
        <v>163200</v>
      </c>
      <c r="AE57" s="2017"/>
      <c r="AF57" s="2018"/>
      <c r="AG57" s="3323" t="s">
        <v>504</v>
      </c>
      <c r="AH57" s="3324"/>
      <c r="AI57" s="908">
        <v>300</v>
      </c>
      <c r="AJ57" s="1613"/>
      <c r="AK57" s="1614"/>
    </row>
    <row r="58" spans="2:37" ht="22.5" customHeight="1" x14ac:dyDescent="0.15">
      <c r="C58" s="3323" t="s">
        <v>505</v>
      </c>
      <c r="D58" s="3324"/>
      <c r="E58" s="914">
        <v>300</v>
      </c>
      <c r="F58" s="949"/>
      <c r="G58" s="909">
        <f>+F58*300</f>
        <v>0</v>
      </c>
      <c r="H58" s="909">
        <v>21</v>
      </c>
      <c r="I58" s="909">
        <f>+H58*300</f>
        <v>6300</v>
      </c>
      <c r="J58" s="911">
        <v>10</v>
      </c>
      <c r="K58" s="912">
        <f>+J58*300</f>
        <v>3000</v>
      </c>
      <c r="L58" s="911">
        <v>17</v>
      </c>
      <c r="M58" s="912">
        <f>+L58*300</f>
        <v>5100</v>
      </c>
      <c r="N58" s="3345" t="s">
        <v>506</v>
      </c>
      <c r="O58" s="3337"/>
      <c r="P58" s="3345" t="s">
        <v>506</v>
      </c>
      <c r="Q58" s="3346"/>
      <c r="R58" s="3323" t="s">
        <v>505</v>
      </c>
      <c r="S58" s="3324"/>
      <c r="T58" s="914">
        <v>300</v>
      </c>
      <c r="U58" s="3343" t="s">
        <v>525</v>
      </c>
      <c r="V58" s="3344"/>
      <c r="W58" s="3345" t="s">
        <v>528</v>
      </c>
      <c r="X58" s="3337"/>
      <c r="Y58" s="3345" t="s">
        <v>528</v>
      </c>
      <c r="Z58" s="3346"/>
      <c r="AA58" s="3337" t="s">
        <v>528</v>
      </c>
      <c r="AB58" s="3338"/>
      <c r="AC58" s="3368" t="s">
        <v>528</v>
      </c>
      <c r="AD58" s="3369"/>
      <c r="AE58" s="3370" t="s">
        <v>528</v>
      </c>
      <c r="AF58" s="3371"/>
      <c r="AG58" s="3323" t="s">
        <v>505</v>
      </c>
      <c r="AH58" s="3324"/>
      <c r="AI58" s="914">
        <v>300</v>
      </c>
      <c r="AJ58" s="3368" t="s">
        <v>528</v>
      </c>
      <c r="AK58" s="3369"/>
    </row>
    <row r="59" spans="2:37" ht="22.5" customHeight="1" thickBot="1" x14ac:dyDescent="0.2">
      <c r="C59" s="3304" t="s">
        <v>507</v>
      </c>
      <c r="D59" s="3305"/>
      <c r="E59" s="915">
        <v>750</v>
      </c>
      <c r="F59" s="963">
        <v>4410</v>
      </c>
      <c r="G59" s="934">
        <f>+F59*750</f>
        <v>3307500</v>
      </c>
      <c r="H59" s="922">
        <v>4319</v>
      </c>
      <c r="I59" s="934">
        <f>+H59*750</f>
        <v>3239250</v>
      </c>
      <c r="J59" s="911">
        <v>3864</v>
      </c>
      <c r="K59" s="950">
        <f>+J59*750</f>
        <v>2898000</v>
      </c>
      <c r="L59" s="911">
        <v>2317</v>
      </c>
      <c r="M59" s="950">
        <f>+L59*750</f>
        <v>1737750</v>
      </c>
      <c r="N59" s="934">
        <v>1809</v>
      </c>
      <c r="O59" s="950">
        <f>+N59*750</f>
        <v>1356750</v>
      </c>
      <c r="P59" s="911">
        <v>1561</v>
      </c>
      <c r="Q59" s="934">
        <f>+P59*750</f>
        <v>1170750</v>
      </c>
      <c r="R59" s="3304" t="s">
        <v>507</v>
      </c>
      <c r="S59" s="3305"/>
      <c r="T59" s="915">
        <v>750</v>
      </c>
      <c r="U59" s="988">
        <v>1527</v>
      </c>
      <c r="V59" s="950">
        <f>+U59*750</f>
        <v>1145250</v>
      </c>
      <c r="W59" s="934">
        <v>1382</v>
      </c>
      <c r="X59" s="950">
        <f>+W59*750</f>
        <v>1036500</v>
      </c>
      <c r="Y59" s="911">
        <v>1297</v>
      </c>
      <c r="Z59" s="934">
        <f>+Y59*750</f>
        <v>972750</v>
      </c>
      <c r="AA59" s="988">
        <v>1359</v>
      </c>
      <c r="AB59" s="936">
        <f>+AA59*750</f>
        <v>1019250</v>
      </c>
      <c r="AC59" s="1440">
        <v>1163</v>
      </c>
      <c r="AD59" s="1452">
        <f>+AC59*750</f>
        <v>872250</v>
      </c>
      <c r="AE59" s="949">
        <v>1073</v>
      </c>
      <c r="AF59" s="915">
        <f>+AE59*750</f>
        <v>804750</v>
      </c>
      <c r="AG59" s="3304" t="s">
        <v>507</v>
      </c>
      <c r="AH59" s="3305"/>
      <c r="AI59" s="915">
        <v>750</v>
      </c>
      <c r="AJ59" s="1617">
        <v>1105</v>
      </c>
      <c r="AK59" s="1452">
        <f>+AJ59*750</f>
        <v>828750</v>
      </c>
    </row>
    <row r="60" spans="2:37" ht="22.5" customHeight="1" thickTop="1" thickBot="1" x14ac:dyDescent="0.2">
      <c r="C60" s="3306" t="s">
        <v>499</v>
      </c>
      <c r="D60" s="3307"/>
      <c r="E60" s="3308"/>
      <c r="F60" s="951">
        <f>SUM(F55:F59)</f>
        <v>249114</v>
      </c>
      <c r="G60" s="952">
        <f>SUM(G55:G59)</f>
        <v>76718700</v>
      </c>
      <c r="H60" s="952">
        <f>SUM(H55:H59)</f>
        <v>257158</v>
      </c>
      <c r="I60" s="953">
        <f>SUM(I55:I59)</f>
        <v>79090950</v>
      </c>
      <c r="J60" s="964">
        <f t="shared" ref="J60:P60" si="241">SUM(J55:J59)</f>
        <v>250622</v>
      </c>
      <c r="K60" s="953">
        <f>SUM(K55:K59)</f>
        <v>76925400</v>
      </c>
      <c r="L60" s="964">
        <f t="shared" si="241"/>
        <v>154941</v>
      </c>
      <c r="M60" s="953">
        <f>SUM(M55:M59)</f>
        <v>47524950</v>
      </c>
      <c r="N60" s="964">
        <f>SUM(N55:N59)</f>
        <v>134292</v>
      </c>
      <c r="O60" s="953">
        <f>SUM(O55:O59)</f>
        <v>41101650</v>
      </c>
      <c r="P60" s="952">
        <f t="shared" si="241"/>
        <v>130252</v>
      </c>
      <c r="Q60" s="952">
        <f>SUM(Q55:Q59)</f>
        <v>39778050</v>
      </c>
      <c r="R60" s="3306" t="s">
        <v>499</v>
      </c>
      <c r="S60" s="3307"/>
      <c r="T60" s="3308"/>
      <c r="U60" s="993">
        <f t="shared" ref="U60:AA60" si="242">+U55+U56+U57+U59</f>
        <v>123045</v>
      </c>
      <c r="V60" s="953">
        <f t="shared" si="242"/>
        <v>37600650</v>
      </c>
      <c r="W60" s="964">
        <f t="shared" si="242"/>
        <v>115538</v>
      </c>
      <c r="X60" s="953">
        <f t="shared" ref="X60" si="243">+X55+X56+X57+X59</f>
        <v>35283300</v>
      </c>
      <c r="Y60" s="952">
        <f t="shared" si="242"/>
        <v>112924</v>
      </c>
      <c r="Z60" s="952">
        <f t="shared" ref="Z60" si="244">+Z55+Z56+Z57+Z59</f>
        <v>34460850</v>
      </c>
      <c r="AA60" s="951">
        <f t="shared" si="242"/>
        <v>109964</v>
      </c>
      <c r="AB60" s="965">
        <f t="shared" ref="AB60:AC60" si="245">+AB55+AB56+AB57+AB59</f>
        <v>33600750</v>
      </c>
      <c r="AC60" s="951">
        <f t="shared" si="245"/>
        <v>106992</v>
      </c>
      <c r="AD60" s="965">
        <f t="shared" ref="AD60:AE60" si="246">+AD55+AD56+AD57+AD59</f>
        <v>32620950</v>
      </c>
      <c r="AE60" s="951">
        <f t="shared" si="246"/>
        <v>106423</v>
      </c>
      <c r="AF60" s="965">
        <f t="shared" ref="AF60:AJ60" si="247">+AF55+AF56+AF57+AF59</f>
        <v>32409750</v>
      </c>
      <c r="AG60" s="3306" t="s">
        <v>499</v>
      </c>
      <c r="AH60" s="3307"/>
      <c r="AI60" s="3308"/>
      <c r="AJ60" s="951">
        <f t="shared" si="247"/>
        <v>97952</v>
      </c>
      <c r="AK60" s="965">
        <f t="shared" ref="AK60" si="248">+AK55+AK56+AK57+AK59</f>
        <v>29882850</v>
      </c>
    </row>
    <row r="61" spans="2:37" ht="22.5" customHeight="1" thickTop="1" thickBot="1" x14ac:dyDescent="0.2">
      <c r="C61" s="3309" t="s">
        <v>72</v>
      </c>
      <c r="D61" s="3310"/>
      <c r="E61" s="3311"/>
      <c r="F61" s="916">
        <f t="shared" ref="F61:G61" si="249">+F45+F54+F60</f>
        <v>731393</v>
      </c>
      <c r="G61" s="955">
        <f t="shared" si="249"/>
        <v>245615850</v>
      </c>
      <c r="H61" s="955">
        <f>+H45+H54+H60</f>
        <v>749992</v>
      </c>
      <c r="I61" s="955">
        <f t="shared" ref="I61" si="250">+I45+I54+I60</f>
        <v>258537800</v>
      </c>
      <c r="J61" s="955">
        <f>SUM(J60,J54,J45)</f>
        <v>733188</v>
      </c>
      <c r="K61" s="918">
        <f t="shared" ref="K61:M61" si="251">+K45+K54+K60</f>
        <v>254617550</v>
      </c>
      <c r="L61" s="955">
        <f>SUM(L60,L54,L45)</f>
        <v>517851</v>
      </c>
      <c r="M61" s="918">
        <f t="shared" si="251"/>
        <v>184128750</v>
      </c>
      <c r="N61" s="955">
        <f>SUM(N60,N54,N45)</f>
        <v>430195</v>
      </c>
      <c r="O61" s="918">
        <f t="shared" ref="O61:Q61" si="252">+O45+O54+O60</f>
        <v>156010750</v>
      </c>
      <c r="P61" s="955">
        <f>SUM(P60,P54,P45)</f>
        <v>420925</v>
      </c>
      <c r="Q61" s="955">
        <f t="shared" si="252"/>
        <v>154042450</v>
      </c>
      <c r="R61" s="3309" t="s">
        <v>72</v>
      </c>
      <c r="S61" s="3310"/>
      <c r="T61" s="3311"/>
      <c r="U61" s="916">
        <f t="shared" ref="U61:AA61" si="253">+U45+U54+U60</f>
        <v>396656</v>
      </c>
      <c r="V61" s="918">
        <f t="shared" si="253"/>
        <v>146544200</v>
      </c>
      <c r="W61" s="955">
        <f t="shared" si="253"/>
        <v>381060</v>
      </c>
      <c r="X61" s="918">
        <f t="shared" ref="X61" si="254">+X45+X54+X60</f>
        <v>140600800</v>
      </c>
      <c r="Y61" s="955">
        <f t="shared" si="253"/>
        <v>371530</v>
      </c>
      <c r="Z61" s="955">
        <f t="shared" ref="Z61" si="255">+Z45+Z54+Z60</f>
        <v>137425500</v>
      </c>
      <c r="AA61" s="916">
        <f t="shared" si="253"/>
        <v>362771</v>
      </c>
      <c r="AB61" s="919">
        <f t="shared" ref="AB61:AC61" si="256">+AB45+AB54+AB60</f>
        <v>134690850</v>
      </c>
      <c r="AC61" s="916">
        <f t="shared" si="256"/>
        <v>355954</v>
      </c>
      <c r="AD61" s="919">
        <f t="shared" ref="AD61:AE61" si="257">+AD45+AD54+AD60</f>
        <v>132093450</v>
      </c>
      <c r="AE61" s="959">
        <f t="shared" si="257"/>
        <v>379649</v>
      </c>
      <c r="AF61" s="2013">
        <f t="shared" ref="AF61:AJ61" si="258">+AF45+AF54+AF60</f>
        <v>139198650</v>
      </c>
      <c r="AG61" s="3309" t="s">
        <v>72</v>
      </c>
      <c r="AH61" s="3310"/>
      <c r="AI61" s="3311"/>
      <c r="AJ61" s="916">
        <f t="shared" si="258"/>
        <v>354159</v>
      </c>
      <c r="AK61" s="919">
        <f t="shared" ref="AK61" si="259">+AK45+AK54+AK60</f>
        <v>131700950</v>
      </c>
    </row>
    <row r="62" spans="2:37" ht="17.25" customHeight="1" x14ac:dyDescent="0.15">
      <c r="C62" s="966"/>
      <c r="D62" s="966"/>
      <c r="E62" s="967"/>
      <c r="F62" s="968"/>
      <c r="G62" s="968"/>
      <c r="H62" s="968"/>
      <c r="I62" s="968"/>
      <c r="J62" s="968"/>
      <c r="K62" s="968"/>
      <c r="L62" s="968"/>
      <c r="M62" s="968" t="s">
        <v>514</v>
      </c>
      <c r="N62" s="968"/>
      <c r="O62" s="968"/>
      <c r="P62" s="968"/>
      <c r="Q62" s="968"/>
      <c r="R62" s="968"/>
      <c r="S62" s="968"/>
      <c r="T62" s="968"/>
      <c r="AE62" s="70"/>
      <c r="AF62" s="70"/>
      <c r="AG62" s="968"/>
      <c r="AH62" s="968"/>
      <c r="AI62" s="968"/>
    </row>
    <row r="63" spans="2:37" ht="22.5" customHeight="1" x14ac:dyDescent="0.15">
      <c r="B63" s="36"/>
      <c r="C63" s="53" t="s">
        <v>183</v>
      </c>
      <c r="L63" s="956" t="s">
        <v>515</v>
      </c>
      <c r="R63" s="53" t="s">
        <v>183</v>
      </c>
      <c r="AE63" s="70"/>
      <c r="AF63" s="70"/>
      <c r="AG63" s="53" t="s">
        <v>183</v>
      </c>
    </row>
    <row r="64" spans="2:37" ht="3.75" customHeight="1" thickBot="1" x14ac:dyDescent="0.2">
      <c r="C64" s="58"/>
      <c r="L64" s="956"/>
      <c r="AE64" s="70"/>
      <c r="AF64" s="70"/>
    </row>
    <row r="65" spans="3:37" ht="17.25" customHeight="1" x14ac:dyDescent="0.15">
      <c r="C65" s="902"/>
      <c r="D65" s="3359" t="s">
        <v>487</v>
      </c>
      <c r="E65" s="3360"/>
      <c r="F65" s="3364" t="s">
        <v>529</v>
      </c>
      <c r="G65" s="3361"/>
      <c r="H65" s="3099" t="s">
        <v>488</v>
      </c>
      <c r="I65" s="3361"/>
      <c r="J65" s="3099" t="s">
        <v>489</v>
      </c>
      <c r="K65" s="3361"/>
      <c r="L65" s="3347" t="s">
        <v>490</v>
      </c>
      <c r="M65" s="3339"/>
      <c r="N65" s="3347" t="s">
        <v>512</v>
      </c>
      <c r="O65" s="3339"/>
      <c r="P65" s="3347" t="s">
        <v>513</v>
      </c>
      <c r="Q65" s="3348"/>
      <c r="R65" s="996"/>
      <c r="S65" s="3187" t="s">
        <v>527</v>
      </c>
      <c r="T65" s="3315"/>
      <c r="U65" s="3339" t="s">
        <v>521</v>
      </c>
      <c r="V65" s="3339"/>
      <c r="W65" s="3347" t="s">
        <v>522</v>
      </c>
      <c r="X65" s="3339"/>
      <c r="Y65" s="3347" t="s">
        <v>523</v>
      </c>
      <c r="Z65" s="3348"/>
      <c r="AA65" s="3339" t="s">
        <v>524</v>
      </c>
      <c r="AB65" s="3340"/>
      <c r="AC65" s="3339" t="s">
        <v>535</v>
      </c>
      <c r="AD65" s="3340"/>
      <c r="AE65" s="3372" t="s">
        <v>565</v>
      </c>
      <c r="AF65" s="3373"/>
      <c r="AG65" s="996"/>
      <c r="AH65" s="3187" t="s">
        <v>487</v>
      </c>
      <c r="AI65" s="3315"/>
      <c r="AJ65" s="3339" t="str">
        <f>AJ7</f>
        <v>平成26年度</v>
      </c>
      <c r="AK65" s="3340"/>
    </row>
    <row r="66" spans="3:37" ht="17.25" customHeight="1" x14ac:dyDescent="0.15">
      <c r="C66" s="903" t="s">
        <v>264</v>
      </c>
      <c r="D66" s="3349"/>
      <c r="E66" s="3350"/>
      <c r="F66" s="969" t="s">
        <v>530</v>
      </c>
      <c r="G66" s="905" t="s">
        <v>531</v>
      </c>
      <c r="H66" s="905" t="s">
        <v>493</v>
      </c>
      <c r="I66" s="905" t="s">
        <v>494</v>
      </c>
      <c r="J66" s="905" t="s">
        <v>493</v>
      </c>
      <c r="K66" s="905" t="s">
        <v>494</v>
      </c>
      <c r="L66" s="905" t="s">
        <v>493</v>
      </c>
      <c r="M66" s="906" t="s">
        <v>494</v>
      </c>
      <c r="N66" s="905" t="s">
        <v>493</v>
      </c>
      <c r="O66" s="906" t="s">
        <v>494</v>
      </c>
      <c r="P66" s="905" t="s">
        <v>493</v>
      </c>
      <c r="Q66" s="905" t="s">
        <v>494</v>
      </c>
      <c r="R66" s="995" t="s">
        <v>526</v>
      </c>
      <c r="S66" s="3312"/>
      <c r="T66" s="3314"/>
      <c r="U66" s="904" t="s">
        <v>493</v>
      </c>
      <c r="V66" s="906" t="s">
        <v>494</v>
      </c>
      <c r="W66" s="905" t="s">
        <v>493</v>
      </c>
      <c r="X66" s="906" t="s">
        <v>494</v>
      </c>
      <c r="Y66" s="905" t="s">
        <v>493</v>
      </c>
      <c r="Z66" s="905" t="s">
        <v>494</v>
      </c>
      <c r="AA66" s="904" t="s">
        <v>493</v>
      </c>
      <c r="AB66" s="907" t="s">
        <v>494</v>
      </c>
      <c r="AC66" s="904" t="s">
        <v>493</v>
      </c>
      <c r="AD66" s="907" t="s">
        <v>494</v>
      </c>
      <c r="AE66" s="2019" t="s">
        <v>493</v>
      </c>
      <c r="AF66" s="2020" t="s">
        <v>494</v>
      </c>
      <c r="AG66" s="995" t="s">
        <v>264</v>
      </c>
      <c r="AH66" s="3312"/>
      <c r="AI66" s="3314"/>
      <c r="AJ66" s="904" t="s">
        <v>493</v>
      </c>
      <c r="AK66" s="907" t="s">
        <v>494</v>
      </c>
    </row>
    <row r="67" spans="3:37" ht="22.5" customHeight="1" x14ac:dyDescent="0.15">
      <c r="C67" s="3333" t="s">
        <v>495</v>
      </c>
      <c r="D67" s="3334"/>
      <c r="E67" s="970">
        <v>450</v>
      </c>
      <c r="F67" s="998"/>
      <c r="G67" s="929"/>
      <c r="H67" s="998"/>
      <c r="I67" s="930"/>
      <c r="J67" s="999"/>
      <c r="K67" s="930"/>
      <c r="L67" s="911">
        <v>28592</v>
      </c>
      <c r="M67" s="912">
        <f>+L67*450</f>
        <v>12866400</v>
      </c>
      <c r="N67" s="911">
        <v>28445</v>
      </c>
      <c r="O67" s="912">
        <f>+N67*450</f>
        <v>12800250</v>
      </c>
      <c r="P67" s="911">
        <v>29593</v>
      </c>
      <c r="Q67" s="911">
        <f>+P67*450</f>
        <v>13316850</v>
      </c>
      <c r="R67" s="3333" t="s">
        <v>495</v>
      </c>
      <c r="S67" s="3334"/>
      <c r="T67" s="970">
        <v>450</v>
      </c>
      <c r="U67" s="988">
        <v>29045</v>
      </c>
      <c r="V67" s="912">
        <f>+U67*450</f>
        <v>13070250</v>
      </c>
      <c r="W67" s="911">
        <v>29387</v>
      </c>
      <c r="X67" s="912">
        <f>+W67*450</f>
        <v>13224150</v>
      </c>
      <c r="Y67" s="911">
        <v>29711</v>
      </c>
      <c r="Z67" s="911">
        <f>+Y67*450</f>
        <v>13369950</v>
      </c>
      <c r="AA67" s="988">
        <v>29300</v>
      </c>
      <c r="AB67" s="913">
        <f>+AA67*450</f>
        <v>13185000</v>
      </c>
      <c r="AC67" s="988">
        <v>28094</v>
      </c>
      <c r="AD67" s="913">
        <f>+AC67*450</f>
        <v>12642300</v>
      </c>
      <c r="AE67" s="949">
        <v>26969</v>
      </c>
      <c r="AF67" s="908">
        <f>+AE67*450</f>
        <v>12136050</v>
      </c>
      <c r="AG67" s="3333" t="s">
        <v>495</v>
      </c>
      <c r="AH67" s="3334"/>
      <c r="AI67" s="970">
        <v>450</v>
      </c>
      <c r="AJ67" s="1622">
        <v>27409</v>
      </c>
      <c r="AK67" s="913">
        <f>+AJ67*450</f>
        <v>12334050</v>
      </c>
    </row>
    <row r="68" spans="3:37" ht="22.5" customHeight="1" x14ac:dyDescent="0.15">
      <c r="C68" s="3323" t="s">
        <v>496</v>
      </c>
      <c r="D68" s="3324"/>
      <c r="E68" s="970">
        <v>750</v>
      </c>
      <c r="F68" s="998"/>
      <c r="G68" s="929"/>
      <c r="H68" s="998"/>
      <c r="I68" s="930"/>
      <c r="J68" s="999"/>
      <c r="K68" s="930"/>
      <c r="L68" s="911">
        <v>9482</v>
      </c>
      <c r="M68" s="912">
        <f>+L68*750</f>
        <v>7111500</v>
      </c>
      <c r="N68" s="911">
        <v>9786</v>
      </c>
      <c r="O68" s="912">
        <f>+N68*750</f>
        <v>7339500</v>
      </c>
      <c r="P68" s="911">
        <v>10420</v>
      </c>
      <c r="Q68" s="911">
        <f>+P68*750</f>
        <v>7815000</v>
      </c>
      <c r="R68" s="3323" t="s">
        <v>496</v>
      </c>
      <c r="S68" s="3324"/>
      <c r="T68" s="970">
        <v>750</v>
      </c>
      <c r="U68" s="988">
        <v>11057</v>
      </c>
      <c r="V68" s="912">
        <f>+U68*750</f>
        <v>8292750</v>
      </c>
      <c r="W68" s="911">
        <v>10749</v>
      </c>
      <c r="X68" s="912">
        <f>+W68*750</f>
        <v>8061750</v>
      </c>
      <c r="Y68" s="911">
        <v>11729</v>
      </c>
      <c r="Z68" s="911">
        <f>+Y68*750</f>
        <v>8796750</v>
      </c>
      <c r="AA68" s="988">
        <v>11197</v>
      </c>
      <c r="AB68" s="913">
        <f>+AA68*750</f>
        <v>8397750</v>
      </c>
      <c r="AC68" s="988">
        <v>10430</v>
      </c>
      <c r="AD68" s="913">
        <f>+AC68*750</f>
        <v>7822500</v>
      </c>
      <c r="AE68" s="949">
        <v>10548</v>
      </c>
      <c r="AF68" s="908">
        <f>+AE68*750</f>
        <v>7911000</v>
      </c>
      <c r="AG68" s="3323" t="s">
        <v>496</v>
      </c>
      <c r="AH68" s="3324"/>
      <c r="AI68" s="970">
        <v>750</v>
      </c>
      <c r="AJ68" s="1622">
        <v>10911</v>
      </c>
      <c r="AK68" s="913">
        <f>+AJ68*750</f>
        <v>8183250</v>
      </c>
    </row>
    <row r="69" spans="3:37" ht="22.5" customHeight="1" x14ac:dyDescent="0.15">
      <c r="C69" s="3323" t="s">
        <v>57</v>
      </c>
      <c r="D69" s="3324"/>
      <c r="E69" s="970">
        <v>350</v>
      </c>
      <c r="F69" s="998"/>
      <c r="G69" s="929"/>
      <c r="H69" s="998"/>
      <c r="I69" s="930"/>
      <c r="J69" s="999"/>
      <c r="K69" s="930"/>
      <c r="L69" s="911">
        <v>238</v>
      </c>
      <c r="M69" s="912">
        <f>+L69*350</f>
        <v>83300</v>
      </c>
      <c r="N69" s="911">
        <v>65</v>
      </c>
      <c r="O69" s="912">
        <f>+N69*350</f>
        <v>22750</v>
      </c>
      <c r="P69" s="911">
        <v>70</v>
      </c>
      <c r="Q69" s="911">
        <f>+P69*350</f>
        <v>24500</v>
      </c>
      <c r="R69" s="3323" t="s">
        <v>57</v>
      </c>
      <c r="S69" s="3324"/>
      <c r="T69" s="970">
        <v>350</v>
      </c>
      <c r="U69" s="988">
        <v>63</v>
      </c>
      <c r="V69" s="912">
        <f>+U69*350</f>
        <v>22050</v>
      </c>
      <c r="W69" s="911">
        <v>47</v>
      </c>
      <c r="X69" s="912">
        <f>+W69*350</f>
        <v>16450</v>
      </c>
      <c r="Y69" s="911">
        <v>30</v>
      </c>
      <c r="Z69" s="911">
        <f>+Y69*350</f>
        <v>10500</v>
      </c>
      <c r="AA69" s="988">
        <v>17</v>
      </c>
      <c r="AB69" s="913">
        <f>+AA69*350</f>
        <v>5950</v>
      </c>
      <c r="AC69" s="988">
        <v>23</v>
      </c>
      <c r="AD69" s="913">
        <f>+AC69*350</f>
        <v>8050</v>
      </c>
      <c r="AE69" s="949">
        <v>0</v>
      </c>
      <c r="AF69" s="908">
        <f>+AE69*350</f>
        <v>0</v>
      </c>
      <c r="AG69" s="3323" t="s">
        <v>57</v>
      </c>
      <c r="AH69" s="3324"/>
      <c r="AI69" s="970">
        <v>350</v>
      </c>
      <c r="AJ69" s="1622">
        <v>1</v>
      </c>
      <c r="AK69" s="913">
        <f>+AJ69*350</f>
        <v>350</v>
      </c>
    </row>
    <row r="70" spans="3:37" ht="22.5" customHeight="1" x14ac:dyDescent="0.15">
      <c r="C70" s="3323" t="s">
        <v>104</v>
      </c>
      <c r="D70" s="3324"/>
      <c r="E70" s="970">
        <v>450</v>
      </c>
      <c r="F70" s="998"/>
      <c r="G70" s="929"/>
      <c r="H70" s="998"/>
      <c r="I70" s="930"/>
      <c r="J70" s="999"/>
      <c r="K70" s="930"/>
      <c r="L70" s="911">
        <v>0</v>
      </c>
      <c r="M70" s="912">
        <f>+L70*450</f>
        <v>0</v>
      </c>
      <c r="N70" s="911">
        <v>0</v>
      </c>
      <c r="O70" s="912">
        <f>+N70*450</f>
        <v>0</v>
      </c>
      <c r="P70" s="911">
        <v>0</v>
      </c>
      <c r="Q70" s="911">
        <f>+P70*450</f>
        <v>0</v>
      </c>
      <c r="R70" s="3323" t="s">
        <v>104</v>
      </c>
      <c r="S70" s="3324"/>
      <c r="T70" s="970">
        <v>450</v>
      </c>
      <c r="U70" s="988">
        <v>0</v>
      </c>
      <c r="V70" s="912">
        <f>+U70*450</f>
        <v>0</v>
      </c>
      <c r="W70" s="911">
        <v>0</v>
      </c>
      <c r="X70" s="912">
        <f>+W70*450</f>
        <v>0</v>
      </c>
      <c r="Y70" s="911">
        <v>0</v>
      </c>
      <c r="Z70" s="911">
        <f>+Y70*450</f>
        <v>0</v>
      </c>
      <c r="AA70" s="988">
        <v>0</v>
      </c>
      <c r="AB70" s="913">
        <f>+AA70*450</f>
        <v>0</v>
      </c>
      <c r="AC70" s="988">
        <v>0</v>
      </c>
      <c r="AD70" s="913">
        <f>+AC70*450</f>
        <v>0</v>
      </c>
      <c r="AE70" s="949">
        <v>0</v>
      </c>
      <c r="AF70" s="908">
        <f>+AE70*450</f>
        <v>0</v>
      </c>
      <c r="AG70" s="3323" t="s">
        <v>104</v>
      </c>
      <c r="AH70" s="3324"/>
      <c r="AI70" s="970">
        <v>450</v>
      </c>
      <c r="AJ70" s="1622">
        <v>0</v>
      </c>
      <c r="AK70" s="913">
        <f>+AJ70*450</f>
        <v>0</v>
      </c>
    </row>
    <row r="71" spans="3:37" ht="22.5" customHeight="1" x14ac:dyDescent="0.15">
      <c r="C71" s="3323" t="s">
        <v>497</v>
      </c>
      <c r="D71" s="3324"/>
      <c r="E71" s="970">
        <v>350</v>
      </c>
      <c r="F71" s="998"/>
      <c r="G71" s="929"/>
      <c r="H71" s="998"/>
      <c r="I71" s="930"/>
      <c r="J71" s="999"/>
      <c r="K71" s="930"/>
      <c r="L71" s="911">
        <v>356</v>
      </c>
      <c r="M71" s="912">
        <f>+L71*350</f>
        <v>124600</v>
      </c>
      <c r="N71" s="911">
        <v>605</v>
      </c>
      <c r="O71" s="912">
        <f>+N71*350</f>
        <v>211750</v>
      </c>
      <c r="P71" s="911">
        <v>634</v>
      </c>
      <c r="Q71" s="911">
        <f>+P71*350</f>
        <v>221900</v>
      </c>
      <c r="R71" s="3323" t="s">
        <v>497</v>
      </c>
      <c r="S71" s="3324"/>
      <c r="T71" s="970">
        <v>350</v>
      </c>
      <c r="U71" s="988">
        <v>551</v>
      </c>
      <c r="V71" s="912">
        <f>+U71*350</f>
        <v>192850</v>
      </c>
      <c r="W71" s="911">
        <v>601</v>
      </c>
      <c r="X71" s="912">
        <f>+W71*350</f>
        <v>210350</v>
      </c>
      <c r="Y71" s="911">
        <v>598</v>
      </c>
      <c r="Z71" s="911">
        <f>+Y71*350</f>
        <v>209300</v>
      </c>
      <c r="AA71" s="988">
        <v>472</v>
      </c>
      <c r="AB71" s="913">
        <f>+AA71*350</f>
        <v>165200</v>
      </c>
      <c r="AC71" s="988">
        <v>472</v>
      </c>
      <c r="AD71" s="913">
        <f>+AC71*350</f>
        <v>165200</v>
      </c>
      <c r="AE71" s="949">
        <v>514</v>
      </c>
      <c r="AF71" s="908">
        <f>+AE71*350</f>
        <v>179900</v>
      </c>
      <c r="AG71" s="3323" t="s">
        <v>497</v>
      </c>
      <c r="AH71" s="3324"/>
      <c r="AI71" s="970">
        <v>350</v>
      </c>
      <c r="AJ71" s="1622">
        <v>477</v>
      </c>
      <c r="AK71" s="913">
        <f>+AJ71*350</f>
        <v>166950</v>
      </c>
    </row>
    <row r="72" spans="3:37" ht="22.5" customHeight="1" x14ac:dyDescent="0.15">
      <c r="C72" s="3323" t="s">
        <v>498</v>
      </c>
      <c r="D72" s="3324"/>
      <c r="E72" s="971">
        <v>1400</v>
      </c>
      <c r="F72" s="998"/>
      <c r="G72" s="929"/>
      <c r="H72" s="998"/>
      <c r="I72" s="930"/>
      <c r="J72" s="999"/>
      <c r="K72" s="930"/>
      <c r="L72" s="911">
        <v>15</v>
      </c>
      <c r="M72" s="912">
        <f>+L72*1400</f>
        <v>21000</v>
      </c>
      <c r="N72" s="911">
        <v>14</v>
      </c>
      <c r="O72" s="912">
        <f>+N72*1400</f>
        <v>19600</v>
      </c>
      <c r="P72" s="911">
        <v>19</v>
      </c>
      <c r="Q72" s="911">
        <f>+P72*1400</f>
        <v>26600</v>
      </c>
      <c r="R72" s="3323" t="s">
        <v>498</v>
      </c>
      <c r="S72" s="3324"/>
      <c r="T72" s="971">
        <v>1400</v>
      </c>
      <c r="U72" s="988">
        <v>13</v>
      </c>
      <c r="V72" s="912">
        <f>+U72*1400</f>
        <v>18200</v>
      </c>
      <c r="W72" s="911">
        <v>23</v>
      </c>
      <c r="X72" s="912">
        <f>+W72*1400</f>
        <v>32200</v>
      </c>
      <c r="Y72" s="911">
        <v>29</v>
      </c>
      <c r="Z72" s="911">
        <f>+Y72*1400</f>
        <v>40600</v>
      </c>
      <c r="AA72" s="988">
        <v>21</v>
      </c>
      <c r="AB72" s="913">
        <f>+AA72*1400</f>
        <v>29400</v>
      </c>
      <c r="AC72" s="988">
        <v>19</v>
      </c>
      <c r="AD72" s="913">
        <f>+AC72*1400</f>
        <v>26600</v>
      </c>
      <c r="AE72" s="949">
        <v>18</v>
      </c>
      <c r="AF72" s="908">
        <f>+AE72*1400</f>
        <v>25200</v>
      </c>
      <c r="AG72" s="3323" t="s">
        <v>498</v>
      </c>
      <c r="AH72" s="3324"/>
      <c r="AI72" s="971">
        <v>1400</v>
      </c>
      <c r="AJ72" s="1622">
        <v>8</v>
      </c>
      <c r="AK72" s="913">
        <f>+AJ72*1400</f>
        <v>11200</v>
      </c>
    </row>
    <row r="73" spans="3:37" ht="22.5" customHeight="1" thickBot="1" x14ac:dyDescent="0.2">
      <c r="C73" s="3323" t="s">
        <v>170</v>
      </c>
      <c r="D73" s="3324"/>
      <c r="E73" s="972">
        <v>300</v>
      </c>
      <c r="F73" s="998"/>
      <c r="G73" s="929"/>
      <c r="H73" s="998"/>
      <c r="I73" s="930"/>
      <c r="J73" s="1000"/>
      <c r="K73" s="930"/>
      <c r="L73" s="911">
        <v>1700</v>
      </c>
      <c r="M73" s="912">
        <f>+L73*300</f>
        <v>510000</v>
      </c>
      <c r="N73" s="934">
        <v>1683</v>
      </c>
      <c r="O73" s="950">
        <f>+N73*300</f>
        <v>504900</v>
      </c>
      <c r="P73" s="911">
        <v>1695</v>
      </c>
      <c r="Q73" s="911">
        <f>+P73*300</f>
        <v>508500</v>
      </c>
      <c r="R73" s="3323" t="s">
        <v>170</v>
      </c>
      <c r="S73" s="3324"/>
      <c r="T73" s="972">
        <v>300</v>
      </c>
      <c r="U73" s="988">
        <v>2074</v>
      </c>
      <c r="V73" s="912">
        <f>+U73*300</f>
        <v>622200</v>
      </c>
      <c r="W73" s="934">
        <v>1913</v>
      </c>
      <c r="X73" s="950">
        <f>+W73*300</f>
        <v>573900</v>
      </c>
      <c r="Y73" s="911">
        <v>2295</v>
      </c>
      <c r="Z73" s="911">
        <f>+Y73*300</f>
        <v>688500</v>
      </c>
      <c r="AA73" s="988">
        <v>2206</v>
      </c>
      <c r="AB73" s="913">
        <f>+AA73*300</f>
        <v>661800</v>
      </c>
      <c r="AC73" s="988">
        <v>1925</v>
      </c>
      <c r="AD73" s="913">
        <f>+AC73*300</f>
        <v>577500</v>
      </c>
      <c r="AE73" s="949">
        <v>1659</v>
      </c>
      <c r="AF73" s="908">
        <f>+AE73*300</f>
        <v>497700</v>
      </c>
      <c r="AG73" s="3323" t="s">
        <v>170</v>
      </c>
      <c r="AH73" s="3324"/>
      <c r="AI73" s="972">
        <v>300</v>
      </c>
      <c r="AJ73" s="1622">
        <v>1646</v>
      </c>
      <c r="AK73" s="913">
        <f>+AJ73*300</f>
        <v>493800</v>
      </c>
    </row>
    <row r="74" spans="3:37" ht="22.5" customHeight="1" thickTop="1" thickBot="1" x14ac:dyDescent="0.2">
      <c r="C74" s="3335" t="s">
        <v>499</v>
      </c>
      <c r="D74" s="3336"/>
      <c r="E74" s="973"/>
      <c r="F74" s="1001"/>
      <c r="G74" s="1002"/>
      <c r="H74" s="1002"/>
      <c r="I74" s="1002"/>
      <c r="J74" s="1003"/>
      <c r="K74" s="1002"/>
      <c r="L74" s="955">
        <f>SUM(L67:L73)</f>
        <v>40383</v>
      </c>
      <c r="M74" s="974">
        <f t="shared" ref="M74:O74" si="260">SUM(M67:M73)</f>
        <v>20716800</v>
      </c>
      <c r="N74" s="955">
        <v>40598</v>
      </c>
      <c r="O74" s="974">
        <f t="shared" si="260"/>
        <v>20898750</v>
      </c>
      <c r="P74" s="955">
        <f>SUM(P67:P73)</f>
        <v>42431</v>
      </c>
      <c r="Q74" s="916">
        <f t="shared" ref="Q74" si="261">SUM(Q67:Q73)</f>
        <v>21913350</v>
      </c>
      <c r="R74" s="3335" t="s">
        <v>499</v>
      </c>
      <c r="S74" s="3336"/>
      <c r="T74" s="973"/>
      <c r="U74" s="916">
        <f t="shared" ref="U74:AA74" si="262">SUM(U67:U73)</f>
        <v>42803</v>
      </c>
      <c r="V74" s="974">
        <f t="shared" si="262"/>
        <v>22218300</v>
      </c>
      <c r="W74" s="955">
        <f t="shared" si="262"/>
        <v>42720</v>
      </c>
      <c r="X74" s="974">
        <f t="shared" ref="X74" si="263">SUM(X67:X73)</f>
        <v>22118800</v>
      </c>
      <c r="Y74" s="955">
        <f t="shared" si="262"/>
        <v>44392</v>
      </c>
      <c r="Z74" s="916">
        <f t="shared" ref="Z74" si="264">SUM(Z67:Z73)</f>
        <v>23115600</v>
      </c>
      <c r="AA74" s="916">
        <f t="shared" si="262"/>
        <v>43213</v>
      </c>
      <c r="AB74" s="975">
        <f t="shared" ref="AB74:AC74" si="265">SUM(AB67:AB73)</f>
        <v>22445100</v>
      </c>
      <c r="AC74" s="916">
        <f t="shared" si="265"/>
        <v>40963</v>
      </c>
      <c r="AD74" s="975">
        <f t="shared" ref="AD74:AE74" si="266">SUM(AD67:AD73)</f>
        <v>21242150</v>
      </c>
      <c r="AE74" s="959">
        <f t="shared" si="266"/>
        <v>39708</v>
      </c>
      <c r="AF74" s="2021">
        <f t="shared" ref="AF74:AJ74" si="267">SUM(AF67:AF73)</f>
        <v>20749850</v>
      </c>
      <c r="AG74" s="3335" t="s">
        <v>499</v>
      </c>
      <c r="AH74" s="3336"/>
      <c r="AI74" s="973"/>
      <c r="AJ74" s="916">
        <f t="shared" si="267"/>
        <v>40452</v>
      </c>
      <c r="AK74" s="975">
        <f t="shared" ref="AK74" si="268">SUM(AK67:AK73)</f>
        <v>21189600</v>
      </c>
    </row>
    <row r="75" spans="3:37" ht="22.5" customHeight="1" x14ac:dyDescent="0.15">
      <c r="C75" s="3327" t="s">
        <v>64</v>
      </c>
      <c r="D75" s="3328"/>
      <c r="E75" s="976">
        <v>300</v>
      </c>
      <c r="F75" s="998"/>
      <c r="G75" s="1004"/>
      <c r="H75" s="998"/>
      <c r="I75" s="1005"/>
      <c r="J75" s="1006"/>
      <c r="K75" s="1005"/>
      <c r="L75" s="922">
        <v>84628</v>
      </c>
      <c r="M75" s="923">
        <f>+L75*300</f>
        <v>25388400</v>
      </c>
      <c r="N75" s="922">
        <v>83632</v>
      </c>
      <c r="O75" s="923">
        <f>+N75*300</f>
        <v>25089600</v>
      </c>
      <c r="P75" s="922">
        <v>84883</v>
      </c>
      <c r="Q75" s="922">
        <f>+P75*300</f>
        <v>25464900</v>
      </c>
      <c r="R75" s="3327" t="s">
        <v>64</v>
      </c>
      <c r="S75" s="3328"/>
      <c r="T75" s="976">
        <v>300</v>
      </c>
      <c r="U75" s="963">
        <v>83099</v>
      </c>
      <c r="V75" s="923">
        <f>+U75*300</f>
        <v>24929700</v>
      </c>
      <c r="W75" s="922">
        <v>81884</v>
      </c>
      <c r="X75" s="923">
        <f>+W75*300</f>
        <v>24565200</v>
      </c>
      <c r="Y75" s="922">
        <v>84321</v>
      </c>
      <c r="Z75" s="922">
        <f>+Y75*300</f>
        <v>25296300</v>
      </c>
      <c r="AA75" s="963">
        <v>85138</v>
      </c>
      <c r="AB75" s="924">
        <f>+AA75*300</f>
        <v>25541400</v>
      </c>
      <c r="AC75" s="963">
        <v>85376</v>
      </c>
      <c r="AD75" s="924">
        <f>+AC75*300</f>
        <v>25612800</v>
      </c>
      <c r="AE75" s="1401">
        <v>98085</v>
      </c>
      <c r="AF75" s="920">
        <f>+AE75*300</f>
        <v>29425500</v>
      </c>
      <c r="AG75" s="3327" t="s">
        <v>64</v>
      </c>
      <c r="AH75" s="3328"/>
      <c r="AI75" s="976">
        <v>300</v>
      </c>
      <c r="AJ75" s="1623">
        <v>86408</v>
      </c>
      <c r="AK75" s="924">
        <f>+AJ75*300</f>
        <v>25922400</v>
      </c>
    </row>
    <row r="76" spans="3:37" ht="22.5" customHeight="1" x14ac:dyDescent="0.15">
      <c r="C76" s="3323" t="s">
        <v>80</v>
      </c>
      <c r="D76" s="3324"/>
      <c r="E76" s="970">
        <v>300</v>
      </c>
      <c r="F76" s="998"/>
      <c r="G76" s="1004"/>
      <c r="H76" s="998"/>
      <c r="I76" s="1005"/>
      <c r="J76" s="1000"/>
      <c r="K76" s="1005"/>
      <c r="L76" s="911">
        <v>2203</v>
      </c>
      <c r="M76" s="923">
        <f>+L76*300</f>
        <v>660900</v>
      </c>
      <c r="N76" s="911">
        <v>2049</v>
      </c>
      <c r="O76" s="923">
        <f>+N76*300</f>
        <v>614700</v>
      </c>
      <c r="P76" s="911">
        <v>1991</v>
      </c>
      <c r="Q76" s="922">
        <f>+P76*300</f>
        <v>597300</v>
      </c>
      <c r="R76" s="3323" t="s">
        <v>80</v>
      </c>
      <c r="S76" s="3324"/>
      <c r="T76" s="970">
        <v>300</v>
      </c>
      <c r="U76" s="988">
        <v>2297</v>
      </c>
      <c r="V76" s="923">
        <f>+U76*300</f>
        <v>689100</v>
      </c>
      <c r="W76" s="911">
        <v>2060</v>
      </c>
      <c r="X76" s="923">
        <f>+W76*300</f>
        <v>618000</v>
      </c>
      <c r="Y76" s="911">
        <v>2201</v>
      </c>
      <c r="Z76" s="922">
        <f>+Y76*300</f>
        <v>660300</v>
      </c>
      <c r="AA76" s="988">
        <v>2362</v>
      </c>
      <c r="AB76" s="924">
        <f>+AA76*300</f>
        <v>708600</v>
      </c>
      <c r="AC76" s="988">
        <v>2335</v>
      </c>
      <c r="AD76" s="924">
        <f>+AC76*300</f>
        <v>700500</v>
      </c>
      <c r="AE76" s="949">
        <v>2807</v>
      </c>
      <c r="AF76" s="920">
        <f>+AE76*300</f>
        <v>842100</v>
      </c>
      <c r="AG76" s="3323" t="s">
        <v>80</v>
      </c>
      <c r="AH76" s="3324"/>
      <c r="AI76" s="970">
        <v>300</v>
      </c>
      <c r="AJ76" s="1622">
        <v>2482</v>
      </c>
      <c r="AK76" s="924">
        <f>+AJ76*300</f>
        <v>744600</v>
      </c>
    </row>
    <row r="77" spans="3:37" ht="22.5" customHeight="1" x14ac:dyDescent="0.15">
      <c r="C77" s="3323" t="s">
        <v>500</v>
      </c>
      <c r="D77" s="3324"/>
      <c r="E77" s="970">
        <v>300</v>
      </c>
      <c r="F77" s="998"/>
      <c r="G77" s="1004"/>
      <c r="H77" s="998"/>
      <c r="I77" s="1005"/>
      <c r="J77" s="999"/>
      <c r="K77" s="1005"/>
      <c r="L77" s="911">
        <v>1808</v>
      </c>
      <c r="M77" s="923">
        <f>+L77*300</f>
        <v>542400</v>
      </c>
      <c r="N77" s="911">
        <v>1793</v>
      </c>
      <c r="O77" s="923">
        <f>+N77*300</f>
        <v>537900</v>
      </c>
      <c r="P77" s="911">
        <v>1887</v>
      </c>
      <c r="Q77" s="922">
        <f>+P77*300</f>
        <v>566100</v>
      </c>
      <c r="R77" s="3323" t="s">
        <v>500</v>
      </c>
      <c r="S77" s="3324"/>
      <c r="T77" s="970">
        <v>300</v>
      </c>
      <c r="U77" s="988">
        <v>1991</v>
      </c>
      <c r="V77" s="923">
        <f>+U77*300</f>
        <v>597300</v>
      </c>
      <c r="W77" s="911">
        <v>2122</v>
      </c>
      <c r="X77" s="923">
        <f>+W77*300</f>
        <v>636600</v>
      </c>
      <c r="Y77" s="911">
        <v>2256</v>
      </c>
      <c r="Z77" s="922">
        <f>+Y77*300</f>
        <v>676800</v>
      </c>
      <c r="AA77" s="988">
        <v>2164</v>
      </c>
      <c r="AB77" s="924">
        <f>+AA77*300</f>
        <v>649200</v>
      </c>
      <c r="AC77" s="988">
        <v>2190</v>
      </c>
      <c r="AD77" s="924">
        <f>+AC77*300</f>
        <v>657000</v>
      </c>
      <c r="AE77" s="949">
        <v>2411</v>
      </c>
      <c r="AF77" s="920">
        <f>+AE77*300</f>
        <v>723300</v>
      </c>
      <c r="AG77" s="3323" t="s">
        <v>500</v>
      </c>
      <c r="AH77" s="3324"/>
      <c r="AI77" s="970">
        <v>300</v>
      </c>
      <c r="AJ77" s="1622">
        <v>2477</v>
      </c>
      <c r="AK77" s="924">
        <f>+AJ77*300</f>
        <v>743100</v>
      </c>
    </row>
    <row r="78" spans="3:37" ht="22.5" customHeight="1" x14ac:dyDescent="0.15">
      <c r="C78" s="3323" t="s">
        <v>65</v>
      </c>
      <c r="D78" s="3324"/>
      <c r="E78" s="970">
        <v>300</v>
      </c>
      <c r="F78" s="998"/>
      <c r="G78" s="1004"/>
      <c r="H78" s="998"/>
      <c r="I78" s="1005"/>
      <c r="J78" s="1000"/>
      <c r="K78" s="1005"/>
      <c r="L78" s="911">
        <v>80</v>
      </c>
      <c r="M78" s="923">
        <f t="shared" ref="M78:Q81" si="269">+L78*300</f>
        <v>24000</v>
      </c>
      <c r="N78" s="911">
        <v>83</v>
      </c>
      <c r="O78" s="923">
        <f t="shared" si="269"/>
        <v>24900</v>
      </c>
      <c r="P78" s="911">
        <v>118</v>
      </c>
      <c r="Q78" s="922">
        <f t="shared" si="269"/>
        <v>35400</v>
      </c>
      <c r="R78" s="3323" t="s">
        <v>65</v>
      </c>
      <c r="S78" s="3324"/>
      <c r="T78" s="970">
        <v>300</v>
      </c>
      <c r="U78" s="988">
        <v>83</v>
      </c>
      <c r="V78" s="923">
        <f t="shared" ref="V78:AB81" si="270">+U78*300</f>
        <v>24900</v>
      </c>
      <c r="W78" s="911">
        <v>91</v>
      </c>
      <c r="X78" s="923">
        <f t="shared" si="270"/>
        <v>27300</v>
      </c>
      <c r="Y78" s="911">
        <v>89</v>
      </c>
      <c r="Z78" s="922">
        <f t="shared" si="270"/>
        <v>26700</v>
      </c>
      <c r="AA78" s="988">
        <v>76</v>
      </c>
      <c r="AB78" s="924">
        <f t="shared" si="270"/>
        <v>22800</v>
      </c>
      <c r="AC78" s="988">
        <v>66</v>
      </c>
      <c r="AD78" s="924">
        <f t="shared" ref="AD78:AD81" si="271">+AC78*300</f>
        <v>19800</v>
      </c>
      <c r="AE78" s="949">
        <v>54</v>
      </c>
      <c r="AF78" s="920">
        <f t="shared" ref="AF78:AF81" si="272">+AE78*300</f>
        <v>16200</v>
      </c>
      <c r="AG78" s="3323" t="s">
        <v>65</v>
      </c>
      <c r="AH78" s="3324"/>
      <c r="AI78" s="970">
        <v>300</v>
      </c>
      <c r="AJ78" s="1622">
        <v>86</v>
      </c>
      <c r="AK78" s="924">
        <f t="shared" ref="AK78:AK81" si="273">+AJ78*300</f>
        <v>25800</v>
      </c>
    </row>
    <row r="79" spans="3:37" ht="22.5" customHeight="1" x14ac:dyDescent="0.15">
      <c r="C79" s="3319" t="s">
        <v>112</v>
      </c>
      <c r="D79" s="3320"/>
      <c r="E79" s="971">
        <v>300</v>
      </c>
      <c r="F79" s="1007"/>
      <c r="G79" s="1007"/>
      <c r="H79" s="1007"/>
      <c r="I79" s="1007"/>
      <c r="J79" s="1008"/>
      <c r="K79" s="1008"/>
      <c r="L79" s="911">
        <v>0</v>
      </c>
      <c r="M79" s="912">
        <f t="shared" si="269"/>
        <v>0</v>
      </c>
      <c r="N79" s="911">
        <v>28</v>
      </c>
      <c r="O79" s="912">
        <f t="shared" si="269"/>
        <v>8400</v>
      </c>
      <c r="P79" s="911">
        <v>31</v>
      </c>
      <c r="Q79" s="922">
        <f t="shared" si="269"/>
        <v>9300</v>
      </c>
      <c r="R79" s="3319" t="s">
        <v>112</v>
      </c>
      <c r="S79" s="3320"/>
      <c r="T79" s="971">
        <v>300</v>
      </c>
      <c r="U79" s="988">
        <v>48</v>
      </c>
      <c r="V79" s="912">
        <f t="shared" si="270"/>
        <v>14400</v>
      </c>
      <c r="W79" s="911">
        <v>72</v>
      </c>
      <c r="X79" s="912">
        <f t="shared" si="270"/>
        <v>21600</v>
      </c>
      <c r="Y79" s="911">
        <v>54</v>
      </c>
      <c r="Z79" s="922">
        <f t="shared" si="270"/>
        <v>16200</v>
      </c>
      <c r="AA79" s="988">
        <v>56</v>
      </c>
      <c r="AB79" s="924">
        <f t="shared" si="270"/>
        <v>16800</v>
      </c>
      <c r="AC79" s="988">
        <v>84</v>
      </c>
      <c r="AD79" s="924">
        <f t="shared" si="271"/>
        <v>25200</v>
      </c>
      <c r="AE79" s="949">
        <v>109</v>
      </c>
      <c r="AF79" s="920">
        <f t="shared" si="272"/>
        <v>32700</v>
      </c>
      <c r="AG79" s="3319" t="s">
        <v>112</v>
      </c>
      <c r="AH79" s="3320"/>
      <c r="AI79" s="971">
        <v>300</v>
      </c>
      <c r="AJ79" s="1622">
        <v>86</v>
      </c>
      <c r="AK79" s="924">
        <f t="shared" si="273"/>
        <v>25800</v>
      </c>
    </row>
    <row r="80" spans="3:37" ht="22.5" customHeight="1" x14ac:dyDescent="0.15">
      <c r="C80" s="3321" t="s">
        <v>501</v>
      </c>
      <c r="D80" s="3322"/>
      <c r="E80" s="970">
        <v>300</v>
      </c>
      <c r="F80" s="1009"/>
      <c r="G80" s="929"/>
      <c r="H80" s="930"/>
      <c r="I80" s="930"/>
      <c r="J80" s="930"/>
      <c r="K80" s="930"/>
      <c r="L80" s="927">
        <v>72</v>
      </c>
      <c r="M80" s="912">
        <f>+L80*300</f>
        <v>21600</v>
      </c>
      <c r="N80" s="927">
        <v>53</v>
      </c>
      <c r="O80" s="912">
        <f>+N80*300</f>
        <v>15900</v>
      </c>
      <c r="P80" s="927">
        <v>68</v>
      </c>
      <c r="Q80" s="911">
        <f>+P80*300</f>
        <v>20400</v>
      </c>
      <c r="R80" s="3321" t="s">
        <v>501</v>
      </c>
      <c r="S80" s="3322"/>
      <c r="T80" s="970">
        <v>300</v>
      </c>
      <c r="U80" s="992">
        <v>62</v>
      </c>
      <c r="V80" s="912">
        <f t="shared" si="270"/>
        <v>18600</v>
      </c>
      <c r="W80" s="927">
        <v>97</v>
      </c>
      <c r="X80" s="912">
        <f t="shared" si="270"/>
        <v>29100</v>
      </c>
      <c r="Y80" s="927">
        <v>91</v>
      </c>
      <c r="Z80" s="911">
        <f t="shared" si="270"/>
        <v>27300</v>
      </c>
      <c r="AA80" s="992">
        <v>109</v>
      </c>
      <c r="AB80" s="913">
        <f t="shared" si="270"/>
        <v>32700</v>
      </c>
      <c r="AC80" s="925">
        <v>131</v>
      </c>
      <c r="AD80" s="913">
        <f t="shared" si="271"/>
        <v>39300</v>
      </c>
      <c r="AE80" s="925">
        <v>140</v>
      </c>
      <c r="AF80" s="908">
        <f t="shared" si="272"/>
        <v>42000</v>
      </c>
      <c r="AG80" s="3321" t="s">
        <v>501</v>
      </c>
      <c r="AH80" s="3322"/>
      <c r="AI80" s="970">
        <v>300</v>
      </c>
      <c r="AJ80" s="1624">
        <v>108</v>
      </c>
      <c r="AK80" s="913">
        <f t="shared" si="273"/>
        <v>32400</v>
      </c>
    </row>
    <row r="81" spans="2:37" ht="22.5" customHeight="1" x14ac:dyDescent="0.15">
      <c r="C81" s="3323" t="s">
        <v>502</v>
      </c>
      <c r="D81" s="3324"/>
      <c r="E81" s="970">
        <v>300</v>
      </c>
      <c r="F81" s="1010"/>
      <c r="G81" s="1004"/>
      <c r="H81" s="998"/>
      <c r="I81" s="1005"/>
      <c r="J81" s="1011"/>
      <c r="K81" s="1005"/>
      <c r="L81" s="911">
        <v>47311</v>
      </c>
      <c r="M81" s="923">
        <f t="shared" si="269"/>
        <v>14193300</v>
      </c>
      <c r="N81" s="911">
        <v>2277</v>
      </c>
      <c r="O81" s="923">
        <f t="shared" si="269"/>
        <v>683100</v>
      </c>
      <c r="P81" s="911">
        <v>967</v>
      </c>
      <c r="Q81" s="922">
        <f t="shared" si="269"/>
        <v>290100</v>
      </c>
      <c r="R81" s="3323" t="s">
        <v>502</v>
      </c>
      <c r="S81" s="3324"/>
      <c r="T81" s="970">
        <v>300</v>
      </c>
      <c r="U81" s="988">
        <v>841</v>
      </c>
      <c r="V81" s="923">
        <f t="shared" si="270"/>
        <v>252300</v>
      </c>
      <c r="W81" s="911">
        <v>1223</v>
      </c>
      <c r="X81" s="923">
        <f t="shared" si="270"/>
        <v>366900</v>
      </c>
      <c r="Y81" s="911">
        <v>1497</v>
      </c>
      <c r="Z81" s="922">
        <f t="shared" si="270"/>
        <v>449100</v>
      </c>
      <c r="AA81" s="988">
        <v>1682</v>
      </c>
      <c r="AB81" s="924">
        <f t="shared" si="270"/>
        <v>504600</v>
      </c>
      <c r="AC81" s="949">
        <v>741</v>
      </c>
      <c r="AD81" s="924">
        <f t="shared" si="271"/>
        <v>222300</v>
      </c>
      <c r="AE81" s="949">
        <v>1032</v>
      </c>
      <c r="AF81" s="920">
        <f t="shared" si="272"/>
        <v>309600</v>
      </c>
      <c r="AG81" s="3323" t="s">
        <v>502</v>
      </c>
      <c r="AH81" s="3324"/>
      <c r="AI81" s="970">
        <v>300</v>
      </c>
      <c r="AJ81" s="1622">
        <v>892</v>
      </c>
      <c r="AK81" s="924">
        <f t="shared" si="273"/>
        <v>267600</v>
      </c>
    </row>
    <row r="82" spans="2:37" ht="22.5" customHeight="1" thickBot="1" x14ac:dyDescent="0.2">
      <c r="C82" s="3304" t="s">
        <v>503</v>
      </c>
      <c r="D82" s="3305"/>
      <c r="E82" s="972">
        <v>500</v>
      </c>
      <c r="F82" s="1012"/>
      <c r="G82" s="932"/>
      <c r="H82" s="933"/>
      <c r="I82" s="933"/>
      <c r="J82" s="933"/>
      <c r="K82" s="933"/>
      <c r="L82" s="911">
        <v>302</v>
      </c>
      <c r="M82" s="923">
        <f>+L82*500</f>
        <v>151000</v>
      </c>
      <c r="N82" s="911">
        <v>491</v>
      </c>
      <c r="O82" s="923">
        <f>+N82*500</f>
        <v>245500</v>
      </c>
      <c r="P82" s="911">
        <v>1020</v>
      </c>
      <c r="Q82" s="922">
        <f>+P82*500</f>
        <v>510000</v>
      </c>
      <c r="R82" s="3304" t="s">
        <v>503</v>
      </c>
      <c r="S82" s="3305"/>
      <c r="T82" s="972">
        <v>500</v>
      </c>
      <c r="U82" s="988">
        <v>1367</v>
      </c>
      <c r="V82" s="923">
        <f>+U82*500</f>
        <v>683500</v>
      </c>
      <c r="W82" s="911">
        <v>1191</v>
      </c>
      <c r="X82" s="923">
        <f>+W82*500</f>
        <v>595500</v>
      </c>
      <c r="Y82" s="911">
        <v>1000</v>
      </c>
      <c r="Z82" s="922">
        <f>+Y82*500</f>
        <v>500000</v>
      </c>
      <c r="AA82" s="988">
        <v>952</v>
      </c>
      <c r="AB82" s="924">
        <f>+AA82*500</f>
        <v>476000</v>
      </c>
      <c r="AC82" s="949">
        <v>822</v>
      </c>
      <c r="AD82" s="924">
        <f>+AC82*500</f>
        <v>411000</v>
      </c>
      <c r="AE82" s="949">
        <v>693</v>
      </c>
      <c r="AF82" s="920">
        <f>+AE82*500</f>
        <v>346500</v>
      </c>
      <c r="AG82" s="3304" t="s">
        <v>503</v>
      </c>
      <c r="AH82" s="3305"/>
      <c r="AI82" s="972">
        <v>500</v>
      </c>
      <c r="AJ82" s="1622">
        <v>580</v>
      </c>
      <c r="AK82" s="924">
        <f>+AJ82*500</f>
        <v>290000</v>
      </c>
    </row>
    <row r="83" spans="2:37" ht="22.5" customHeight="1" thickTop="1" thickBot="1" x14ac:dyDescent="0.2">
      <c r="C83" s="3329" t="s">
        <v>499</v>
      </c>
      <c r="D83" s="3330"/>
      <c r="E83" s="978"/>
      <c r="F83" s="1013"/>
      <c r="G83" s="1013"/>
      <c r="H83" s="1013"/>
      <c r="I83" s="1013"/>
      <c r="J83" s="1013"/>
      <c r="K83" s="1013"/>
      <c r="L83" s="955">
        <f>SUM(L75:L82)</f>
        <v>136404</v>
      </c>
      <c r="M83" s="979">
        <f t="shared" ref="M83:O83" si="274">SUM(M75:M82)</f>
        <v>40981600</v>
      </c>
      <c r="N83" s="955">
        <v>90406</v>
      </c>
      <c r="O83" s="979">
        <f t="shared" si="274"/>
        <v>27220000</v>
      </c>
      <c r="P83" s="955">
        <f>SUM(P75:P82)</f>
        <v>90965</v>
      </c>
      <c r="Q83" s="937">
        <f t="shared" ref="Q83" si="275">SUM(Q75:Q82)</f>
        <v>27493500</v>
      </c>
      <c r="R83" s="3329" t="s">
        <v>499</v>
      </c>
      <c r="S83" s="3330"/>
      <c r="T83" s="978"/>
      <c r="U83" s="916">
        <f t="shared" ref="U83:AA83" si="276">SUM(U75:U82)</f>
        <v>89788</v>
      </c>
      <c r="V83" s="979">
        <f t="shared" si="276"/>
        <v>27209800</v>
      </c>
      <c r="W83" s="955">
        <f t="shared" si="276"/>
        <v>88740</v>
      </c>
      <c r="X83" s="979">
        <f t="shared" ref="X83" si="277">SUM(X75:X82)</f>
        <v>26860200</v>
      </c>
      <c r="Y83" s="955">
        <f t="shared" si="276"/>
        <v>91509</v>
      </c>
      <c r="Z83" s="937">
        <f t="shared" ref="Z83" si="278">SUM(Z75:Z82)</f>
        <v>27652700</v>
      </c>
      <c r="AA83" s="916">
        <f t="shared" si="276"/>
        <v>92539</v>
      </c>
      <c r="AB83" s="980">
        <f t="shared" ref="AB83:AC83" si="279">SUM(AB75:AB82)</f>
        <v>27952100</v>
      </c>
      <c r="AC83" s="916">
        <f t="shared" si="279"/>
        <v>91745</v>
      </c>
      <c r="AD83" s="980">
        <f t="shared" ref="AD83:AE83" si="280">SUM(AD75:AD82)</f>
        <v>27687900</v>
      </c>
      <c r="AE83" s="959">
        <f t="shared" si="280"/>
        <v>105331</v>
      </c>
      <c r="AF83" s="983">
        <f t="shared" ref="AF83:AJ83" si="281">SUM(AF75:AF82)</f>
        <v>31737900</v>
      </c>
      <c r="AG83" s="3329" t="s">
        <v>499</v>
      </c>
      <c r="AH83" s="3330"/>
      <c r="AI83" s="978"/>
      <c r="AJ83" s="916">
        <f t="shared" si="281"/>
        <v>93119</v>
      </c>
      <c r="AK83" s="980">
        <f t="shared" ref="AK83" si="282">SUM(AK75:AK82)</f>
        <v>28051700</v>
      </c>
    </row>
    <row r="84" spans="2:37" ht="22.5" customHeight="1" x14ac:dyDescent="0.15">
      <c r="C84" s="3325" t="s">
        <v>79</v>
      </c>
      <c r="D84" s="3326"/>
      <c r="E84" s="981">
        <v>300</v>
      </c>
      <c r="F84" s="1014"/>
      <c r="G84" s="1015"/>
      <c r="H84" s="1014"/>
      <c r="I84" s="1016"/>
      <c r="J84" s="1016"/>
      <c r="K84" s="1016"/>
      <c r="L84" s="944">
        <v>93320</v>
      </c>
      <c r="M84" s="945">
        <f>+L84*300</f>
        <v>27996000</v>
      </c>
      <c r="N84" s="944">
        <v>85596</v>
      </c>
      <c r="O84" s="945">
        <f>+N84*300</f>
        <v>25678800</v>
      </c>
      <c r="P84" s="944">
        <v>83600</v>
      </c>
      <c r="Q84" s="944">
        <f>+P84*300</f>
        <v>25080000</v>
      </c>
      <c r="R84" s="3325" t="s">
        <v>79</v>
      </c>
      <c r="S84" s="3326"/>
      <c r="T84" s="981">
        <v>300</v>
      </c>
      <c r="U84" s="990">
        <v>79403</v>
      </c>
      <c r="V84" s="945">
        <f>+U84*300</f>
        <v>23820900</v>
      </c>
      <c r="W84" s="944">
        <v>76173</v>
      </c>
      <c r="X84" s="945">
        <f>+W84*300</f>
        <v>22851900</v>
      </c>
      <c r="Y84" s="944">
        <v>77300</v>
      </c>
      <c r="Z84" s="944">
        <f>+Y84*300</f>
        <v>23190000</v>
      </c>
      <c r="AA84" s="990">
        <v>76882</v>
      </c>
      <c r="AB84" s="946">
        <f>+AA84*300</f>
        <v>23064600</v>
      </c>
      <c r="AC84" s="990">
        <v>74492</v>
      </c>
      <c r="AD84" s="946">
        <f>+AC84*300</f>
        <v>22347600</v>
      </c>
      <c r="AE84" s="2016">
        <v>74540</v>
      </c>
      <c r="AF84" s="941">
        <f>+AE84*300</f>
        <v>22362000</v>
      </c>
      <c r="AG84" s="3325" t="s">
        <v>79</v>
      </c>
      <c r="AH84" s="3326"/>
      <c r="AI84" s="981">
        <v>300</v>
      </c>
      <c r="AJ84" s="1625">
        <v>68423</v>
      </c>
      <c r="AK84" s="946">
        <f>+AJ84*300</f>
        <v>20526900</v>
      </c>
    </row>
    <row r="85" spans="2:37" ht="22.5" customHeight="1" x14ac:dyDescent="0.15">
      <c r="C85" s="3327" t="s">
        <v>19</v>
      </c>
      <c r="D85" s="3328"/>
      <c r="E85" s="976">
        <v>300</v>
      </c>
      <c r="F85" s="1017"/>
      <c r="G85" s="1004"/>
      <c r="H85" s="1017"/>
      <c r="I85" s="1005"/>
      <c r="J85" s="1005"/>
      <c r="K85" s="1005"/>
      <c r="L85" s="922">
        <v>5903</v>
      </c>
      <c r="M85" s="923">
        <f>+L85*300</f>
        <v>1770900</v>
      </c>
      <c r="N85" s="922">
        <v>5827</v>
      </c>
      <c r="O85" s="923">
        <f>+N85*300</f>
        <v>1748100</v>
      </c>
      <c r="P85" s="922">
        <v>5930</v>
      </c>
      <c r="Q85" s="922">
        <f>+P85*300</f>
        <v>1779000</v>
      </c>
      <c r="R85" s="3327" t="s">
        <v>19</v>
      </c>
      <c r="S85" s="3328"/>
      <c r="T85" s="976">
        <v>300</v>
      </c>
      <c r="U85" s="963">
        <v>5851</v>
      </c>
      <c r="V85" s="923">
        <f>+U85*300</f>
        <v>1755300</v>
      </c>
      <c r="W85" s="922">
        <v>5900</v>
      </c>
      <c r="X85" s="923">
        <f>+W85*300</f>
        <v>1770000</v>
      </c>
      <c r="Y85" s="922">
        <v>6059</v>
      </c>
      <c r="Z85" s="922">
        <f>+Y85*300</f>
        <v>1817700</v>
      </c>
      <c r="AA85" s="963">
        <v>5721</v>
      </c>
      <c r="AB85" s="924">
        <f>+AA85*300</f>
        <v>1716300</v>
      </c>
      <c r="AC85" s="1401">
        <v>6069</v>
      </c>
      <c r="AD85" s="924">
        <f>+AC85*300</f>
        <v>1820700</v>
      </c>
      <c r="AE85" s="1401">
        <v>6017</v>
      </c>
      <c r="AF85" s="920">
        <f>+AE85*300</f>
        <v>1805100</v>
      </c>
      <c r="AG85" s="3327" t="s">
        <v>19</v>
      </c>
      <c r="AH85" s="3328"/>
      <c r="AI85" s="976">
        <v>300</v>
      </c>
      <c r="AJ85" s="1623">
        <v>5681</v>
      </c>
      <c r="AK85" s="924">
        <f>+AJ85*300</f>
        <v>1704300</v>
      </c>
    </row>
    <row r="86" spans="2:37" ht="22.5" customHeight="1" x14ac:dyDescent="0.15">
      <c r="C86" s="3323" t="s">
        <v>504</v>
      </c>
      <c r="D86" s="3324"/>
      <c r="E86" s="970">
        <v>300</v>
      </c>
      <c r="F86" s="998"/>
      <c r="G86" s="929"/>
      <c r="H86" s="998"/>
      <c r="I86" s="930"/>
      <c r="J86" s="930"/>
      <c r="K86" s="930"/>
      <c r="L86" s="911">
        <v>1982</v>
      </c>
      <c r="M86" s="912">
        <f>+L86*300</f>
        <v>594600</v>
      </c>
      <c r="N86" s="911">
        <v>2115</v>
      </c>
      <c r="O86" s="912">
        <f>+N86*300</f>
        <v>634500</v>
      </c>
      <c r="P86" s="911">
        <v>2038</v>
      </c>
      <c r="Q86" s="911">
        <f>+P86*300</f>
        <v>611400</v>
      </c>
      <c r="R86" s="3323" t="s">
        <v>504</v>
      </c>
      <c r="S86" s="3324"/>
      <c r="T86" s="970">
        <v>300</v>
      </c>
      <c r="U86" s="988">
        <v>2297</v>
      </c>
      <c r="V86" s="912">
        <f>+U86*300</f>
        <v>689100</v>
      </c>
      <c r="W86" s="911">
        <v>2545</v>
      </c>
      <c r="X86" s="912">
        <f>+W86*300</f>
        <v>763500</v>
      </c>
      <c r="Y86" s="911">
        <v>2482</v>
      </c>
      <c r="Z86" s="911">
        <f>+Y86*300</f>
        <v>744600</v>
      </c>
      <c r="AA86" s="988">
        <v>2445</v>
      </c>
      <c r="AB86" s="913">
        <f>+AA86*300</f>
        <v>733500</v>
      </c>
      <c r="AC86" s="988">
        <v>733</v>
      </c>
      <c r="AD86" s="913">
        <f>+AC86*300</f>
        <v>219900</v>
      </c>
      <c r="AE86" s="2017"/>
      <c r="AF86" s="2018"/>
      <c r="AG86" s="3323" t="s">
        <v>504</v>
      </c>
      <c r="AH86" s="3324"/>
      <c r="AI86" s="970">
        <v>300</v>
      </c>
      <c r="AJ86" s="1615"/>
      <c r="AK86" s="1616"/>
    </row>
    <row r="87" spans="2:37" ht="22.5" customHeight="1" x14ac:dyDescent="0.15">
      <c r="C87" s="3323" t="s">
        <v>505</v>
      </c>
      <c r="D87" s="3324"/>
      <c r="E87" s="971">
        <v>300</v>
      </c>
      <c r="F87" s="1018"/>
      <c r="G87" s="1018"/>
      <c r="H87" s="1018"/>
      <c r="I87" s="1018"/>
      <c r="J87" s="929"/>
      <c r="K87" s="929"/>
      <c r="L87" s="911">
        <v>0</v>
      </c>
      <c r="M87" s="912">
        <f>+L87*300</f>
        <v>0</v>
      </c>
      <c r="N87" s="3345" t="s">
        <v>506</v>
      </c>
      <c r="O87" s="3337"/>
      <c r="P87" s="3345" t="s">
        <v>506</v>
      </c>
      <c r="Q87" s="3346"/>
      <c r="R87" s="3323" t="s">
        <v>505</v>
      </c>
      <c r="S87" s="3324"/>
      <c r="T87" s="971">
        <v>300</v>
      </c>
      <c r="U87" s="3343" t="s">
        <v>528</v>
      </c>
      <c r="V87" s="3344"/>
      <c r="W87" s="3345" t="s">
        <v>528</v>
      </c>
      <c r="X87" s="3337"/>
      <c r="Y87" s="3345" t="s">
        <v>528</v>
      </c>
      <c r="Z87" s="3346"/>
      <c r="AA87" s="3337" t="s">
        <v>528</v>
      </c>
      <c r="AB87" s="3338"/>
      <c r="AC87" s="3337" t="s">
        <v>528</v>
      </c>
      <c r="AD87" s="3338"/>
      <c r="AE87" s="3370" t="s">
        <v>528</v>
      </c>
      <c r="AF87" s="3371"/>
      <c r="AG87" s="3323" t="s">
        <v>505</v>
      </c>
      <c r="AH87" s="3324"/>
      <c r="AI87" s="971">
        <v>300</v>
      </c>
      <c r="AJ87" s="3337" t="s">
        <v>528</v>
      </c>
      <c r="AK87" s="3338"/>
    </row>
    <row r="88" spans="2:37" ht="22.5" customHeight="1" thickBot="1" x14ac:dyDescent="0.2">
      <c r="C88" s="3304" t="s">
        <v>507</v>
      </c>
      <c r="D88" s="3305"/>
      <c r="E88" s="972">
        <v>750</v>
      </c>
      <c r="F88" s="1012"/>
      <c r="G88" s="932"/>
      <c r="H88" s="1005"/>
      <c r="I88" s="933"/>
      <c r="J88" s="1005"/>
      <c r="K88" s="933"/>
      <c r="L88" s="934">
        <v>1863</v>
      </c>
      <c r="M88" s="950">
        <f>+L88*750</f>
        <v>1397250</v>
      </c>
      <c r="N88" s="911">
        <v>2241</v>
      </c>
      <c r="O88" s="912">
        <f>+N88*750</f>
        <v>1680750</v>
      </c>
      <c r="P88" s="911">
        <v>2081</v>
      </c>
      <c r="Q88" s="911">
        <f>+P88*750</f>
        <v>1560750</v>
      </c>
      <c r="R88" s="3304" t="s">
        <v>507</v>
      </c>
      <c r="S88" s="3305"/>
      <c r="T88" s="972">
        <v>750</v>
      </c>
      <c r="U88" s="989">
        <v>2141</v>
      </c>
      <c r="V88" s="950">
        <f>+U88*750</f>
        <v>1605750</v>
      </c>
      <c r="W88" s="911">
        <v>2056</v>
      </c>
      <c r="X88" s="912">
        <f>+W88*750</f>
        <v>1542000</v>
      </c>
      <c r="Y88" s="911">
        <v>1946</v>
      </c>
      <c r="Z88" s="911">
        <f>+Y88*750</f>
        <v>1459500</v>
      </c>
      <c r="AA88" s="988">
        <v>1774</v>
      </c>
      <c r="AB88" s="913">
        <f>+AA88*750</f>
        <v>1330500</v>
      </c>
      <c r="AC88" s="988">
        <v>1652</v>
      </c>
      <c r="AD88" s="913">
        <f>+AC88*750</f>
        <v>1239000</v>
      </c>
      <c r="AE88" s="949">
        <v>1597</v>
      </c>
      <c r="AF88" s="908">
        <f>+AE88*750</f>
        <v>1197750</v>
      </c>
      <c r="AG88" s="3304" t="s">
        <v>507</v>
      </c>
      <c r="AH88" s="3305"/>
      <c r="AI88" s="972">
        <v>750</v>
      </c>
      <c r="AJ88" s="1622">
        <v>1637</v>
      </c>
      <c r="AK88" s="913">
        <f>+AJ88*750</f>
        <v>1227750</v>
      </c>
    </row>
    <row r="89" spans="2:37" ht="22.5" customHeight="1" thickTop="1" thickBot="1" x14ac:dyDescent="0.2">
      <c r="C89" s="3306" t="s">
        <v>499</v>
      </c>
      <c r="D89" s="3307"/>
      <c r="E89" s="3331"/>
      <c r="F89" s="1019"/>
      <c r="G89" s="1020"/>
      <c r="H89" s="1020"/>
      <c r="I89" s="1020"/>
      <c r="J89" s="1020"/>
      <c r="K89" s="1020"/>
      <c r="L89" s="951">
        <f t="shared" ref="L89:Q89" si="283">SUM(L84:L88)</f>
        <v>103068</v>
      </c>
      <c r="M89" s="982">
        <f>SUM(M84:M88)</f>
        <v>31758750</v>
      </c>
      <c r="N89" s="952">
        <f t="shared" si="283"/>
        <v>95779</v>
      </c>
      <c r="O89" s="982">
        <f t="shared" si="283"/>
        <v>29742150</v>
      </c>
      <c r="P89" s="952">
        <f t="shared" si="283"/>
        <v>93649</v>
      </c>
      <c r="Q89" s="951">
        <f t="shared" si="283"/>
        <v>29031150</v>
      </c>
      <c r="R89" s="3306" t="s">
        <v>499</v>
      </c>
      <c r="S89" s="3307"/>
      <c r="T89" s="3331"/>
      <c r="U89" s="951">
        <f t="shared" ref="U89:AA89" si="284">+U84+U85+U86+U88</f>
        <v>89692</v>
      </c>
      <c r="V89" s="982">
        <f t="shared" si="284"/>
        <v>27871050</v>
      </c>
      <c r="W89" s="952">
        <f t="shared" si="284"/>
        <v>86674</v>
      </c>
      <c r="X89" s="982">
        <f t="shared" ref="X89" si="285">+X84+X85+X86+X88</f>
        <v>26927400</v>
      </c>
      <c r="Y89" s="964">
        <f t="shared" si="284"/>
        <v>87787</v>
      </c>
      <c r="Z89" s="993">
        <f t="shared" ref="Z89" si="286">+Z84+Z85+Z86+Z88</f>
        <v>27211800</v>
      </c>
      <c r="AA89" s="951">
        <f t="shared" si="284"/>
        <v>86822</v>
      </c>
      <c r="AB89" s="983">
        <f t="shared" ref="AB89:AC89" si="287">+AB84+AB85+AB86+AB88</f>
        <v>26844900</v>
      </c>
      <c r="AC89" s="951">
        <f t="shared" si="287"/>
        <v>82946</v>
      </c>
      <c r="AD89" s="983">
        <f t="shared" ref="AD89:AE89" si="288">+AD84+AD85+AD86+AD88</f>
        <v>25627200</v>
      </c>
      <c r="AE89" s="951">
        <f t="shared" si="288"/>
        <v>82154</v>
      </c>
      <c r="AF89" s="983">
        <f t="shared" ref="AF89:AJ89" si="289">+AF84+AF85+AF86+AF88</f>
        <v>25364850</v>
      </c>
      <c r="AG89" s="3306" t="s">
        <v>499</v>
      </c>
      <c r="AH89" s="3307"/>
      <c r="AI89" s="3331"/>
      <c r="AJ89" s="951">
        <f t="shared" si="289"/>
        <v>75741</v>
      </c>
      <c r="AK89" s="983">
        <f t="shared" ref="AK89" si="290">+AK84+AK85+AK86+AK88</f>
        <v>23458950</v>
      </c>
    </row>
    <row r="90" spans="2:37" ht="22.5" customHeight="1" thickTop="1" thickBot="1" x14ac:dyDescent="0.2">
      <c r="C90" s="3309" t="s">
        <v>72</v>
      </c>
      <c r="D90" s="3310"/>
      <c r="E90" s="3332"/>
      <c r="F90" s="1021"/>
      <c r="G90" s="1022"/>
      <c r="H90" s="1022"/>
      <c r="I90" s="1022"/>
      <c r="J90" s="1022"/>
      <c r="K90" s="1022"/>
      <c r="L90" s="955">
        <f>L74+L83+L89</f>
        <v>279855</v>
      </c>
      <c r="M90" s="974">
        <f t="shared" ref="M90" si="291">+M74+M83+M89</f>
        <v>93457150</v>
      </c>
      <c r="N90" s="955">
        <f>N74+N83+N89</f>
        <v>226783</v>
      </c>
      <c r="O90" s="974">
        <f>O74+O83+O89</f>
        <v>77860900</v>
      </c>
      <c r="P90" s="955">
        <f t="shared" ref="P90" si="292">P74+P83+P89</f>
        <v>227045</v>
      </c>
      <c r="Q90" s="916">
        <f>Q74+Q83+Q89</f>
        <v>78438000</v>
      </c>
      <c r="R90" s="3309" t="s">
        <v>72</v>
      </c>
      <c r="S90" s="3310"/>
      <c r="T90" s="3332"/>
      <c r="U90" s="916">
        <f t="shared" ref="U90:AA90" si="293">+U74+U83+U89</f>
        <v>222283</v>
      </c>
      <c r="V90" s="974">
        <f t="shared" si="293"/>
        <v>77299150</v>
      </c>
      <c r="W90" s="955">
        <f t="shared" si="293"/>
        <v>218134</v>
      </c>
      <c r="X90" s="974">
        <f t="shared" ref="X90" si="294">+X74+X83+X89</f>
        <v>75906400</v>
      </c>
      <c r="Y90" s="955">
        <f t="shared" si="293"/>
        <v>223688</v>
      </c>
      <c r="Z90" s="916">
        <f t="shared" ref="Z90" si="295">+Z74+Z83+Z89</f>
        <v>77980100</v>
      </c>
      <c r="AA90" s="916">
        <f t="shared" si="293"/>
        <v>222574</v>
      </c>
      <c r="AB90" s="975">
        <f t="shared" ref="AB90:AC90" si="296">+AB74+AB83+AB89</f>
        <v>77242100</v>
      </c>
      <c r="AC90" s="916">
        <f t="shared" si="296"/>
        <v>215654</v>
      </c>
      <c r="AD90" s="975">
        <f t="shared" ref="AD90:AE90" si="297">+AD74+AD83+AD89</f>
        <v>74557250</v>
      </c>
      <c r="AE90" s="959">
        <f t="shared" si="297"/>
        <v>227193</v>
      </c>
      <c r="AF90" s="2021">
        <f t="shared" ref="AF90:AJ90" si="298">+AF74+AF83+AF89</f>
        <v>77852600</v>
      </c>
      <c r="AG90" s="3309" t="s">
        <v>72</v>
      </c>
      <c r="AH90" s="3310"/>
      <c r="AI90" s="3332"/>
      <c r="AJ90" s="916">
        <f t="shared" si="298"/>
        <v>209312</v>
      </c>
      <c r="AK90" s="975">
        <f t="shared" ref="AK90" si="299">+AK74+AK83+AK89</f>
        <v>72700250</v>
      </c>
    </row>
    <row r="91" spans="2:37" ht="17.25" customHeight="1" x14ac:dyDescent="0.15">
      <c r="M91" s="956" t="s">
        <v>516</v>
      </c>
      <c r="AE91" s="70"/>
      <c r="AF91" s="70"/>
    </row>
    <row r="92" spans="2:37" s="58" customFormat="1" ht="22.5" customHeight="1" x14ac:dyDescent="0.15">
      <c r="C92" s="53" t="s">
        <v>184</v>
      </c>
      <c r="D92" s="900"/>
      <c r="E92" s="900"/>
      <c r="F92" s="956" t="s">
        <v>517</v>
      </c>
      <c r="G92" s="956"/>
      <c r="H92" s="956" t="s">
        <v>518</v>
      </c>
      <c r="I92" s="956"/>
      <c r="J92" s="956"/>
      <c r="K92" s="956"/>
      <c r="L92" s="956" t="s">
        <v>519</v>
      </c>
      <c r="M92" s="956"/>
      <c r="N92" s="956"/>
      <c r="O92" s="956"/>
      <c r="P92" s="956"/>
      <c r="Q92" s="956"/>
      <c r="R92" s="53" t="s">
        <v>184</v>
      </c>
      <c r="S92" s="956"/>
      <c r="T92" s="956"/>
      <c r="AE92" s="805"/>
      <c r="AF92" s="805"/>
      <c r="AG92" s="53" t="s">
        <v>184</v>
      </c>
      <c r="AH92" s="956"/>
      <c r="AI92" s="956"/>
    </row>
    <row r="93" spans="2:37" s="58" customFormat="1" ht="3.75" customHeight="1" thickBot="1" x14ac:dyDescent="0.2">
      <c r="B93" s="899"/>
      <c r="D93" s="900"/>
      <c r="E93" s="900"/>
      <c r="F93" s="956"/>
      <c r="G93" s="956"/>
      <c r="H93" s="956"/>
      <c r="I93" s="956"/>
      <c r="J93" s="956"/>
      <c r="K93" s="956"/>
      <c r="L93" s="956"/>
      <c r="M93" s="956"/>
      <c r="N93" s="956"/>
      <c r="O93" s="956"/>
      <c r="P93" s="956"/>
      <c r="Q93" s="956"/>
      <c r="R93" s="956"/>
      <c r="S93" s="956"/>
      <c r="T93" s="956"/>
      <c r="AE93" s="805"/>
      <c r="AF93" s="805"/>
      <c r="AG93" s="956"/>
      <c r="AH93" s="956"/>
      <c r="AI93" s="956"/>
    </row>
    <row r="94" spans="2:37" ht="17.25" customHeight="1" x14ac:dyDescent="0.15">
      <c r="C94" s="902"/>
      <c r="D94" s="3359" t="s">
        <v>487</v>
      </c>
      <c r="E94" s="3360"/>
      <c r="F94" s="3365" t="s">
        <v>529</v>
      </c>
      <c r="G94" s="3366"/>
      <c r="H94" s="3367" t="s">
        <v>488</v>
      </c>
      <c r="I94" s="3366"/>
      <c r="J94" s="3367" t="s">
        <v>489</v>
      </c>
      <c r="K94" s="3366"/>
      <c r="L94" s="3351" t="s">
        <v>490</v>
      </c>
      <c r="M94" s="3341"/>
      <c r="N94" s="3351" t="s">
        <v>512</v>
      </c>
      <c r="O94" s="3341"/>
      <c r="P94" s="3351" t="s">
        <v>513</v>
      </c>
      <c r="Q94" s="3352"/>
      <c r="R94" s="997"/>
      <c r="S94" s="3221" t="s">
        <v>527</v>
      </c>
      <c r="T94" s="3318"/>
      <c r="U94" s="3341" t="s">
        <v>521</v>
      </c>
      <c r="V94" s="3341"/>
      <c r="W94" s="3351" t="s">
        <v>522</v>
      </c>
      <c r="X94" s="3341"/>
      <c r="Y94" s="3351" t="s">
        <v>523</v>
      </c>
      <c r="Z94" s="3352"/>
      <c r="AA94" s="3341" t="s">
        <v>524</v>
      </c>
      <c r="AB94" s="3342"/>
      <c r="AC94" s="3341" t="s">
        <v>535</v>
      </c>
      <c r="AD94" s="3342"/>
      <c r="AE94" s="3374" t="s">
        <v>565</v>
      </c>
      <c r="AF94" s="3375"/>
      <c r="AG94" s="997"/>
      <c r="AH94" s="3221" t="s">
        <v>487</v>
      </c>
      <c r="AI94" s="3318"/>
      <c r="AJ94" s="3341" t="str">
        <f>AJ7</f>
        <v>平成26年度</v>
      </c>
      <c r="AK94" s="3342"/>
    </row>
    <row r="95" spans="2:37" ht="17.25" customHeight="1" x14ac:dyDescent="0.15">
      <c r="C95" s="903" t="s">
        <v>264</v>
      </c>
      <c r="D95" s="3349"/>
      <c r="E95" s="3350"/>
      <c r="F95" s="984" t="s">
        <v>530</v>
      </c>
      <c r="G95" s="985" t="s">
        <v>531</v>
      </c>
      <c r="H95" s="985" t="s">
        <v>493</v>
      </c>
      <c r="I95" s="985" t="s">
        <v>494</v>
      </c>
      <c r="J95" s="985" t="s">
        <v>493</v>
      </c>
      <c r="K95" s="985" t="s">
        <v>494</v>
      </c>
      <c r="L95" s="985" t="s">
        <v>493</v>
      </c>
      <c r="M95" s="986" t="s">
        <v>494</v>
      </c>
      <c r="N95" s="985" t="s">
        <v>493</v>
      </c>
      <c r="O95" s="986" t="s">
        <v>494</v>
      </c>
      <c r="P95" s="985" t="s">
        <v>493</v>
      </c>
      <c r="Q95" s="985" t="s">
        <v>494</v>
      </c>
      <c r="R95" s="994" t="s">
        <v>526</v>
      </c>
      <c r="S95" s="3316"/>
      <c r="T95" s="3317"/>
      <c r="U95" s="984" t="s">
        <v>493</v>
      </c>
      <c r="V95" s="986" t="s">
        <v>494</v>
      </c>
      <c r="W95" s="985" t="s">
        <v>493</v>
      </c>
      <c r="X95" s="986" t="s">
        <v>494</v>
      </c>
      <c r="Y95" s="985" t="s">
        <v>493</v>
      </c>
      <c r="Z95" s="985" t="s">
        <v>494</v>
      </c>
      <c r="AA95" s="984" t="s">
        <v>493</v>
      </c>
      <c r="AB95" s="987" t="s">
        <v>494</v>
      </c>
      <c r="AC95" s="984" t="s">
        <v>493</v>
      </c>
      <c r="AD95" s="987" t="s">
        <v>494</v>
      </c>
      <c r="AE95" s="2022" t="s">
        <v>493</v>
      </c>
      <c r="AF95" s="2023" t="s">
        <v>494</v>
      </c>
      <c r="AG95" s="994" t="s">
        <v>264</v>
      </c>
      <c r="AH95" s="3316"/>
      <c r="AI95" s="3317"/>
      <c r="AJ95" s="984" t="s">
        <v>493</v>
      </c>
      <c r="AK95" s="987" t="s">
        <v>494</v>
      </c>
    </row>
    <row r="96" spans="2:37" ht="22.5" customHeight="1" x14ac:dyDescent="0.15">
      <c r="C96" s="3333" t="s">
        <v>495</v>
      </c>
      <c r="D96" s="3334"/>
      <c r="E96" s="908">
        <v>450</v>
      </c>
      <c r="F96" s="498">
        <v>49995</v>
      </c>
      <c r="G96" s="911">
        <f>+F96*450</f>
        <v>22497750</v>
      </c>
      <c r="H96" s="910">
        <v>43656</v>
      </c>
      <c r="I96" s="911">
        <f>+H96*450</f>
        <v>19645200</v>
      </c>
      <c r="J96" s="911">
        <v>42948</v>
      </c>
      <c r="K96" s="912">
        <f>+J96*450</f>
        <v>19326600</v>
      </c>
      <c r="L96" s="911">
        <v>45171</v>
      </c>
      <c r="M96" s="912">
        <f>+L96*450</f>
        <v>20326950</v>
      </c>
      <c r="N96" s="911">
        <v>41224</v>
      </c>
      <c r="O96" s="912">
        <f>+N96*450</f>
        <v>18550800</v>
      </c>
      <c r="P96" s="911">
        <v>42504</v>
      </c>
      <c r="Q96" s="911">
        <f>+P96*450</f>
        <v>19126800</v>
      </c>
      <c r="R96" s="3333" t="s">
        <v>495</v>
      </c>
      <c r="S96" s="3334"/>
      <c r="T96" s="908">
        <v>450</v>
      </c>
      <c r="U96" s="988">
        <v>43483</v>
      </c>
      <c r="V96" s="912">
        <f>+U96*450</f>
        <v>19567350</v>
      </c>
      <c r="W96" s="911">
        <v>42058</v>
      </c>
      <c r="X96" s="912">
        <f>+W96*450</f>
        <v>18926100</v>
      </c>
      <c r="Y96" s="911">
        <v>40979</v>
      </c>
      <c r="Z96" s="911">
        <f>+Y96*450</f>
        <v>18440550</v>
      </c>
      <c r="AA96" s="988">
        <v>39148</v>
      </c>
      <c r="AB96" s="913">
        <f>+AA96*450</f>
        <v>17616600</v>
      </c>
      <c r="AC96" s="988">
        <v>38735</v>
      </c>
      <c r="AD96" s="913">
        <f>+AC96*450</f>
        <v>17430750</v>
      </c>
      <c r="AE96" s="949">
        <v>36843</v>
      </c>
      <c r="AF96" s="908">
        <f>+AE96*450</f>
        <v>16579350</v>
      </c>
      <c r="AG96" s="3333" t="s">
        <v>495</v>
      </c>
      <c r="AH96" s="3334"/>
      <c r="AI96" s="908">
        <v>450</v>
      </c>
      <c r="AJ96" s="1621">
        <v>36451</v>
      </c>
      <c r="AK96" s="913">
        <f>+AJ96*450</f>
        <v>16402950</v>
      </c>
    </row>
    <row r="97" spans="3:37" ht="22.5" customHeight="1" x14ac:dyDescent="0.15">
      <c r="C97" s="3323" t="s">
        <v>496</v>
      </c>
      <c r="D97" s="3324"/>
      <c r="E97" s="908">
        <v>750</v>
      </c>
      <c r="F97" s="498">
        <v>12072</v>
      </c>
      <c r="G97" s="911">
        <f>+F97*750</f>
        <v>9054000</v>
      </c>
      <c r="H97" s="910">
        <v>19163</v>
      </c>
      <c r="I97" s="911">
        <f>+H97*750</f>
        <v>14372250</v>
      </c>
      <c r="J97" s="911">
        <v>19836</v>
      </c>
      <c r="K97" s="912">
        <f>+J97*750</f>
        <v>14877000</v>
      </c>
      <c r="L97" s="911">
        <v>22254</v>
      </c>
      <c r="M97" s="912">
        <f>+L97*750</f>
        <v>16690500</v>
      </c>
      <c r="N97" s="911">
        <v>18853</v>
      </c>
      <c r="O97" s="912">
        <f>+N97*750</f>
        <v>14139750</v>
      </c>
      <c r="P97" s="911">
        <v>18809</v>
      </c>
      <c r="Q97" s="911">
        <f>+P97*750</f>
        <v>14106750</v>
      </c>
      <c r="R97" s="3323" t="s">
        <v>496</v>
      </c>
      <c r="S97" s="3324"/>
      <c r="T97" s="908">
        <v>750</v>
      </c>
      <c r="U97" s="988">
        <v>20704</v>
      </c>
      <c r="V97" s="912">
        <f>+U97*750</f>
        <v>15528000</v>
      </c>
      <c r="W97" s="911">
        <v>19668</v>
      </c>
      <c r="X97" s="912">
        <f>+W97*750</f>
        <v>14751000</v>
      </c>
      <c r="Y97" s="911">
        <v>19797</v>
      </c>
      <c r="Z97" s="911">
        <f>+Y97*750</f>
        <v>14847750</v>
      </c>
      <c r="AA97" s="988">
        <v>17903</v>
      </c>
      <c r="AB97" s="913">
        <f>+AA97*750</f>
        <v>13427250</v>
      </c>
      <c r="AC97" s="988">
        <v>18827</v>
      </c>
      <c r="AD97" s="913">
        <f>+AC97*750</f>
        <v>14120250</v>
      </c>
      <c r="AE97" s="949">
        <v>18559</v>
      </c>
      <c r="AF97" s="908">
        <f>+AE97*750</f>
        <v>13919250</v>
      </c>
      <c r="AG97" s="3323" t="s">
        <v>496</v>
      </c>
      <c r="AH97" s="3324"/>
      <c r="AI97" s="908">
        <v>750</v>
      </c>
      <c r="AJ97" s="1621">
        <v>18597</v>
      </c>
      <c r="AK97" s="913">
        <f>+AJ97*750</f>
        <v>13947750</v>
      </c>
    </row>
    <row r="98" spans="3:37" ht="22.5" customHeight="1" x14ac:dyDescent="0.15">
      <c r="C98" s="3323" t="s">
        <v>57</v>
      </c>
      <c r="D98" s="3324"/>
      <c r="E98" s="908">
        <v>350</v>
      </c>
      <c r="F98" s="498">
        <v>6</v>
      </c>
      <c r="G98" s="911">
        <f>+F98*350</f>
        <v>2100</v>
      </c>
      <c r="H98" s="910">
        <v>5</v>
      </c>
      <c r="I98" s="911">
        <f>+H98*350</f>
        <v>1750</v>
      </c>
      <c r="J98" s="911">
        <v>14</v>
      </c>
      <c r="K98" s="912">
        <f>+J98*350</f>
        <v>4900</v>
      </c>
      <c r="L98" s="911">
        <v>31</v>
      </c>
      <c r="M98" s="912">
        <f>+L98*350</f>
        <v>10850</v>
      </c>
      <c r="N98" s="911">
        <v>0</v>
      </c>
      <c r="O98" s="912">
        <f>+N98*350</f>
        <v>0</v>
      </c>
      <c r="P98" s="911">
        <v>5</v>
      </c>
      <c r="Q98" s="911">
        <f>+P98*350</f>
        <v>1750</v>
      </c>
      <c r="R98" s="3323" t="s">
        <v>57</v>
      </c>
      <c r="S98" s="3324"/>
      <c r="T98" s="908">
        <v>350</v>
      </c>
      <c r="U98" s="988">
        <v>8</v>
      </c>
      <c r="V98" s="912">
        <f>+U98*350</f>
        <v>2800</v>
      </c>
      <c r="W98" s="911">
        <v>7</v>
      </c>
      <c r="X98" s="912">
        <f>+W98*350</f>
        <v>2450</v>
      </c>
      <c r="Y98" s="911">
        <v>6</v>
      </c>
      <c r="Z98" s="911">
        <f>+Y98*350</f>
        <v>2100</v>
      </c>
      <c r="AA98" s="988">
        <v>2</v>
      </c>
      <c r="AB98" s="913">
        <f>+AA98*350</f>
        <v>700</v>
      </c>
      <c r="AC98" s="988">
        <v>2</v>
      </c>
      <c r="AD98" s="913">
        <f>+AC98*350</f>
        <v>700</v>
      </c>
      <c r="AE98" s="949">
        <v>5</v>
      </c>
      <c r="AF98" s="908">
        <f>+AE98*350</f>
        <v>1750</v>
      </c>
      <c r="AG98" s="3323" t="s">
        <v>57</v>
      </c>
      <c r="AH98" s="3324"/>
      <c r="AI98" s="908">
        <v>350</v>
      </c>
      <c r="AJ98" s="1621">
        <v>9</v>
      </c>
      <c r="AK98" s="913">
        <f>+AJ98*350</f>
        <v>3150</v>
      </c>
    </row>
    <row r="99" spans="3:37" ht="22.5" customHeight="1" x14ac:dyDescent="0.15">
      <c r="C99" s="3323" t="s">
        <v>104</v>
      </c>
      <c r="D99" s="3324"/>
      <c r="E99" s="908">
        <v>450</v>
      </c>
      <c r="F99" s="498">
        <v>5</v>
      </c>
      <c r="G99" s="911">
        <f>+F99*450</f>
        <v>2250</v>
      </c>
      <c r="H99" s="910">
        <v>1</v>
      </c>
      <c r="I99" s="911">
        <f>+H99*450</f>
        <v>450</v>
      </c>
      <c r="J99" s="911">
        <v>0</v>
      </c>
      <c r="K99" s="912">
        <f>+J99*450</f>
        <v>0</v>
      </c>
      <c r="L99" s="911">
        <v>0</v>
      </c>
      <c r="M99" s="912">
        <f>+L99*450</f>
        <v>0</v>
      </c>
      <c r="N99" s="911">
        <v>0</v>
      </c>
      <c r="O99" s="912">
        <f>+N99*450</f>
        <v>0</v>
      </c>
      <c r="P99" s="911">
        <v>0</v>
      </c>
      <c r="Q99" s="911">
        <f>+P99*450</f>
        <v>0</v>
      </c>
      <c r="R99" s="3323" t="s">
        <v>104</v>
      </c>
      <c r="S99" s="3324"/>
      <c r="T99" s="908">
        <v>450</v>
      </c>
      <c r="U99" s="988">
        <v>0</v>
      </c>
      <c r="V99" s="912">
        <f>+U99*450</f>
        <v>0</v>
      </c>
      <c r="W99" s="911">
        <v>0</v>
      </c>
      <c r="X99" s="912">
        <f>+W99*450</f>
        <v>0</v>
      </c>
      <c r="Y99" s="911">
        <v>1</v>
      </c>
      <c r="Z99" s="911">
        <f>+Y99*450</f>
        <v>450</v>
      </c>
      <c r="AA99" s="988">
        <v>0</v>
      </c>
      <c r="AB99" s="913">
        <f>+AA99*450</f>
        <v>0</v>
      </c>
      <c r="AC99" s="988">
        <v>0</v>
      </c>
      <c r="AD99" s="913">
        <f>+AC99*450</f>
        <v>0</v>
      </c>
      <c r="AE99" s="949">
        <v>1</v>
      </c>
      <c r="AF99" s="908">
        <f>+AE99*450</f>
        <v>450</v>
      </c>
      <c r="AG99" s="3323" t="s">
        <v>104</v>
      </c>
      <c r="AH99" s="3324"/>
      <c r="AI99" s="908">
        <v>450</v>
      </c>
      <c r="AJ99" s="1621">
        <v>0</v>
      </c>
      <c r="AK99" s="913">
        <f>+AJ99*450</f>
        <v>0</v>
      </c>
    </row>
    <row r="100" spans="3:37" ht="22.5" customHeight="1" x14ac:dyDescent="0.15">
      <c r="C100" s="3323" t="s">
        <v>497</v>
      </c>
      <c r="D100" s="3324"/>
      <c r="E100" s="908">
        <v>350</v>
      </c>
      <c r="F100" s="498">
        <v>263</v>
      </c>
      <c r="G100" s="911">
        <f>+F100*350</f>
        <v>92050</v>
      </c>
      <c r="H100" s="910">
        <v>920</v>
      </c>
      <c r="I100" s="911">
        <f>+H100*350</f>
        <v>322000</v>
      </c>
      <c r="J100" s="911">
        <v>761</v>
      </c>
      <c r="K100" s="912">
        <f>+J100*350</f>
        <v>266350</v>
      </c>
      <c r="L100" s="911">
        <v>726</v>
      </c>
      <c r="M100" s="912">
        <f>+L100*350</f>
        <v>254100</v>
      </c>
      <c r="N100" s="911">
        <v>766</v>
      </c>
      <c r="O100" s="912">
        <f>+N100*350</f>
        <v>268100</v>
      </c>
      <c r="P100" s="911">
        <v>836</v>
      </c>
      <c r="Q100" s="911">
        <f>+P100*350</f>
        <v>292600</v>
      </c>
      <c r="R100" s="3323" t="s">
        <v>497</v>
      </c>
      <c r="S100" s="3324"/>
      <c r="T100" s="908">
        <v>350</v>
      </c>
      <c r="U100" s="988">
        <v>554</v>
      </c>
      <c r="V100" s="912">
        <f>+U100*350</f>
        <v>193900</v>
      </c>
      <c r="W100" s="911">
        <v>547</v>
      </c>
      <c r="X100" s="912">
        <f>+W100*350</f>
        <v>191450</v>
      </c>
      <c r="Y100" s="911">
        <v>502</v>
      </c>
      <c r="Z100" s="911">
        <f>+Y100*350</f>
        <v>175700</v>
      </c>
      <c r="AA100" s="988">
        <v>459</v>
      </c>
      <c r="AB100" s="913">
        <f>+AA100*350</f>
        <v>160650</v>
      </c>
      <c r="AC100" s="988">
        <v>447</v>
      </c>
      <c r="AD100" s="913">
        <f>+AC100*350</f>
        <v>156450</v>
      </c>
      <c r="AE100" s="949">
        <v>419</v>
      </c>
      <c r="AF100" s="908">
        <f>+AE100*350</f>
        <v>146650</v>
      </c>
      <c r="AG100" s="3323" t="s">
        <v>497</v>
      </c>
      <c r="AH100" s="3324"/>
      <c r="AI100" s="908">
        <v>350</v>
      </c>
      <c r="AJ100" s="1621">
        <v>366</v>
      </c>
      <c r="AK100" s="913">
        <f>+AJ100*350</f>
        <v>128100</v>
      </c>
    </row>
    <row r="101" spans="3:37" ht="22.5" customHeight="1" x14ac:dyDescent="0.15">
      <c r="C101" s="3323" t="s">
        <v>498</v>
      </c>
      <c r="D101" s="3324"/>
      <c r="E101" s="914">
        <v>1400</v>
      </c>
      <c r="F101" s="498">
        <v>4</v>
      </c>
      <c r="G101" s="911">
        <f>+F101*1400</f>
        <v>5600</v>
      </c>
      <c r="H101" s="910">
        <v>5</v>
      </c>
      <c r="I101" s="911">
        <f>+H101*1400</f>
        <v>7000</v>
      </c>
      <c r="J101" s="911">
        <v>8</v>
      </c>
      <c r="K101" s="912">
        <f>+J101*1400</f>
        <v>11200</v>
      </c>
      <c r="L101" s="911">
        <v>1</v>
      </c>
      <c r="M101" s="912">
        <f>+L101*1400</f>
        <v>1400</v>
      </c>
      <c r="N101" s="911">
        <v>13</v>
      </c>
      <c r="O101" s="912">
        <f>+N101*1400</f>
        <v>18200</v>
      </c>
      <c r="P101" s="911">
        <v>10</v>
      </c>
      <c r="Q101" s="911">
        <f>+P101*1400</f>
        <v>14000</v>
      </c>
      <c r="R101" s="3323" t="s">
        <v>498</v>
      </c>
      <c r="S101" s="3324"/>
      <c r="T101" s="914">
        <v>1400</v>
      </c>
      <c r="U101" s="988">
        <v>15</v>
      </c>
      <c r="V101" s="912">
        <f>+U101*1400</f>
        <v>21000</v>
      </c>
      <c r="W101" s="911">
        <v>16</v>
      </c>
      <c r="X101" s="912">
        <f>+W101*1400</f>
        <v>22400</v>
      </c>
      <c r="Y101" s="911">
        <v>12</v>
      </c>
      <c r="Z101" s="911">
        <f>+Y101*1400</f>
        <v>16800</v>
      </c>
      <c r="AA101" s="988">
        <v>16</v>
      </c>
      <c r="AB101" s="913">
        <f>+AA101*1400</f>
        <v>22400</v>
      </c>
      <c r="AC101" s="988">
        <v>17</v>
      </c>
      <c r="AD101" s="913">
        <f>+AC101*1400</f>
        <v>23800</v>
      </c>
      <c r="AE101" s="949">
        <v>18</v>
      </c>
      <c r="AF101" s="908">
        <f>+AE101*1400</f>
        <v>25200</v>
      </c>
      <c r="AG101" s="3323" t="s">
        <v>498</v>
      </c>
      <c r="AH101" s="3324"/>
      <c r="AI101" s="914">
        <v>1400</v>
      </c>
      <c r="AJ101" s="1621">
        <v>14</v>
      </c>
      <c r="AK101" s="913">
        <f>+AJ101*1400</f>
        <v>19600</v>
      </c>
    </row>
    <row r="102" spans="3:37" ht="22.5" customHeight="1" thickBot="1" x14ac:dyDescent="0.2">
      <c r="C102" s="3323" t="s">
        <v>170</v>
      </c>
      <c r="D102" s="3324"/>
      <c r="E102" s="915">
        <v>300</v>
      </c>
      <c r="F102" s="498">
        <v>2699</v>
      </c>
      <c r="G102" s="911">
        <f>+F102*300</f>
        <v>809700</v>
      </c>
      <c r="H102" s="911">
        <v>2634</v>
      </c>
      <c r="I102" s="911">
        <f>+H102*300</f>
        <v>790200</v>
      </c>
      <c r="J102" s="911">
        <v>2014</v>
      </c>
      <c r="K102" s="912">
        <f>+J102*300</f>
        <v>604200</v>
      </c>
      <c r="L102" s="911">
        <v>2202</v>
      </c>
      <c r="M102" s="912">
        <f>+L102*300</f>
        <v>660600</v>
      </c>
      <c r="N102" s="911">
        <v>1967</v>
      </c>
      <c r="O102" s="912">
        <f>+N102*300</f>
        <v>590100</v>
      </c>
      <c r="P102" s="911">
        <v>1967</v>
      </c>
      <c r="Q102" s="911">
        <f>+P102*300</f>
        <v>590100</v>
      </c>
      <c r="R102" s="3323" t="s">
        <v>170</v>
      </c>
      <c r="S102" s="3324"/>
      <c r="T102" s="915">
        <v>300</v>
      </c>
      <c r="U102" s="988">
        <v>2311</v>
      </c>
      <c r="V102" s="912">
        <f>+U102*300</f>
        <v>693300</v>
      </c>
      <c r="W102" s="911">
        <v>2361</v>
      </c>
      <c r="X102" s="912">
        <f>+W102*300</f>
        <v>708300</v>
      </c>
      <c r="Y102" s="911">
        <v>2603</v>
      </c>
      <c r="Z102" s="911">
        <f>+Y102*300</f>
        <v>780900</v>
      </c>
      <c r="AA102" s="988">
        <v>2473</v>
      </c>
      <c r="AB102" s="913">
        <f>+AA102*300</f>
        <v>741900</v>
      </c>
      <c r="AC102" s="988">
        <v>2252</v>
      </c>
      <c r="AD102" s="913">
        <f>+AC102*300</f>
        <v>675600</v>
      </c>
      <c r="AE102" s="949">
        <v>1861</v>
      </c>
      <c r="AF102" s="908">
        <f>+AE102*300</f>
        <v>558300</v>
      </c>
      <c r="AG102" s="3323" t="s">
        <v>170</v>
      </c>
      <c r="AH102" s="3324"/>
      <c r="AI102" s="915">
        <v>300</v>
      </c>
      <c r="AJ102" s="1621">
        <v>1903</v>
      </c>
      <c r="AK102" s="913">
        <f>+AJ102*300</f>
        <v>570900</v>
      </c>
    </row>
    <row r="103" spans="3:37" ht="22.5" customHeight="1" thickTop="1" thickBot="1" x14ac:dyDescent="0.2">
      <c r="C103" s="3309" t="s">
        <v>499</v>
      </c>
      <c r="D103" s="3310"/>
      <c r="E103" s="3311"/>
      <c r="F103" s="916">
        <f t="shared" ref="F103:G103" si="300">SUM(F96:F102)</f>
        <v>65044</v>
      </c>
      <c r="G103" s="916">
        <f t="shared" si="300"/>
        <v>32463450</v>
      </c>
      <c r="H103" s="917">
        <f>SUM(H96:H102)</f>
        <v>66384</v>
      </c>
      <c r="I103" s="917">
        <f t="shared" ref="I103" si="301">SUM(I96:I102)</f>
        <v>35138850</v>
      </c>
      <c r="J103" s="917">
        <v>65581</v>
      </c>
      <c r="K103" s="918">
        <f t="shared" ref="K103:M103" si="302">SUM(K96:K102)</f>
        <v>35090250</v>
      </c>
      <c r="L103" s="917">
        <f>SUM(L96:L102)</f>
        <v>70385</v>
      </c>
      <c r="M103" s="918">
        <f t="shared" si="302"/>
        <v>37944400</v>
      </c>
      <c r="N103" s="917">
        <v>62823</v>
      </c>
      <c r="O103" s="918">
        <f t="shared" ref="O103:Q103" si="303">SUM(O96:O102)</f>
        <v>33566950</v>
      </c>
      <c r="P103" s="917">
        <f>SUM(P96:P102)</f>
        <v>64131</v>
      </c>
      <c r="Q103" s="955">
        <f t="shared" si="303"/>
        <v>34132000</v>
      </c>
      <c r="R103" s="3309" t="s">
        <v>499</v>
      </c>
      <c r="S103" s="3310"/>
      <c r="T103" s="3311"/>
      <c r="U103" s="959">
        <f t="shared" ref="U103:AA103" si="304">SUM(U96:U102)</f>
        <v>67075</v>
      </c>
      <c r="V103" s="918">
        <f t="shared" si="304"/>
        <v>36006350</v>
      </c>
      <c r="W103" s="917">
        <f t="shared" si="304"/>
        <v>64657</v>
      </c>
      <c r="X103" s="918">
        <f t="shared" ref="X103" si="305">SUM(X96:X102)</f>
        <v>34601700</v>
      </c>
      <c r="Y103" s="917">
        <f t="shared" si="304"/>
        <v>63900</v>
      </c>
      <c r="Z103" s="955">
        <f t="shared" ref="Z103" si="306">SUM(Z96:Z102)</f>
        <v>34264250</v>
      </c>
      <c r="AA103" s="959">
        <f t="shared" si="304"/>
        <v>60001</v>
      </c>
      <c r="AB103" s="919">
        <f t="shared" ref="AB103:AC103" si="307">SUM(AB96:AB102)</f>
        <v>31969500</v>
      </c>
      <c r="AC103" s="959">
        <f t="shared" si="307"/>
        <v>60280</v>
      </c>
      <c r="AD103" s="919">
        <f t="shared" ref="AD103:AE103" si="308">SUM(AD96:AD102)</f>
        <v>32407550</v>
      </c>
      <c r="AE103" s="959">
        <f t="shared" si="308"/>
        <v>57706</v>
      </c>
      <c r="AF103" s="2013">
        <f t="shared" ref="AF103:AJ103" si="309">SUM(AF96:AF102)</f>
        <v>31230950</v>
      </c>
      <c r="AG103" s="3309" t="s">
        <v>499</v>
      </c>
      <c r="AH103" s="3310"/>
      <c r="AI103" s="3311"/>
      <c r="AJ103" s="959">
        <f t="shared" si="309"/>
        <v>57340</v>
      </c>
      <c r="AK103" s="919">
        <f t="shared" ref="AK103" si="310">SUM(AK96:AK102)</f>
        <v>31072450</v>
      </c>
    </row>
    <row r="104" spans="3:37" ht="22.5" customHeight="1" x14ac:dyDescent="0.15">
      <c r="C104" s="3327" t="s">
        <v>64</v>
      </c>
      <c r="D104" s="3328"/>
      <c r="E104" s="920">
        <v>300</v>
      </c>
      <c r="F104" s="498">
        <v>134252</v>
      </c>
      <c r="G104" s="922">
        <f>+F104*300</f>
        <v>40275600</v>
      </c>
      <c r="H104" s="922">
        <v>121208</v>
      </c>
      <c r="I104" s="922">
        <f>+H104*300</f>
        <v>36362400</v>
      </c>
      <c r="J104" s="922">
        <v>111961</v>
      </c>
      <c r="K104" s="923">
        <f>+J104*300</f>
        <v>33588300</v>
      </c>
      <c r="L104" s="922">
        <v>101429</v>
      </c>
      <c r="M104" s="923">
        <f>+L104*300</f>
        <v>30428700</v>
      </c>
      <c r="N104" s="922">
        <v>96578</v>
      </c>
      <c r="O104" s="923">
        <f>+N104*300</f>
        <v>28973400</v>
      </c>
      <c r="P104" s="922">
        <v>95013</v>
      </c>
      <c r="Q104" s="922">
        <f>+P104*300</f>
        <v>28503900</v>
      </c>
      <c r="R104" s="3327" t="s">
        <v>64</v>
      </c>
      <c r="S104" s="3328"/>
      <c r="T104" s="920">
        <v>300</v>
      </c>
      <c r="U104" s="963">
        <v>92298</v>
      </c>
      <c r="V104" s="923">
        <f>+U104*300</f>
        <v>27689400</v>
      </c>
      <c r="W104" s="922">
        <v>92651</v>
      </c>
      <c r="X104" s="923">
        <f>+W104*300</f>
        <v>27795300</v>
      </c>
      <c r="Y104" s="922">
        <v>92643</v>
      </c>
      <c r="Z104" s="922">
        <f>+Y104*300</f>
        <v>27792900</v>
      </c>
      <c r="AA104" s="963">
        <v>88221</v>
      </c>
      <c r="AB104" s="924">
        <f>+AA104*300</f>
        <v>26466300</v>
      </c>
      <c r="AC104" s="963">
        <v>93086</v>
      </c>
      <c r="AD104" s="924">
        <f>+AC104*300</f>
        <v>27925800</v>
      </c>
      <c r="AE104" s="1401">
        <v>106622</v>
      </c>
      <c r="AF104" s="920">
        <f>+AE104*300</f>
        <v>31986600</v>
      </c>
      <c r="AG104" s="3327" t="s">
        <v>64</v>
      </c>
      <c r="AH104" s="3328"/>
      <c r="AI104" s="920">
        <v>300</v>
      </c>
      <c r="AJ104" s="1835">
        <v>93825</v>
      </c>
      <c r="AK104" s="924">
        <f>+AJ104*300</f>
        <v>28147500</v>
      </c>
    </row>
    <row r="105" spans="3:37" ht="22.5" customHeight="1" x14ac:dyDescent="0.15">
      <c r="C105" s="3323" t="s">
        <v>80</v>
      </c>
      <c r="D105" s="3324"/>
      <c r="E105" s="908">
        <v>300</v>
      </c>
      <c r="F105" s="498">
        <v>2349</v>
      </c>
      <c r="G105" s="922">
        <f>+F105*300</f>
        <v>704700</v>
      </c>
      <c r="H105" s="911">
        <v>2969</v>
      </c>
      <c r="I105" s="922">
        <f>+H105*300</f>
        <v>890700</v>
      </c>
      <c r="J105" s="911">
        <v>2818</v>
      </c>
      <c r="K105" s="923">
        <f>+J105*300</f>
        <v>845400</v>
      </c>
      <c r="L105" s="911">
        <v>2628</v>
      </c>
      <c r="M105" s="923">
        <f>+L105*300</f>
        <v>788400</v>
      </c>
      <c r="N105" s="911">
        <v>2710</v>
      </c>
      <c r="O105" s="923">
        <f>+N105*300</f>
        <v>813000</v>
      </c>
      <c r="P105" s="922">
        <v>2712</v>
      </c>
      <c r="Q105" s="922">
        <f>+P105*300</f>
        <v>813600</v>
      </c>
      <c r="R105" s="3323" t="s">
        <v>80</v>
      </c>
      <c r="S105" s="3324"/>
      <c r="T105" s="908">
        <v>300</v>
      </c>
      <c r="U105" s="988">
        <v>2667</v>
      </c>
      <c r="V105" s="923">
        <f>+U105*300</f>
        <v>800100</v>
      </c>
      <c r="W105" s="911">
        <v>2767</v>
      </c>
      <c r="X105" s="923">
        <f>+W105*300</f>
        <v>830100</v>
      </c>
      <c r="Y105" s="922">
        <v>2749</v>
      </c>
      <c r="Z105" s="922">
        <f>+Y105*300</f>
        <v>824700</v>
      </c>
      <c r="AA105" s="963">
        <v>2819</v>
      </c>
      <c r="AB105" s="924">
        <f>+AA105*300</f>
        <v>845700</v>
      </c>
      <c r="AC105" s="963">
        <v>2975</v>
      </c>
      <c r="AD105" s="924">
        <f>+AC105*300</f>
        <v>892500</v>
      </c>
      <c r="AE105" s="1401">
        <v>3847</v>
      </c>
      <c r="AF105" s="920">
        <f>+AE105*300</f>
        <v>1154100</v>
      </c>
      <c r="AG105" s="3323" t="s">
        <v>80</v>
      </c>
      <c r="AH105" s="3324"/>
      <c r="AI105" s="908">
        <v>300</v>
      </c>
      <c r="AJ105" s="1835">
        <v>3120</v>
      </c>
      <c r="AK105" s="924">
        <f>+AJ105*300</f>
        <v>936000</v>
      </c>
    </row>
    <row r="106" spans="3:37" ht="22.5" customHeight="1" x14ac:dyDescent="0.15">
      <c r="C106" s="3323" t="s">
        <v>500</v>
      </c>
      <c r="D106" s="3324"/>
      <c r="E106" s="908">
        <v>300</v>
      </c>
      <c r="F106" s="498">
        <v>5820</v>
      </c>
      <c r="G106" s="922">
        <f>+F106*300</f>
        <v>1746000</v>
      </c>
      <c r="H106" s="910">
        <v>6263</v>
      </c>
      <c r="I106" s="922">
        <f>+H106*300</f>
        <v>1878900</v>
      </c>
      <c r="J106" s="911">
        <v>5740</v>
      </c>
      <c r="K106" s="923">
        <f>+J106*300</f>
        <v>1722000</v>
      </c>
      <c r="L106" s="911">
        <v>4789</v>
      </c>
      <c r="M106" s="923">
        <f>+L106*300</f>
        <v>1436700</v>
      </c>
      <c r="N106" s="911">
        <v>4464</v>
      </c>
      <c r="O106" s="923">
        <f>+N106*300</f>
        <v>1339200</v>
      </c>
      <c r="P106" s="922">
        <v>4359</v>
      </c>
      <c r="Q106" s="922">
        <f>+P106*300</f>
        <v>1307700</v>
      </c>
      <c r="R106" s="3323" t="s">
        <v>500</v>
      </c>
      <c r="S106" s="3324"/>
      <c r="T106" s="908">
        <v>300</v>
      </c>
      <c r="U106" s="988">
        <v>4802</v>
      </c>
      <c r="V106" s="923">
        <f>+U106*300</f>
        <v>1440600</v>
      </c>
      <c r="W106" s="911">
        <v>4149</v>
      </c>
      <c r="X106" s="923">
        <f>+W106*300</f>
        <v>1244700</v>
      </c>
      <c r="Y106" s="922">
        <v>4054</v>
      </c>
      <c r="Z106" s="922">
        <f>+Y106*300</f>
        <v>1216200</v>
      </c>
      <c r="AA106" s="963">
        <v>3634</v>
      </c>
      <c r="AB106" s="924">
        <f>+AA106*300</f>
        <v>1090200</v>
      </c>
      <c r="AC106" s="963">
        <v>3504</v>
      </c>
      <c r="AD106" s="924">
        <f>+AC106*300</f>
        <v>1051200</v>
      </c>
      <c r="AE106" s="1401">
        <v>3426</v>
      </c>
      <c r="AF106" s="920">
        <f>+AE106*300</f>
        <v>1027800</v>
      </c>
      <c r="AG106" s="3323" t="s">
        <v>500</v>
      </c>
      <c r="AH106" s="3324"/>
      <c r="AI106" s="908">
        <v>300</v>
      </c>
      <c r="AJ106" s="1835">
        <v>3561</v>
      </c>
      <c r="AK106" s="924">
        <f>+AJ106*300</f>
        <v>1068300</v>
      </c>
    </row>
    <row r="107" spans="3:37" ht="22.5" customHeight="1" x14ac:dyDescent="0.15">
      <c r="C107" s="3323" t="s">
        <v>65</v>
      </c>
      <c r="D107" s="3324"/>
      <c r="E107" s="908">
        <v>300</v>
      </c>
      <c r="F107" s="498">
        <v>376</v>
      </c>
      <c r="G107" s="922">
        <f t="shared" ref="G107:Q110" si="311">+F107*300</f>
        <v>112800</v>
      </c>
      <c r="H107" s="911">
        <v>511</v>
      </c>
      <c r="I107" s="922">
        <f t="shared" si="311"/>
        <v>153300</v>
      </c>
      <c r="J107" s="911">
        <v>534</v>
      </c>
      <c r="K107" s="923">
        <f t="shared" si="311"/>
        <v>160200</v>
      </c>
      <c r="L107" s="911">
        <v>318</v>
      </c>
      <c r="M107" s="923">
        <f t="shared" si="311"/>
        <v>95400</v>
      </c>
      <c r="N107" s="911">
        <v>332</v>
      </c>
      <c r="O107" s="923">
        <f t="shared" si="311"/>
        <v>99600</v>
      </c>
      <c r="P107" s="922">
        <v>290</v>
      </c>
      <c r="Q107" s="922">
        <f t="shared" si="311"/>
        <v>87000</v>
      </c>
      <c r="R107" s="3323" t="s">
        <v>65</v>
      </c>
      <c r="S107" s="3324"/>
      <c r="T107" s="908">
        <v>300</v>
      </c>
      <c r="U107" s="988">
        <v>330</v>
      </c>
      <c r="V107" s="923">
        <f t="shared" ref="V107:AB110" si="312">+U107*300</f>
        <v>99000</v>
      </c>
      <c r="W107" s="911">
        <v>222</v>
      </c>
      <c r="X107" s="923">
        <f t="shared" si="312"/>
        <v>66600</v>
      </c>
      <c r="Y107" s="922">
        <v>182</v>
      </c>
      <c r="Z107" s="922">
        <f t="shared" si="312"/>
        <v>54600</v>
      </c>
      <c r="AA107" s="963">
        <v>164</v>
      </c>
      <c r="AB107" s="924">
        <f t="shared" si="312"/>
        <v>49200</v>
      </c>
      <c r="AC107" s="963">
        <v>180</v>
      </c>
      <c r="AD107" s="924">
        <f t="shared" ref="AD107:AD110" si="313">+AC107*300</f>
        <v>54000</v>
      </c>
      <c r="AE107" s="1401">
        <v>159</v>
      </c>
      <c r="AF107" s="920">
        <f t="shared" ref="AF107:AF110" si="314">+AE107*300</f>
        <v>47700</v>
      </c>
      <c r="AG107" s="3323" t="s">
        <v>65</v>
      </c>
      <c r="AH107" s="3324"/>
      <c r="AI107" s="908">
        <v>300</v>
      </c>
      <c r="AJ107" s="1835">
        <v>160</v>
      </c>
      <c r="AK107" s="924">
        <f t="shared" ref="AK107:AK110" si="315">+AJ107*300</f>
        <v>48000</v>
      </c>
    </row>
    <row r="108" spans="3:37" ht="22.5" customHeight="1" x14ac:dyDescent="0.15">
      <c r="C108" s="3319" t="s">
        <v>112</v>
      </c>
      <c r="D108" s="3320"/>
      <c r="E108" s="914">
        <v>300</v>
      </c>
      <c r="F108" s="925">
        <v>115</v>
      </c>
      <c r="G108" s="926">
        <f t="shared" si="311"/>
        <v>34500</v>
      </c>
      <c r="H108" s="926">
        <v>85</v>
      </c>
      <c r="I108" s="926">
        <f t="shared" si="311"/>
        <v>25500</v>
      </c>
      <c r="J108" s="927">
        <v>0</v>
      </c>
      <c r="K108" s="912">
        <f t="shared" si="311"/>
        <v>0</v>
      </c>
      <c r="L108" s="927">
        <v>0</v>
      </c>
      <c r="M108" s="912">
        <f t="shared" si="311"/>
        <v>0</v>
      </c>
      <c r="N108" s="927">
        <v>54</v>
      </c>
      <c r="O108" s="912">
        <f t="shared" si="311"/>
        <v>16200</v>
      </c>
      <c r="P108" s="911">
        <v>70</v>
      </c>
      <c r="Q108" s="922">
        <f t="shared" si="311"/>
        <v>21000</v>
      </c>
      <c r="R108" s="3319" t="s">
        <v>112</v>
      </c>
      <c r="S108" s="3320"/>
      <c r="T108" s="914">
        <v>300</v>
      </c>
      <c r="U108" s="992">
        <v>73</v>
      </c>
      <c r="V108" s="912">
        <f t="shared" si="312"/>
        <v>21900</v>
      </c>
      <c r="W108" s="927">
        <v>87</v>
      </c>
      <c r="X108" s="912">
        <f t="shared" si="312"/>
        <v>26100</v>
      </c>
      <c r="Y108" s="911">
        <v>89</v>
      </c>
      <c r="Z108" s="922">
        <f t="shared" si="312"/>
        <v>26700</v>
      </c>
      <c r="AA108" s="988">
        <v>103</v>
      </c>
      <c r="AB108" s="924">
        <f t="shared" si="312"/>
        <v>30900</v>
      </c>
      <c r="AC108" s="988">
        <v>121</v>
      </c>
      <c r="AD108" s="924">
        <f t="shared" si="313"/>
        <v>36300</v>
      </c>
      <c r="AE108" s="949">
        <v>127</v>
      </c>
      <c r="AF108" s="920">
        <f t="shared" si="314"/>
        <v>38100</v>
      </c>
      <c r="AG108" s="3319" t="s">
        <v>112</v>
      </c>
      <c r="AH108" s="3320"/>
      <c r="AI108" s="914">
        <v>300</v>
      </c>
      <c r="AJ108" s="1621">
        <v>116</v>
      </c>
      <c r="AK108" s="924">
        <f t="shared" si="315"/>
        <v>34800</v>
      </c>
    </row>
    <row r="109" spans="3:37" ht="22.5" customHeight="1" x14ac:dyDescent="0.15">
      <c r="C109" s="3321" t="s">
        <v>501</v>
      </c>
      <c r="D109" s="3322"/>
      <c r="E109" s="908">
        <v>300</v>
      </c>
      <c r="F109" s="960"/>
      <c r="G109" s="930"/>
      <c r="H109" s="911">
        <v>38</v>
      </c>
      <c r="I109" s="911">
        <f>+H109*300</f>
        <v>11400</v>
      </c>
      <c r="J109" s="911">
        <v>74</v>
      </c>
      <c r="K109" s="923">
        <f>+J109*300</f>
        <v>22200</v>
      </c>
      <c r="L109" s="911">
        <v>49</v>
      </c>
      <c r="M109" s="923">
        <f>+L109*300</f>
        <v>14700</v>
      </c>
      <c r="N109" s="911">
        <v>87</v>
      </c>
      <c r="O109" s="923">
        <f>+N109*300</f>
        <v>26100</v>
      </c>
      <c r="P109" s="911">
        <v>86</v>
      </c>
      <c r="Q109" s="922">
        <f>+P109*300</f>
        <v>25800</v>
      </c>
      <c r="R109" s="3321" t="s">
        <v>501</v>
      </c>
      <c r="S109" s="3322"/>
      <c r="T109" s="908">
        <v>300</v>
      </c>
      <c r="U109" s="988">
        <v>75</v>
      </c>
      <c r="V109" s="923">
        <f t="shared" si="312"/>
        <v>22500</v>
      </c>
      <c r="W109" s="911">
        <v>62</v>
      </c>
      <c r="X109" s="923">
        <f t="shared" si="312"/>
        <v>18600</v>
      </c>
      <c r="Y109" s="911">
        <v>94</v>
      </c>
      <c r="Z109" s="922">
        <f t="shared" si="312"/>
        <v>28200</v>
      </c>
      <c r="AA109" s="988">
        <v>91</v>
      </c>
      <c r="AB109" s="924">
        <f t="shared" si="312"/>
        <v>27300</v>
      </c>
      <c r="AC109" s="949">
        <v>88</v>
      </c>
      <c r="AD109" s="924">
        <f t="shared" si="313"/>
        <v>26400</v>
      </c>
      <c r="AE109" s="949">
        <v>93</v>
      </c>
      <c r="AF109" s="920">
        <f t="shared" si="314"/>
        <v>27900</v>
      </c>
      <c r="AG109" s="3321" t="s">
        <v>501</v>
      </c>
      <c r="AH109" s="3322"/>
      <c r="AI109" s="908">
        <v>300</v>
      </c>
      <c r="AJ109" s="1621">
        <v>78</v>
      </c>
      <c r="AK109" s="924">
        <f t="shared" si="315"/>
        <v>23400</v>
      </c>
    </row>
    <row r="110" spans="3:37" ht="22.5" customHeight="1" x14ac:dyDescent="0.15">
      <c r="C110" s="3323" t="s">
        <v>502</v>
      </c>
      <c r="D110" s="3324"/>
      <c r="E110" s="908">
        <v>300</v>
      </c>
      <c r="F110" s="498">
        <v>36151</v>
      </c>
      <c r="G110" s="922">
        <f t="shared" si="311"/>
        <v>10845300</v>
      </c>
      <c r="H110" s="911">
        <v>26479</v>
      </c>
      <c r="I110" s="922">
        <f t="shared" si="311"/>
        <v>7943700</v>
      </c>
      <c r="J110" s="911">
        <v>22438</v>
      </c>
      <c r="K110" s="923">
        <f t="shared" si="311"/>
        <v>6731400</v>
      </c>
      <c r="L110" s="911">
        <v>32210</v>
      </c>
      <c r="M110" s="923">
        <v>9763800</v>
      </c>
      <c r="N110" s="911">
        <v>4061</v>
      </c>
      <c r="O110" s="923">
        <v>1218300</v>
      </c>
      <c r="P110" s="911">
        <v>1294</v>
      </c>
      <c r="Q110" s="922">
        <v>388200</v>
      </c>
      <c r="R110" s="3323" t="s">
        <v>502</v>
      </c>
      <c r="S110" s="3324"/>
      <c r="T110" s="908">
        <v>300</v>
      </c>
      <c r="U110" s="988">
        <v>1702</v>
      </c>
      <c r="V110" s="923">
        <f t="shared" si="312"/>
        <v>510600</v>
      </c>
      <c r="W110" s="911">
        <v>1514</v>
      </c>
      <c r="X110" s="923">
        <f t="shared" si="312"/>
        <v>454200</v>
      </c>
      <c r="Y110" s="911">
        <v>2021</v>
      </c>
      <c r="Z110" s="922">
        <f t="shared" si="312"/>
        <v>606300</v>
      </c>
      <c r="AA110" s="988">
        <v>2713</v>
      </c>
      <c r="AB110" s="924">
        <f t="shared" si="312"/>
        <v>813900</v>
      </c>
      <c r="AC110" s="949">
        <v>1336</v>
      </c>
      <c r="AD110" s="924">
        <f t="shared" si="313"/>
        <v>400800</v>
      </c>
      <c r="AE110" s="949">
        <v>784</v>
      </c>
      <c r="AF110" s="920">
        <f t="shared" si="314"/>
        <v>235200</v>
      </c>
      <c r="AG110" s="3323" t="s">
        <v>502</v>
      </c>
      <c r="AH110" s="3324"/>
      <c r="AI110" s="908">
        <v>300</v>
      </c>
      <c r="AJ110" s="1621">
        <v>1015</v>
      </c>
      <c r="AK110" s="924">
        <f t="shared" si="315"/>
        <v>304500</v>
      </c>
    </row>
    <row r="111" spans="3:37" ht="22.5" customHeight="1" thickBot="1" x14ac:dyDescent="0.2">
      <c r="C111" s="3304" t="s">
        <v>503</v>
      </c>
      <c r="D111" s="3305"/>
      <c r="E111" s="915">
        <v>500</v>
      </c>
      <c r="F111" s="961"/>
      <c r="G111" s="933"/>
      <c r="H111" s="934">
        <v>147</v>
      </c>
      <c r="I111" s="934">
        <f>+H111*500</f>
        <v>73500</v>
      </c>
      <c r="J111" s="934">
        <v>306</v>
      </c>
      <c r="K111" s="935">
        <f>+J111*500</f>
        <v>153000</v>
      </c>
      <c r="L111" s="934">
        <v>426</v>
      </c>
      <c r="M111" s="935">
        <f>+L111*500</f>
        <v>213000</v>
      </c>
      <c r="N111" s="934">
        <v>592</v>
      </c>
      <c r="O111" s="935">
        <f>+N111*500</f>
        <v>296000</v>
      </c>
      <c r="P111" s="911">
        <v>1111</v>
      </c>
      <c r="Q111" s="922">
        <f>+P111*500</f>
        <v>555500</v>
      </c>
      <c r="R111" s="3304" t="s">
        <v>503</v>
      </c>
      <c r="S111" s="3305"/>
      <c r="T111" s="915">
        <v>500</v>
      </c>
      <c r="U111" s="989">
        <v>1330</v>
      </c>
      <c r="V111" s="935">
        <f>+U111*500</f>
        <v>665000</v>
      </c>
      <c r="W111" s="934">
        <v>2569</v>
      </c>
      <c r="X111" s="935">
        <f>+W111*500</f>
        <v>1284500</v>
      </c>
      <c r="Y111" s="911">
        <v>1426</v>
      </c>
      <c r="Z111" s="922">
        <f>+Y111*500</f>
        <v>713000</v>
      </c>
      <c r="AA111" s="988">
        <v>1318</v>
      </c>
      <c r="AB111" s="924">
        <f>+AA111*500</f>
        <v>659000</v>
      </c>
      <c r="AC111" s="949">
        <v>1285</v>
      </c>
      <c r="AD111" s="924">
        <f>+AC111*500</f>
        <v>642500</v>
      </c>
      <c r="AE111" s="949">
        <v>1036</v>
      </c>
      <c r="AF111" s="920">
        <f>+AE111*500</f>
        <v>518000</v>
      </c>
      <c r="AG111" s="3304" t="s">
        <v>503</v>
      </c>
      <c r="AH111" s="3305"/>
      <c r="AI111" s="915">
        <v>500</v>
      </c>
      <c r="AJ111" s="1621">
        <v>1016</v>
      </c>
      <c r="AK111" s="924">
        <f>+AJ111*500</f>
        <v>508000</v>
      </c>
    </row>
    <row r="112" spans="3:37" ht="22.5" customHeight="1" thickTop="1" thickBot="1" x14ac:dyDescent="0.2">
      <c r="C112" s="3309" t="s">
        <v>499</v>
      </c>
      <c r="D112" s="3310"/>
      <c r="E112" s="3311"/>
      <c r="F112" s="937">
        <f t="shared" ref="F112:G112" si="316">SUM(F104:F111)</f>
        <v>179063</v>
      </c>
      <c r="G112" s="938">
        <f t="shared" si="316"/>
        <v>53718900</v>
      </c>
      <c r="H112" s="938">
        <f>SUM(H104:H111)</f>
        <v>157700</v>
      </c>
      <c r="I112" s="938">
        <f t="shared" ref="I112" si="317">SUM(I104:I111)</f>
        <v>47339400</v>
      </c>
      <c r="J112" s="938">
        <v>143871</v>
      </c>
      <c r="K112" s="939">
        <f t="shared" ref="K112:M112" si="318">SUM(K104:K111)</f>
        <v>43222500</v>
      </c>
      <c r="L112" s="938">
        <f>SUM(L104:L111)</f>
        <v>141849</v>
      </c>
      <c r="M112" s="939">
        <f t="shared" si="318"/>
        <v>42740700</v>
      </c>
      <c r="N112" s="955">
        <v>108878</v>
      </c>
      <c r="O112" s="939">
        <f t="shared" ref="O112:Q112" si="319">SUM(O104:O111)</f>
        <v>32781800</v>
      </c>
      <c r="P112" s="938">
        <f>SUM(P104:P111)</f>
        <v>104935</v>
      </c>
      <c r="Q112" s="938">
        <f t="shared" si="319"/>
        <v>31702700</v>
      </c>
      <c r="R112" s="3309" t="s">
        <v>499</v>
      </c>
      <c r="S112" s="3310"/>
      <c r="T112" s="3311"/>
      <c r="U112" s="937">
        <f t="shared" ref="U112:AA112" si="320">SUM(U104:U111)</f>
        <v>103277</v>
      </c>
      <c r="V112" s="939">
        <f t="shared" si="320"/>
        <v>31249100</v>
      </c>
      <c r="W112" s="955">
        <f t="shared" si="320"/>
        <v>104021</v>
      </c>
      <c r="X112" s="939">
        <f t="shared" ref="X112" si="321">SUM(X104:X111)</f>
        <v>31720100</v>
      </c>
      <c r="Y112" s="938">
        <f t="shared" si="320"/>
        <v>103258</v>
      </c>
      <c r="Z112" s="938">
        <f t="shared" ref="Z112" si="322">SUM(Z104:Z111)</f>
        <v>31262600</v>
      </c>
      <c r="AA112" s="937">
        <f t="shared" si="320"/>
        <v>99063</v>
      </c>
      <c r="AB112" s="940">
        <f t="shared" ref="AB112:AC112" si="323">SUM(AB104:AB111)</f>
        <v>29982500</v>
      </c>
      <c r="AC112" s="937">
        <f t="shared" si="323"/>
        <v>102575</v>
      </c>
      <c r="AD112" s="940">
        <f t="shared" ref="AD112:AE112" si="324">SUM(AD104:AD111)</f>
        <v>31029500</v>
      </c>
      <c r="AE112" s="951">
        <f t="shared" si="324"/>
        <v>116094</v>
      </c>
      <c r="AF112" s="965">
        <f t="shared" ref="AF112:AJ112" si="325">SUM(AF104:AF111)</f>
        <v>35035400</v>
      </c>
      <c r="AG112" s="3309" t="s">
        <v>499</v>
      </c>
      <c r="AH112" s="3310"/>
      <c r="AI112" s="3311"/>
      <c r="AJ112" s="937">
        <f t="shared" si="325"/>
        <v>102891</v>
      </c>
      <c r="AK112" s="940">
        <f t="shared" ref="AK112" si="326">SUM(AK104:AK111)</f>
        <v>31070500</v>
      </c>
    </row>
    <row r="113" spans="3:37" ht="22.5" customHeight="1" x14ac:dyDescent="0.15">
      <c r="C113" s="3325" t="s">
        <v>79</v>
      </c>
      <c r="D113" s="3326"/>
      <c r="E113" s="941">
        <v>300</v>
      </c>
      <c r="F113" s="496">
        <v>111294</v>
      </c>
      <c r="G113" s="944">
        <f>+F113*300</f>
        <v>33388200</v>
      </c>
      <c r="H113" s="944">
        <v>111009</v>
      </c>
      <c r="I113" s="944">
        <f>+H113*300</f>
        <v>33302700</v>
      </c>
      <c r="J113" s="944">
        <v>106373</v>
      </c>
      <c r="K113" s="945">
        <f>+J113*300</f>
        <v>31911900</v>
      </c>
      <c r="L113" s="944">
        <v>116530</v>
      </c>
      <c r="M113" s="945">
        <f>+L113*300</f>
        <v>34959000</v>
      </c>
      <c r="N113" s="944">
        <v>104407</v>
      </c>
      <c r="O113" s="945">
        <f>+N113*300</f>
        <v>31322100</v>
      </c>
      <c r="P113" s="944">
        <v>99007</v>
      </c>
      <c r="Q113" s="944">
        <f>+P113*300</f>
        <v>29702100</v>
      </c>
      <c r="R113" s="3325" t="s">
        <v>79</v>
      </c>
      <c r="S113" s="3326"/>
      <c r="T113" s="941">
        <v>300</v>
      </c>
      <c r="U113" s="990">
        <v>94654</v>
      </c>
      <c r="V113" s="945">
        <f>+U113*300</f>
        <v>28396200</v>
      </c>
      <c r="W113" s="944">
        <v>90519</v>
      </c>
      <c r="X113" s="945">
        <f>+W113*300</f>
        <v>27155700</v>
      </c>
      <c r="Y113" s="944">
        <v>88304</v>
      </c>
      <c r="Z113" s="944">
        <f>+Y113*300</f>
        <v>26491200</v>
      </c>
      <c r="AA113" s="990">
        <v>83050</v>
      </c>
      <c r="AB113" s="946">
        <f>+AA113*300</f>
        <v>24915000</v>
      </c>
      <c r="AC113" s="990">
        <v>84664</v>
      </c>
      <c r="AD113" s="946">
        <f>+AC113*300</f>
        <v>25399200</v>
      </c>
      <c r="AE113" s="2016">
        <v>82810</v>
      </c>
      <c r="AF113" s="941">
        <f>+AE113*300</f>
        <v>24843000</v>
      </c>
      <c r="AG113" s="3325" t="s">
        <v>79</v>
      </c>
      <c r="AH113" s="3326"/>
      <c r="AI113" s="941">
        <v>300</v>
      </c>
      <c r="AJ113" s="1834">
        <v>76704</v>
      </c>
      <c r="AK113" s="946">
        <f>+AJ113*300</f>
        <v>23011200</v>
      </c>
    </row>
    <row r="114" spans="3:37" ht="22.5" customHeight="1" x14ac:dyDescent="0.15">
      <c r="C114" s="3327" t="s">
        <v>19</v>
      </c>
      <c r="D114" s="3328"/>
      <c r="E114" s="920">
        <v>300</v>
      </c>
      <c r="F114" s="947">
        <v>7571</v>
      </c>
      <c r="G114" s="922">
        <f>+F114*300</f>
        <v>2271300</v>
      </c>
      <c r="H114" s="922">
        <v>7018</v>
      </c>
      <c r="I114" s="922">
        <f>+H114*300</f>
        <v>2105400</v>
      </c>
      <c r="J114" s="922">
        <v>6957</v>
      </c>
      <c r="K114" s="923">
        <f>+J114*300</f>
        <v>2087100</v>
      </c>
      <c r="L114" s="922">
        <v>7038</v>
      </c>
      <c r="M114" s="923">
        <f>+L114*300</f>
        <v>2111400</v>
      </c>
      <c r="N114" s="911">
        <v>6627</v>
      </c>
      <c r="O114" s="912">
        <f>+N114*300</f>
        <v>1988100</v>
      </c>
      <c r="P114" s="911">
        <v>6412</v>
      </c>
      <c r="Q114" s="911">
        <f>+P114*300</f>
        <v>1923600</v>
      </c>
      <c r="R114" s="3327" t="s">
        <v>19</v>
      </c>
      <c r="S114" s="3328"/>
      <c r="T114" s="920">
        <v>300</v>
      </c>
      <c r="U114" s="963">
        <v>6387</v>
      </c>
      <c r="V114" s="923">
        <f>+U114*300</f>
        <v>1916100</v>
      </c>
      <c r="W114" s="911">
        <v>6156</v>
      </c>
      <c r="X114" s="912">
        <f>+W114*300</f>
        <v>1846800</v>
      </c>
      <c r="Y114" s="911">
        <v>6290</v>
      </c>
      <c r="Z114" s="911">
        <f>+Y114*300</f>
        <v>1887000</v>
      </c>
      <c r="AA114" s="988">
        <v>6212</v>
      </c>
      <c r="AB114" s="913">
        <f>+AA114*300</f>
        <v>1863600</v>
      </c>
      <c r="AC114" s="949">
        <v>6004</v>
      </c>
      <c r="AD114" s="913">
        <f>+AC114*300</f>
        <v>1801200</v>
      </c>
      <c r="AE114" s="949">
        <v>6028</v>
      </c>
      <c r="AF114" s="908">
        <f>+AE114*300</f>
        <v>1808400</v>
      </c>
      <c r="AG114" s="3327" t="s">
        <v>19</v>
      </c>
      <c r="AH114" s="3328"/>
      <c r="AI114" s="920">
        <v>300</v>
      </c>
      <c r="AJ114" s="1621">
        <v>5728</v>
      </c>
      <c r="AK114" s="913">
        <f>+AJ114*300</f>
        <v>1718400</v>
      </c>
    </row>
    <row r="115" spans="3:37" ht="22.5" customHeight="1" x14ac:dyDescent="0.15">
      <c r="C115" s="3323" t="s">
        <v>504</v>
      </c>
      <c r="D115" s="3324"/>
      <c r="E115" s="908">
        <v>300</v>
      </c>
      <c r="F115" s="498">
        <v>1620</v>
      </c>
      <c r="G115" s="911">
        <f>+F115*300</f>
        <v>486000</v>
      </c>
      <c r="H115" s="911">
        <v>1733</v>
      </c>
      <c r="I115" s="911">
        <f>+H115*300</f>
        <v>519900</v>
      </c>
      <c r="J115" s="911">
        <v>1698</v>
      </c>
      <c r="K115" s="912">
        <f>+J115*300</f>
        <v>509400</v>
      </c>
      <c r="L115" s="911">
        <v>1833</v>
      </c>
      <c r="M115" s="912">
        <f>+L115*300</f>
        <v>549900</v>
      </c>
      <c r="N115" s="911">
        <v>1953</v>
      </c>
      <c r="O115" s="912">
        <f>+N115*300</f>
        <v>585900</v>
      </c>
      <c r="P115" s="911">
        <v>2004</v>
      </c>
      <c r="Q115" s="911">
        <f>+P115*300</f>
        <v>601200</v>
      </c>
      <c r="R115" s="3323" t="s">
        <v>504</v>
      </c>
      <c r="S115" s="3324"/>
      <c r="T115" s="908">
        <v>300</v>
      </c>
      <c r="U115" s="988">
        <v>1948</v>
      </c>
      <c r="V115" s="912">
        <f>+U115*300</f>
        <v>584400</v>
      </c>
      <c r="W115" s="911">
        <v>1815</v>
      </c>
      <c r="X115" s="912">
        <f>+W115*300</f>
        <v>544500</v>
      </c>
      <c r="Y115" s="911">
        <v>1530</v>
      </c>
      <c r="Z115" s="911">
        <f>+Y115*300</f>
        <v>459000</v>
      </c>
      <c r="AA115" s="988">
        <v>1523</v>
      </c>
      <c r="AB115" s="913">
        <f>+AA115*300</f>
        <v>456900</v>
      </c>
      <c r="AC115" s="988">
        <v>397</v>
      </c>
      <c r="AD115" s="913">
        <f>+AC115*300</f>
        <v>119100</v>
      </c>
      <c r="AE115" s="2017"/>
      <c r="AF115" s="2018">
        <f>+AE115*300</f>
        <v>0</v>
      </c>
      <c r="AG115" s="3323" t="s">
        <v>504</v>
      </c>
      <c r="AH115" s="3324"/>
      <c r="AI115" s="908">
        <v>300</v>
      </c>
      <c r="AJ115" s="1615"/>
      <c r="AK115" s="1616">
        <f>+AJ115*300</f>
        <v>0</v>
      </c>
    </row>
    <row r="116" spans="3:37" ht="22.5" customHeight="1" x14ac:dyDescent="0.15">
      <c r="C116" s="3323" t="s">
        <v>505</v>
      </c>
      <c r="D116" s="3324"/>
      <c r="E116" s="914">
        <v>300</v>
      </c>
      <c r="F116" s="949">
        <v>10</v>
      </c>
      <c r="G116" s="909">
        <f>+F116*300</f>
        <v>3000</v>
      </c>
      <c r="H116" s="909">
        <v>0</v>
      </c>
      <c r="I116" s="909">
        <f>+H116*300</f>
        <v>0</v>
      </c>
      <c r="J116" s="911">
        <v>9</v>
      </c>
      <c r="K116" s="912">
        <f>+J116*300</f>
        <v>2700</v>
      </c>
      <c r="L116" s="911">
        <v>0</v>
      </c>
      <c r="M116" s="912">
        <f>+L116*300</f>
        <v>0</v>
      </c>
      <c r="N116" s="3345" t="s">
        <v>506</v>
      </c>
      <c r="O116" s="3337"/>
      <c r="P116" s="3345" t="s">
        <v>506</v>
      </c>
      <c r="Q116" s="3346"/>
      <c r="R116" s="3323" t="s">
        <v>505</v>
      </c>
      <c r="S116" s="3324"/>
      <c r="T116" s="914">
        <v>300</v>
      </c>
      <c r="U116" s="3343" t="s">
        <v>528</v>
      </c>
      <c r="V116" s="3344"/>
      <c r="W116" s="3345" t="s">
        <v>528</v>
      </c>
      <c r="X116" s="3337"/>
      <c r="Y116" s="3345" t="s">
        <v>528</v>
      </c>
      <c r="Z116" s="3346"/>
      <c r="AA116" s="3337" t="s">
        <v>528</v>
      </c>
      <c r="AB116" s="3338"/>
      <c r="AC116" s="3337" t="s">
        <v>528</v>
      </c>
      <c r="AD116" s="3338"/>
      <c r="AE116" s="3370" t="s">
        <v>528</v>
      </c>
      <c r="AF116" s="3371"/>
      <c r="AG116" s="3323" t="s">
        <v>505</v>
      </c>
      <c r="AH116" s="3324"/>
      <c r="AI116" s="914">
        <v>300</v>
      </c>
      <c r="AJ116" s="3337" t="s">
        <v>528</v>
      </c>
      <c r="AK116" s="3338"/>
    </row>
    <row r="117" spans="3:37" ht="22.5" customHeight="1" thickBot="1" x14ac:dyDescent="0.2">
      <c r="C117" s="3304" t="s">
        <v>507</v>
      </c>
      <c r="D117" s="3305"/>
      <c r="E117" s="915">
        <v>750</v>
      </c>
      <c r="F117" s="961"/>
      <c r="G117" s="933"/>
      <c r="H117" s="922">
        <v>3041</v>
      </c>
      <c r="I117" s="934">
        <f>+H117*750</f>
        <v>2280750</v>
      </c>
      <c r="J117" s="911">
        <v>2783</v>
      </c>
      <c r="K117" s="950">
        <f>+J117*750</f>
        <v>2087250</v>
      </c>
      <c r="L117" s="911">
        <v>2218</v>
      </c>
      <c r="M117" s="950">
        <f>+L117*750</f>
        <v>1663500</v>
      </c>
      <c r="N117" s="934">
        <v>2041</v>
      </c>
      <c r="O117" s="950">
        <f>+N117*750</f>
        <v>1530750</v>
      </c>
      <c r="P117" s="934">
        <v>1943</v>
      </c>
      <c r="Q117" s="934">
        <f>+P117*750</f>
        <v>1457250</v>
      </c>
      <c r="R117" s="3304" t="s">
        <v>507</v>
      </c>
      <c r="S117" s="3305"/>
      <c r="T117" s="915">
        <v>750</v>
      </c>
      <c r="U117" s="988">
        <v>2006</v>
      </c>
      <c r="V117" s="950">
        <f>+U117*750</f>
        <v>1504500</v>
      </c>
      <c r="W117" s="934">
        <v>2040</v>
      </c>
      <c r="X117" s="950">
        <f>+W117*750</f>
        <v>1530000</v>
      </c>
      <c r="Y117" s="934">
        <v>1948</v>
      </c>
      <c r="Z117" s="934">
        <f>+Y117*750</f>
        <v>1461000</v>
      </c>
      <c r="AA117" s="989">
        <v>1770</v>
      </c>
      <c r="AB117" s="936">
        <f>+AA117*750</f>
        <v>1327500</v>
      </c>
      <c r="AC117" s="989">
        <v>1652</v>
      </c>
      <c r="AD117" s="936">
        <f>+AC117*750</f>
        <v>1239000</v>
      </c>
      <c r="AE117" s="2014">
        <v>1648</v>
      </c>
      <c r="AF117" s="915">
        <f>+AE117*750</f>
        <v>1236000</v>
      </c>
      <c r="AG117" s="3304" t="s">
        <v>507</v>
      </c>
      <c r="AH117" s="3305"/>
      <c r="AI117" s="915">
        <v>750</v>
      </c>
      <c r="AJ117" s="1833">
        <v>1546</v>
      </c>
      <c r="AK117" s="936">
        <f>+AJ117*750</f>
        <v>1159500</v>
      </c>
    </row>
    <row r="118" spans="3:37" ht="22.5" customHeight="1" thickTop="1" thickBot="1" x14ac:dyDescent="0.2">
      <c r="C118" s="3306" t="s">
        <v>499</v>
      </c>
      <c r="D118" s="3307"/>
      <c r="E118" s="3308"/>
      <c r="F118" s="951">
        <f>SUM(F113:F117)</f>
        <v>120495</v>
      </c>
      <c r="G118" s="951">
        <f>SUM(G113:G117)</f>
        <v>36148500</v>
      </c>
      <c r="H118" s="952">
        <f>SUM(H113:H117)</f>
        <v>122801</v>
      </c>
      <c r="I118" s="952">
        <f>SUM(I113:I117)</f>
        <v>38208750</v>
      </c>
      <c r="J118" s="952">
        <f t="shared" ref="J118:Q118" si="327">SUM(J113:J117)</f>
        <v>117820</v>
      </c>
      <c r="K118" s="953">
        <f>SUM(K113:K117)</f>
        <v>36598350</v>
      </c>
      <c r="L118" s="952">
        <f>SUM(L113:L117)</f>
        <v>127619</v>
      </c>
      <c r="M118" s="953">
        <f>SUM(M113:M117)</f>
        <v>39283800</v>
      </c>
      <c r="N118" s="952">
        <f>SUM(N113:N117)</f>
        <v>115028</v>
      </c>
      <c r="O118" s="953">
        <f>SUM(O113:O117)</f>
        <v>35426850</v>
      </c>
      <c r="P118" s="952">
        <f t="shared" si="327"/>
        <v>109366</v>
      </c>
      <c r="Q118" s="952">
        <f t="shared" si="327"/>
        <v>33684150</v>
      </c>
      <c r="R118" s="3306" t="s">
        <v>499</v>
      </c>
      <c r="S118" s="3307"/>
      <c r="T118" s="3308"/>
      <c r="U118" s="951">
        <f t="shared" ref="U118:AA118" si="328">+U113+U114+U115+U117</f>
        <v>104995</v>
      </c>
      <c r="V118" s="953">
        <f t="shared" si="328"/>
        <v>32401200</v>
      </c>
      <c r="W118" s="952">
        <f t="shared" si="328"/>
        <v>100530</v>
      </c>
      <c r="X118" s="953">
        <f t="shared" ref="X118" si="329">+X113+X114+X115+X117</f>
        <v>31077000</v>
      </c>
      <c r="Y118" s="952">
        <f t="shared" si="328"/>
        <v>98072</v>
      </c>
      <c r="Z118" s="952">
        <f t="shared" ref="Z118" si="330">+Z113+Z114+Z115+Z117</f>
        <v>30298200</v>
      </c>
      <c r="AA118" s="951">
        <f t="shared" si="328"/>
        <v>92555</v>
      </c>
      <c r="AB118" s="965">
        <f t="shared" ref="AB118:AC118" si="331">+AB113+AB114+AB115+AB117</f>
        <v>28563000</v>
      </c>
      <c r="AC118" s="951">
        <f t="shared" si="331"/>
        <v>92717</v>
      </c>
      <c r="AD118" s="965">
        <f t="shared" ref="AD118:AE118" si="332">+AD113+AD114+AD115+AD117</f>
        <v>28558500</v>
      </c>
      <c r="AE118" s="951">
        <f t="shared" si="332"/>
        <v>90486</v>
      </c>
      <c r="AF118" s="965">
        <f t="shared" ref="AF118:AJ118" si="333">+AF113+AF114+AF115+AF117</f>
        <v>27887400</v>
      </c>
      <c r="AG118" s="3306" t="s">
        <v>499</v>
      </c>
      <c r="AH118" s="3307"/>
      <c r="AI118" s="3308"/>
      <c r="AJ118" s="951">
        <f t="shared" si="333"/>
        <v>83978</v>
      </c>
      <c r="AK118" s="965">
        <f t="shared" ref="AK118" si="334">+AK113+AK114+AK115+AK117</f>
        <v>25889100</v>
      </c>
    </row>
    <row r="119" spans="3:37" ht="22.5" customHeight="1" thickTop="1" thickBot="1" x14ac:dyDescent="0.2">
      <c r="C119" s="3309" t="s">
        <v>72</v>
      </c>
      <c r="D119" s="3310"/>
      <c r="E119" s="3311"/>
      <c r="F119" s="916">
        <f t="shared" ref="F119:G119" si="335">+F103+F112+F118</f>
        <v>364602</v>
      </c>
      <c r="G119" s="955">
        <f t="shared" si="335"/>
        <v>122330850</v>
      </c>
      <c r="H119" s="955">
        <f>+H103+H112+H118</f>
        <v>346885</v>
      </c>
      <c r="I119" s="955">
        <f t="shared" ref="I119" si="336">+I103+I112+I118</f>
        <v>120687000</v>
      </c>
      <c r="J119" s="955">
        <f t="shared" ref="J119:P119" si="337">J103+J112+J118</f>
        <v>327272</v>
      </c>
      <c r="K119" s="918">
        <f t="shared" ref="K119:M119" si="338">+K103+K112+K118</f>
        <v>114911100</v>
      </c>
      <c r="L119" s="955">
        <f t="shared" si="337"/>
        <v>339853</v>
      </c>
      <c r="M119" s="918">
        <f t="shared" si="338"/>
        <v>119968900</v>
      </c>
      <c r="N119" s="955">
        <f>N103+N112+N118</f>
        <v>286729</v>
      </c>
      <c r="O119" s="918">
        <f>O103+O112+O118</f>
        <v>101775600</v>
      </c>
      <c r="P119" s="955">
        <f t="shared" si="337"/>
        <v>278432</v>
      </c>
      <c r="Q119" s="955">
        <f>Q118+Q112+Q103</f>
        <v>99518850</v>
      </c>
      <c r="R119" s="3309" t="s">
        <v>72</v>
      </c>
      <c r="S119" s="3310"/>
      <c r="T119" s="3311"/>
      <c r="U119" s="916">
        <f t="shared" ref="U119:AA119" si="339">+U103+U112+U118</f>
        <v>275347</v>
      </c>
      <c r="V119" s="918">
        <f t="shared" si="339"/>
        <v>99656650</v>
      </c>
      <c r="W119" s="955">
        <f t="shared" si="339"/>
        <v>269208</v>
      </c>
      <c r="X119" s="918">
        <f t="shared" ref="X119" si="340">+X103+X112+X118</f>
        <v>97398800</v>
      </c>
      <c r="Y119" s="955">
        <f t="shared" si="339"/>
        <v>265230</v>
      </c>
      <c r="Z119" s="955">
        <f t="shared" ref="Z119" si="341">+Z103+Z112+Z118</f>
        <v>95825050</v>
      </c>
      <c r="AA119" s="916">
        <f t="shared" si="339"/>
        <v>251619</v>
      </c>
      <c r="AB119" s="919">
        <f t="shared" ref="AB119:AC119" si="342">+AB103+AB112+AB118</f>
        <v>90515000</v>
      </c>
      <c r="AC119" s="916">
        <f t="shared" si="342"/>
        <v>255572</v>
      </c>
      <c r="AD119" s="919">
        <f t="shared" ref="AD119:AE119" si="343">+AD103+AD112+AD118</f>
        <v>91995550</v>
      </c>
      <c r="AE119" s="959">
        <f t="shared" si="343"/>
        <v>264286</v>
      </c>
      <c r="AF119" s="2013">
        <f t="shared" ref="AF119:AJ119" si="344">+AF103+AF112+AF118</f>
        <v>94153750</v>
      </c>
      <c r="AG119" s="3309" t="s">
        <v>72</v>
      </c>
      <c r="AH119" s="3310"/>
      <c r="AI119" s="3311"/>
      <c r="AJ119" s="916">
        <f t="shared" si="344"/>
        <v>244209</v>
      </c>
      <c r="AK119" s="919">
        <f t="shared" ref="AK119" si="345">+AK103+AK112+AK118</f>
        <v>88032050</v>
      </c>
    </row>
    <row r="120" spans="3:37" ht="17.25" customHeight="1" x14ac:dyDescent="0.15">
      <c r="J120" s="956" t="s">
        <v>520</v>
      </c>
      <c r="U120" s="58" t="s">
        <v>701</v>
      </c>
      <c r="Y120" s="58" t="s">
        <v>702</v>
      </c>
      <c r="AE120" s="70"/>
      <c r="AF120" s="70"/>
    </row>
    <row r="121" spans="3:37" ht="17.25" customHeight="1" x14ac:dyDescent="0.15">
      <c r="AE121" s="70"/>
      <c r="AF121" s="70"/>
    </row>
    <row r="122" spans="3:37" ht="17.25" customHeight="1" x14ac:dyDescent="0.15">
      <c r="AE122" s="70"/>
      <c r="AF122" s="70"/>
    </row>
    <row r="123" spans="3:37" ht="17.25" customHeight="1" x14ac:dyDescent="0.15">
      <c r="AE123" s="70"/>
      <c r="AF123" s="70"/>
    </row>
    <row r="124" spans="3:37" ht="17.25" customHeight="1" x14ac:dyDescent="0.15">
      <c r="AE124" s="70"/>
      <c r="AF124" s="70"/>
    </row>
    <row r="125" spans="3:37" ht="17.25" customHeight="1" x14ac:dyDescent="0.15">
      <c r="AE125" s="70"/>
      <c r="AF125" s="70"/>
    </row>
    <row r="126" spans="3:37" ht="17.25" customHeight="1" x14ac:dyDescent="0.15">
      <c r="AE126" s="70"/>
      <c r="AF126" s="70"/>
    </row>
    <row r="127" spans="3:37" ht="17.25" customHeight="1" x14ac:dyDescent="0.15">
      <c r="AE127" s="70"/>
      <c r="AF127" s="70"/>
    </row>
    <row r="128" spans="3:37" ht="17.25" customHeight="1" x14ac:dyDescent="0.15">
      <c r="AE128" s="70"/>
      <c r="AF128" s="70"/>
    </row>
    <row r="129" spans="31:32" ht="17.25" customHeight="1" x14ac:dyDescent="0.15">
      <c r="AE129" s="70"/>
      <c r="AF129" s="70"/>
    </row>
    <row r="130" spans="31:32" ht="17.25" customHeight="1" x14ac:dyDescent="0.15">
      <c r="AE130" s="70"/>
      <c r="AF130" s="70"/>
    </row>
    <row r="131" spans="31:32" ht="17.25" customHeight="1" x14ac:dyDescent="0.15">
      <c r="AE131" s="70"/>
      <c r="AF131" s="70"/>
    </row>
    <row r="132" spans="31:32" ht="17.25" customHeight="1" x14ac:dyDescent="0.15">
      <c r="AE132" s="70"/>
      <c r="AF132" s="70"/>
    </row>
    <row r="133" spans="31:32" ht="17.25" customHeight="1" x14ac:dyDescent="0.15">
      <c r="AE133" s="70"/>
      <c r="AF133" s="70"/>
    </row>
    <row r="134" spans="31:32" ht="17.25" customHeight="1" x14ac:dyDescent="0.15">
      <c r="AE134" s="70"/>
      <c r="AF134" s="70"/>
    </row>
    <row r="135" spans="31:32" ht="17.25" customHeight="1" x14ac:dyDescent="0.15">
      <c r="AE135" s="70"/>
      <c r="AF135" s="70"/>
    </row>
    <row r="136" spans="31:32" ht="17.25" customHeight="1" x14ac:dyDescent="0.15">
      <c r="AE136" s="70"/>
      <c r="AF136" s="70"/>
    </row>
    <row r="137" spans="31:32" ht="17.25" customHeight="1" x14ac:dyDescent="0.15">
      <c r="AE137" s="70"/>
      <c r="AF137" s="70"/>
    </row>
    <row r="138" spans="31:32" ht="17.25" customHeight="1" x14ac:dyDescent="0.15">
      <c r="AE138" s="70"/>
      <c r="AF138" s="70"/>
    </row>
    <row r="139" spans="31:32" ht="17.25" customHeight="1" x14ac:dyDescent="0.15">
      <c r="AE139" s="70"/>
      <c r="AF139" s="70"/>
    </row>
    <row r="140" spans="31:32" ht="17.25" customHeight="1" x14ac:dyDescent="0.15">
      <c r="AE140" s="70"/>
      <c r="AF140" s="70"/>
    </row>
    <row r="141" spans="31:32" ht="17.25" customHeight="1" x14ac:dyDescent="0.15">
      <c r="AE141" s="70"/>
      <c r="AF141" s="70"/>
    </row>
    <row r="142" spans="31:32" ht="17.25" customHeight="1" x14ac:dyDescent="0.15">
      <c r="AE142" s="70"/>
      <c r="AF142" s="70"/>
    </row>
    <row r="143" spans="31:32" ht="17.25" customHeight="1" x14ac:dyDescent="0.15">
      <c r="AE143" s="70"/>
      <c r="AF143" s="70"/>
    </row>
    <row r="144" spans="31:32" ht="17.25" customHeight="1" x14ac:dyDescent="0.15">
      <c r="AE144" s="70"/>
      <c r="AF144" s="70"/>
    </row>
    <row r="145" spans="31:32" ht="17.25" customHeight="1" x14ac:dyDescent="0.15">
      <c r="AE145" s="70"/>
      <c r="AF145" s="70"/>
    </row>
    <row r="146" spans="31:32" ht="17.25" customHeight="1" x14ac:dyDescent="0.15">
      <c r="AE146" s="70"/>
      <c r="AF146" s="70"/>
    </row>
    <row r="147" spans="31:32" ht="17.25" customHeight="1" x14ac:dyDescent="0.15">
      <c r="AE147" s="70"/>
      <c r="AF147" s="70"/>
    </row>
    <row r="148" spans="31:32" ht="17.25" customHeight="1" x14ac:dyDescent="0.15">
      <c r="AE148" s="70"/>
      <c r="AF148" s="70"/>
    </row>
    <row r="149" spans="31:32" ht="17.25" customHeight="1" x14ac:dyDescent="0.15">
      <c r="AE149" s="70"/>
      <c r="AF149" s="70"/>
    </row>
    <row r="150" spans="31:32" ht="17.25" customHeight="1" x14ac:dyDescent="0.15">
      <c r="AE150" s="70"/>
      <c r="AF150" s="70"/>
    </row>
    <row r="151" spans="31:32" ht="17.25" customHeight="1" x14ac:dyDescent="0.15">
      <c r="AE151" s="70"/>
      <c r="AF151" s="70"/>
    </row>
    <row r="152" spans="31:32" ht="17.25" customHeight="1" x14ac:dyDescent="0.15">
      <c r="AE152" s="70"/>
      <c r="AF152" s="70"/>
    </row>
    <row r="153" spans="31:32" ht="17.25" customHeight="1" x14ac:dyDescent="0.15">
      <c r="AE153" s="70"/>
      <c r="AF153" s="70"/>
    </row>
    <row r="154" spans="31:32" ht="17.25" customHeight="1" x14ac:dyDescent="0.15">
      <c r="AE154" s="70"/>
      <c r="AF154" s="70"/>
    </row>
    <row r="155" spans="31:32" ht="17.25" customHeight="1" x14ac:dyDescent="0.15">
      <c r="AE155" s="70"/>
      <c r="AF155" s="70"/>
    </row>
    <row r="156" spans="31:32" ht="17.25" customHeight="1" x14ac:dyDescent="0.15">
      <c r="AE156" s="70"/>
      <c r="AF156" s="70"/>
    </row>
    <row r="157" spans="31:32" ht="17.25" customHeight="1" x14ac:dyDescent="0.15">
      <c r="AE157" s="70"/>
      <c r="AF157" s="70"/>
    </row>
    <row r="158" spans="31:32" ht="17.25" customHeight="1" x14ac:dyDescent="0.15">
      <c r="AE158" s="70"/>
      <c r="AF158" s="70"/>
    </row>
    <row r="159" spans="31:32" ht="17.25" customHeight="1" x14ac:dyDescent="0.15">
      <c r="AE159" s="70"/>
      <c r="AF159" s="70"/>
    </row>
    <row r="160" spans="31:32" ht="17.25" customHeight="1" x14ac:dyDescent="0.15">
      <c r="AE160" s="70"/>
      <c r="AF160" s="70"/>
    </row>
    <row r="161" spans="31:32" ht="17.25" customHeight="1" x14ac:dyDescent="0.15">
      <c r="AE161" s="70"/>
      <c r="AF161" s="70"/>
    </row>
    <row r="162" spans="31:32" ht="17.25" customHeight="1" x14ac:dyDescent="0.15">
      <c r="AE162" s="70"/>
      <c r="AF162" s="70"/>
    </row>
    <row r="163" spans="31:32" ht="17.25" customHeight="1" x14ac:dyDescent="0.15">
      <c r="AE163" s="70"/>
      <c r="AF163" s="70"/>
    </row>
    <row r="164" spans="31:32" ht="17.25" customHeight="1" x14ac:dyDescent="0.15">
      <c r="AE164" s="70"/>
      <c r="AF164" s="70"/>
    </row>
    <row r="165" spans="31:32" ht="17.25" customHeight="1" x14ac:dyDescent="0.15">
      <c r="AE165" s="70"/>
      <c r="AF165" s="70"/>
    </row>
    <row r="166" spans="31:32" ht="17.25" customHeight="1" x14ac:dyDescent="0.15">
      <c r="AE166" s="70"/>
      <c r="AF166" s="70"/>
    </row>
    <row r="167" spans="31:32" ht="17.25" customHeight="1" x14ac:dyDescent="0.15">
      <c r="AE167" s="70"/>
      <c r="AF167" s="70"/>
    </row>
    <row r="168" spans="31:32" ht="17.25" customHeight="1" x14ac:dyDescent="0.15">
      <c r="AE168" s="70"/>
      <c r="AF168" s="70"/>
    </row>
    <row r="169" spans="31:32" ht="17.25" customHeight="1" x14ac:dyDescent="0.15">
      <c r="AE169" s="70"/>
      <c r="AF169" s="70"/>
    </row>
    <row r="170" spans="31:32" ht="17.25" customHeight="1" x14ac:dyDescent="0.15">
      <c r="AE170" s="70"/>
      <c r="AF170" s="70"/>
    </row>
    <row r="171" spans="31:32" ht="17.25" customHeight="1" x14ac:dyDescent="0.15">
      <c r="AE171" s="70"/>
      <c r="AF171" s="70"/>
    </row>
    <row r="172" spans="31:32" ht="17.25" customHeight="1" x14ac:dyDescent="0.15">
      <c r="AE172" s="70"/>
      <c r="AF172" s="70"/>
    </row>
    <row r="173" spans="31:32" ht="17.25" customHeight="1" x14ac:dyDescent="0.15">
      <c r="AE173" s="70"/>
      <c r="AF173" s="70"/>
    </row>
    <row r="174" spans="31:32" ht="17.25" customHeight="1" x14ac:dyDescent="0.15">
      <c r="AE174" s="70"/>
      <c r="AF174" s="70"/>
    </row>
    <row r="175" spans="31:32" ht="17.25" customHeight="1" x14ac:dyDescent="0.15"/>
    <row r="176" spans="31:32"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row r="194" ht="17.25" customHeight="1" x14ac:dyDescent="0.15"/>
    <row r="195" ht="17.25" customHeight="1" x14ac:dyDescent="0.15"/>
    <row r="196" ht="17.25" customHeight="1" x14ac:dyDescent="0.15"/>
    <row r="197" ht="17.25" customHeight="1" x14ac:dyDescent="0.15"/>
    <row r="198" ht="17.25" customHeight="1" x14ac:dyDescent="0.15"/>
    <row r="199" ht="17.25" customHeight="1" x14ac:dyDescent="0.15"/>
    <row r="200" ht="17.25" customHeight="1" x14ac:dyDescent="0.15"/>
    <row r="201" ht="17.25" customHeight="1" x14ac:dyDescent="0.15"/>
    <row r="202" ht="17.25" customHeight="1" x14ac:dyDescent="0.15"/>
    <row r="203" ht="17.25" customHeight="1" x14ac:dyDescent="0.15"/>
    <row r="204" ht="17.25" customHeight="1" x14ac:dyDescent="0.15"/>
    <row r="205" ht="17.25" customHeight="1" x14ac:dyDescent="0.15"/>
    <row r="206" ht="17.25" customHeight="1" x14ac:dyDescent="0.15"/>
    <row r="207" ht="17.25" customHeight="1" x14ac:dyDescent="0.15"/>
    <row r="208" ht="17.25" customHeight="1" x14ac:dyDescent="0.15"/>
    <row r="209" ht="17.25" customHeight="1" x14ac:dyDescent="0.15"/>
    <row r="210" ht="17.25" customHeight="1" x14ac:dyDescent="0.15"/>
    <row r="211" ht="17.25" customHeight="1" x14ac:dyDescent="0.15"/>
    <row r="212" ht="17.25" customHeight="1" x14ac:dyDescent="0.15"/>
    <row r="213" ht="17.25" customHeight="1" x14ac:dyDescent="0.15"/>
    <row r="214" ht="17.25" customHeight="1" x14ac:dyDescent="0.15"/>
    <row r="215" ht="17.25" customHeight="1" x14ac:dyDescent="0.15"/>
    <row r="216" ht="17.25" customHeight="1" x14ac:dyDescent="0.15"/>
    <row r="217" ht="17.25" customHeight="1" x14ac:dyDescent="0.15"/>
    <row r="218" ht="17.25" customHeight="1" x14ac:dyDescent="0.15"/>
    <row r="219" ht="17.25" customHeight="1" x14ac:dyDescent="0.15"/>
    <row r="220" ht="17.25" customHeight="1" x14ac:dyDescent="0.15"/>
    <row r="221" ht="17.25" customHeight="1" x14ac:dyDescent="0.15"/>
    <row r="222" ht="17.25" customHeight="1" x14ac:dyDescent="0.15"/>
    <row r="223" ht="17.25" customHeight="1" x14ac:dyDescent="0.15"/>
    <row r="224" ht="17.25" customHeight="1" x14ac:dyDescent="0.15"/>
    <row r="225" ht="17.25" customHeight="1" x14ac:dyDescent="0.15"/>
    <row r="226" ht="17.25" customHeight="1" x14ac:dyDescent="0.15"/>
    <row r="227" ht="17.25" customHeight="1" x14ac:dyDescent="0.15"/>
    <row r="228" ht="17.25" customHeight="1" x14ac:dyDescent="0.15"/>
    <row r="229" ht="17.25" customHeight="1" x14ac:dyDescent="0.15"/>
    <row r="230" ht="17.25" customHeight="1" x14ac:dyDescent="0.15"/>
    <row r="231" ht="17.25" customHeight="1" x14ac:dyDescent="0.15"/>
  </sheetData>
  <mergeCells count="401">
    <mergeCell ref="AG114:AH114"/>
    <mergeCell ref="AG115:AH115"/>
    <mergeCell ref="AG116:AH116"/>
    <mergeCell ref="AG117:AH117"/>
    <mergeCell ref="AG118:AI118"/>
    <mergeCell ref="AG119:AI119"/>
    <mergeCell ref="AG105:AH105"/>
    <mergeCell ref="AG106:AH106"/>
    <mergeCell ref="AG107:AH107"/>
    <mergeCell ref="AG108:AH108"/>
    <mergeCell ref="AG109:AH109"/>
    <mergeCell ref="AG110:AH110"/>
    <mergeCell ref="AG111:AH111"/>
    <mergeCell ref="AG112:AI112"/>
    <mergeCell ref="AG113:AH113"/>
    <mergeCell ref="AG96:AH96"/>
    <mergeCell ref="AG97:AH97"/>
    <mergeCell ref="AG98:AH98"/>
    <mergeCell ref="AG99:AH99"/>
    <mergeCell ref="AG100:AH100"/>
    <mergeCell ref="AG101:AH101"/>
    <mergeCell ref="AG102:AH102"/>
    <mergeCell ref="AG103:AI103"/>
    <mergeCell ref="AG104:AH104"/>
    <mergeCell ref="AG84:AH84"/>
    <mergeCell ref="AG85:AH85"/>
    <mergeCell ref="AG86:AH86"/>
    <mergeCell ref="AG87:AH87"/>
    <mergeCell ref="AG88:AH88"/>
    <mergeCell ref="AG89:AI89"/>
    <mergeCell ref="AG90:AI90"/>
    <mergeCell ref="AH94:AI94"/>
    <mergeCell ref="AH95:AI95"/>
    <mergeCell ref="AG75:AH75"/>
    <mergeCell ref="AG76:AH76"/>
    <mergeCell ref="AG77:AH77"/>
    <mergeCell ref="AG78:AH78"/>
    <mergeCell ref="AG79:AH79"/>
    <mergeCell ref="AG80:AH80"/>
    <mergeCell ref="AG81:AH81"/>
    <mergeCell ref="AG82:AH82"/>
    <mergeCell ref="AG83:AH83"/>
    <mergeCell ref="AH66:AI66"/>
    <mergeCell ref="AG67:AH67"/>
    <mergeCell ref="AG68:AH68"/>
    <mergeCell ref="AG69:AH69"/>
    <mergeCell ref="AG70:AH70"/>
    <mergeCell ref="AG71:AH71"/>
    <mergeCell ref="AG72:AH72"/>
    <mergeCell ref="AG73:AH73"/>
    <mergeCell ref="AG74:AH74"/>
    <mergeCell ref="AG54:AI54"/>
    <mergeCell ref="AG55:AH55"/>
    <mergeCell ref="AG56:AH56"/>
    <mergeCell ref="AG57:AH57"/>
    <mergeCell ref="AG58:AH58"/>
    <mergeCell ref="AG59:AH59"/>
    <mergeCell ref="AG60:AI60"/>
    <mergeCell ref="AG61:AI61"/>
    <mergeCell ref="AH65:AI65"/>
    <mergeCell ref="AG45:AI45"/>
    <mergeCell ref="AG46:AH46"/>
    <mergeCell ref="AG47:AH47"/>
    <mergeCell ref="AG48:AH48"/>
    <mergeCell ref="AG49:AH49"/>
    <mergeCell ref="AG50:AH50"/>
    <mergeCell ref="AG51:AH51"/>
    <mergeCell ref="AG52:AH52"/>
    <mergeCell ref="AG53:AH53"/>
    <mergeCell ref="AH36:AI36"/>
    <mergeCell ref="AH37:AI37"/>
    <mergeCell ref="AG38:AH38"/>
    <mergeCell ref="AG39:AH39"/>
    <mergeCell ref="AG40:AH40"/>
    <mergeCell ref="AG41:AH41"/>
    <mergeCell ref="AG42:AH42"/>
    <mergeCell ref="AG43:AH43"/>
    <mergeCell ref="AG44:AH44"/>
    <mergeCell ref="AG24:AH24"/>
    <mergeCell ref="AG25:AI25"/>
    <mergeCell ref="AG26:AH26"/>
    <mergeCell ref="AG27:AH27"/>
    <mergeCell ref="AG28:AH28"/>
    <mergeCell ref="AG29:AH29"/>
    <mergeCell ref="AG30:AH30"/>
    <mergeCell ref="AG31:AI31"/>
    <mergeCell ref="AG32:AI32"/>
    <mergeCell ref="AG15:AH15"/>
    <mergeCell ref="AG16:AI16"/>
    <mergeCell ref="AG17:AH17"/>
    <mergeCell ref="AG18:AH18"/>
    <mergeCell ref="AG19:AH19"/>
    <mergeCell ref="AG20:AH20"/>
    <mergeCell ref="AG21:AH21"/>
    <mergeCell ref="AG22:AH22"/>
    <mergeCell ref="AG23:AH23"/>
    <mergeCell ref="AJ7:AK7"/>
    <mergeCell ref="AJ29:AK29"/>
    <mergeCell ref="AJ36:AK36"/>
    <mergeCell ref="AJ58:AK58"/>
    <mergeCell ref="AJ65:AK65"/>
    <mergeCell ref="AJ87:AK87"/>
    <mergeCell ref="AJ94:AK94"/>
    <mergeCell ref="AJ116:AK116"/>
    <mergeCell ref="AE7:AF7"/>
    <mergeCell ref="AE29:AF29"/>
    <mergeCell ref="AE36:AF36"/>
    <mergeCell ref="AE58:AF58"/>
    <mergeCell ref="AE65:AF65"/>
    <mergeCell ref="AE87:AF87"/>
    <mergeCell ref="AE94:AF94"/>
    <mergeCell ref="AE116:AF116"/>
    <mergeCell ref="AH7:AI7"/>
    <mergeCell ref="AH8:AI8"/>
    <mergeCell ref="AG9:AH9"/>
    <mergeCell ref="AG10:AH10"/>
    <mergeCell ref="AG11:AH11"/>
    <mergeCell ref="AG12:AH12"/>
    <mergeCell ref="AG13:AH13"/>
    <mergeCell ref="AG14:AH14"/>
    <mergeCell ref="AC7:AD7"/>
    <mergeCell ref="AC29:AD29"/>
    <mergeCell ref="AC36:AD36"/>
    <mergeCell ref="AC58:AD58"/>
    <mergeCell ref="AC65:AD65"/>
    <mergeCell ref="AC87:AD87"/>
    <mergeCell ref="AC94:AD94"/>
    <mergeCell ref="AC116:AD116"/>
    <mergeCell ref="N58:O58"/>
    <mergeCell ref="P58:Q58"/>
    <mergeCell ref="N36:O36"/>
    <mergeCell ref="P36:Q36"/>
    <mergeCell ref="W58:X58"/>
    <mergeCell ref="N65:O65"/>
    <mergeCell ref="P65:Q65"/>
    <mergeCell ref="R58:S58"/>
    <mergeCell ref="R59:S59"/>
    <mergeCell ref="R60:T60"/>
    <mergeCell ref="R61:T61"/>
    <mergeCell ref="R45:T45"/>
    <mergeCell ref="R46:S46"/>
    <mergeCell ref="R47:S47"/>
    <mergeCell ref="R48:S48"/>
    <mergeCell ref="R49:S49"/>
    <mergeCell ref="R50:S50"/>
    <mergeCell ref="R51:S51"/>
    <mergeCell ref="R52:S52"/>
    <mergeCell ref="R53:S53"/>
    <mergeCell ref="R40:S40"/>
    <mergeCell ref="R41:S41"/>
    <mergeCell ref="R42:S42"/>
    <mergeCell ref="R43:S43"/>
    <mergeCell ref="AA7:AB7"/>
    <mergeCell ref="AA29:AB29"/>
    <mergeCell ref="AA36:AB36"/>
    <mergeCell ref="R24:S24"/>
    <mergeCell ref="R26:S26"/>
    <mergeCell ref="R27:S27"/>
    <mergeCell ref="R28:S28"/>
    <mergeCell ref="R25:T25"/>
    <mergeCell ref="R29:S29"/>
    <mergeCell ref="R30:S30"/>
    <mergeCell ref="R38:S38"/>
    <mergeCell ref="R39:S39"/>
    <mergeCell ref="R31:T31"/>
    <mergeCell ref="R32:T32"/>
    <mergeCell ref="R44:S44"/>
    <mergeCell ref="N87:O87"/>
    <mergeCell ref="P87:Q87"/>
    <mergeCell ref="C88:D88"/>
    <mergeCell ref="C89:E89"/>
    <mergeCell ref="C90:E90"/>
    <mergeCell ref="N116:O116"/>
    <mergeCell ref="P116:Q116"/>
    <mergeCell ref="N94:O94"/>
    <mergeCell ref="P94:Q94"/>
    <mergeCell ref="D94:E94"/>
    <mergeCell ref="F94:G94"/>
    <mergeCell ref="H94:I94"/>
    <mergeCell ref="J94:K94"/>
    <mergeCell ref="L94:M94"/>
    <mergeCell ref="C99:D99"/>
    <mergeCell ref="C100:D100"/>
    <mergeCell ref="C101:D101"/>
    <mergeCell ref="C102:D102"/>
    <mergeCell ref="C103:E103"/>
    <mergeCell ref="C104:D104"/>
    <mergeCell ref="D95:E95"/>
    <mergeCell ref="C96:D96"/>
    <mergeCell ref="C97:D97"/>
    <mergeCell ref="C98:D98"/>
    <mergeCell ref="C119:E119"/>
    <mergeCell ref="C111:D111"/>
    <mergeCell ref="C112:E112"/>
    <mergeCell ref="C113:D113"/>
    <mergeCell ref="C114:D114"/>
    <mergeCell ref="C115:D115"/>
    <mergeCell ref="C116:D116"/>
    <mergeCell ref="C105:D105"/>
    <mergeCell ref="C106:D106"/>
    <mergeCell ref="C107:D107"/>
    <mergeCell ref="C108:D108"/>
    <mergeCell ref="C109:D109"/>
    <mergeCell ref="C110:D110"/>
    <mergeCell ref="C117:D117"/>
    <mergeCell ref="C118:E118"/>
    <mergeCell ref="C82:D82"/>
    <mergeCell ref="C83:D83"/>
    <mergeCell ref="C84:D84"/>
    <mergeCell ref="C85:D85"/>
    <mergeCell ref="C86:D86"/>
    <mergeCell ref="C87:D87"/>
    <mergeCell ref="C76:D76"/>
    <mergeCell ref="C77:D77"/>
    <mergeCell ref="C78:D78"/>
    <mergeCell ref="C79:D79"/>
    <mergeCell ref="C80:D80"/>
    <mergeCell ref="C81:D81"/>
    <mergeCell ref="C70:D70"/>
    <mergeCell ref="C71:D71"/>
    <mergeCell ref="C72:D72"/>
    <mergeCell ref="C73:D73"/>
    <mergeCell ref="C74:D74"/>
    <mergeCell ref="C75:D75"/>
    <mergeCell ref="D66:E66"/>
    <mergeCell ref="C67:D67"/>
    <mergeCell ref="C68:D68"/>
    <mergeCell ref="C69:D69"/>
    <mergeCell ref="C59:D59"/>
    <mergeCell ref="C60:E60"/>
    <mergeCell ref="C61:E61"/>
    <mergeCell ref="D65:E65"/>
    <mergeCell ref="F65:G65"/>
    <mergeCell ref="H65:I65"/>
    <mergeCell ref="J65:K65"/>
    <mergeCell ref="L65:M65"/>
    <mergeCell ref="C53:D53"/>
    <mergeCell ref="C54:E54"/>
    <mergeCell ref="C55:D55"/>
    <mergeCell ref="C56:D56"/>
    <mergeCell ref="C57:D57"/>
    <mergeCell ref="C58:D58"/>
    <mergeCell ref="C47:D47"/>
    <mergeCell ref="C48:D48"/>
    <mergeCell ref="C49:D49"/>
    <mergeCell ref="C50:D50"/>
    <mergeCell ref="C51:D51"/>
    <mergeCell ref="C52:D52"/>
    <mergeCell ref="C41:D41"/>
    <mergeCell ref="C42:D42"/>
    <mergeCell ref="C43:D43"/>
    <mergeCell ref="C44:D44"/>
    <mergeCell ref="C45:E45"/>
    <mergeCell ref="C46:D46"/>
    <mergeCell ref="D37:E37"/>
    <mergeCell ref="C38:D38"/>
    <mergeCell ref="C39:D39"/>
    <mergeCell ref="C40:D40"/>
    <mergeCell ref="N29:O29"/>
    <mergeCell ref="P29:Q29"/>
    <mergeCell ref="C30:D30"/>
    <mergeCell ref="C31:E31"/>
    <mergeCell ref="C32:E32"/>
    <mergeCell ref="D36:E36"/>
    <mergeCell ref="F36:G36"/>
    <mergeCell ref="H36:I36"/>
    <mergeCell ref="J36:K36"/>
    <mergeCell ref="L36:M36"/>
    <mergeCell ref="C10:D10"/>
    <mergeCell ref="C11:D11"/>
    <mergeCell ref="C24:D24"/>
    <mergeCell ref="C25:E25"/>
    <mergeCell ref="C26:D26"/>
    <mergeCell ref="C27:D27"/>
    <mergeCell ref="C28:D28"/>
    <mergeCell ref="C29:D29"/>
    <mergeCell ref="C18:D18"/>
    <mergeCell ref="C19:D19"/>
    <mergeCell ref="C20:D20"/>
    <mergeCell ref="C21:D21"/>
    <mergeCell ref="C22:D22"/>
    <mergeCell ref="C23:D23"/>
    <mergeCell ref="C12:D12"/>
    <mergeCell ref="C13:D13"/>
    <mergeCell ref="C14:D14"/>
    <mergeCell ref="C15:D15"/>
    <mergeCell ref="C16:E16"/>
    <mergeCell ref="C17:D17"/>
    <mergeCell ref="A2:G3"/>
    <mergeCell ref="D7:E7"/>
    <mergeCell ref="F7:G7"/>
    <mergeCell ref="H7:I7"/>
    <mergeCell ref="J7:K7"/>
    <mergeCell ref="L7:M7"/>
    <mergeCell ref="U7:V7"/>
    <mergeCell ref="W7:X7"/>
    <mergeCell ref="Y7:Z7"/>
    <mergeCell ref="N7:O7"/>
    <mergeCell ref="P7:Q7"/>
    <mergeCell ref="D8:E8"/>
    <mergeCell ref="C9:D9"/>
    <mergeCell ref="W87:X87"/>
    <mergeCell ref="Y87:Z87"/>
    <mergeCell ref="U94:V94"/>
    <mergeCell ref="W94:X94"/>
    <mergeCell ref="Y94:Z94"/>
    <mergeCell ref="W116:X116"/>
    <mergeCell ref="Y116:Z116"/>
    <mergeCell ref="R9:S9"/>
    <mergeCell ref="R10:S10"/>
    <mergeCell ref="R11:S11"/>
    <mergeCell ref="R12:S12"/>
    <mergeCell ref="R13:S13"/>
    <mergeCell ref="R14:S14"/>
    <mergeCell ref="R15:S15"/>
    <mergeCell ref="R17:S17"/>
    <mergeCell ref="R18:S18"/>
    <mergeCell ref="R16:T16"/>
    <mergeCell ref="R19:S19"/>
    <mergeCell ref="R20:S20"/>
    <mergeCell ref="R21:S21"/>
    <mergeCell ref="R22:S22"/>
    <mergeCell ref="R23:S23"/>
    <mergeCell ref="AA58:AB58"/>
    <mergeCell ref="AA65:AB65"/>
    <mergeCell ref="AA87:AB87"/>
    <mergeCell ref="AA94:AB94"/>
    <mergeCell ref="AA116:AB116"/>
    <mergeCell ref="U116:V116"/>
    <mergeCell ref="U87:V87"/>
    <mergeCell ref="U58:V58"/>
    <mergeCell ref="U29:V29"/>
    <mergeCell ref="W29:X29"/>
    <mergeCell ref="Y29:Z29"/>
    <mergeCell ref="U36:V36"/>
    <mergeCell ref="W36:X36"/>
    <mergeCell ref="Y36:Z36"/>
    <mergeCell ref="Y58:Z58"/>
    <mergeCell ref="U65:V65"/>
    <mergeCell ref="W65:X65"/>
    <mergeCell ref="Y65:Z65"/>
    <mergeCell ref="R54:T54"/>
    <mergeCell ref="R55:S55"/>
    <mergeCell ref="R56:S56"/>
    <mergeCell ref="R57:S57"/>
    <mergeCell ref="R67:S67"/>
    <mergeCell ref="R68:S68"/>
    <mergeCell ref="R69:S69"/>
    <mergeCell ref="R70:S70"/>
    <mergeCell ref="R71:S71"/>
    <mergeCell ref="R72:S72"/>
    <mergeCell ref="R73:S73"/>
    <mergeCell ref="R74:S74"/>
    <mergeCell ref="R75:S75"/>
    <mergeCell ref="R76:S76"/>
    <mergeCell ref="R77:S77"/>
    <mergeCell ref="R78:S78"/>
    <mergeCell ref="R79:S79"/>
    <mergeCell ref="R80:S80"/>
    <mergeCell ref="R81:S81"/>
    <mergeCell ref="R82:S82"/>
    <mergeCell ref="R83:S83"/>
    <mergeCell ref="R84:S84"/>
    <mergeCell ref="R103:T103"/>
    <mergeCell ref="R104:S104"/>
    <mergeCell ref="R105:S105"/>
    <mergeCell ref="R106:S106"/>
    <mergeCell ref="R107:S107"/>
    <mergeCell ref="R85:S85"/>
    <mergeCell ref="R86:S86"/>
    <mergeCell ref="R87:S87"/>
    <mergeCell ref="R88:S88"/>
    <mergeCell ref="R89:T89"/>
    <mergeCell ref="R90:T90"/>
    <mergeCell ref="R96:S96"/>
    <mergeCell ref="R97:S97"/>
    <mergeCell ref="R98:S98"/>
    <mergeCell ref="R117:S117"/>
    <mergeCell ref="R118:T118"/>
    <mergeCell ref="R119:T119"/>
    <mergeCell ref="S8:T8"/>
    <mergeCell ref="S7:T7"/>
    <mergeCell ref="S37:T37"/>
    <mergeCell ref="S36:T36"/>
    <mergeCell ref="S66:T66"/>
    <mergeCell ref="S65:T65"/>
    <mergeCell ref="S95:T95"/>
    <mergeCell ref="S94:T94"/>
    <mergeCell ref="R108:S108"/>
    <mergeCell ref="R109:S109"/>
    <mergeCell ref="R110:S110"/>
    <mergeCell ref="R111:S111"/>
    <mergeCell ref="R112:T112"/>
    <mergeCell ref="R113:S113"/>
    <mergeCell ref="R114:S114"/>
    <mergeCell ref="R115:S115"/>
    <mergeCell ref="R116:S116"/>
    <mergeCell ref="R99:S99"/>
    <mergeCell ref="R100:S100"/>
    <mergeCell ref="R101:S101"/>
    <mergeCell ref="R102:S102"/>
  </mergeCells>
  <phoneticPr fontId="3"/>
  <pageMargins left="0.59055118110236227" right="0.19685039370078741" top="0.78740157480314965" bottom="0.78740157480314965" header="0.59055118110236227" footer="0.59055118110236227"/>
  <pageSetup paperSize="9" scale="80" pageOrder="overThenDown" orientation="landscape" r:id="rId1"/>
  <headerFooter scaleWithDoc="0">
    <oddHeader>&amp;R&amp;"ＭＳ ゴシック,標準"【６　手数料年度別比較表】</oddHeader>
    <oddFooter>&amp;R&amp;"ＭＳ ゴシック,標準"【６　手数料年度別比較表】</oddFooter>
  </headerFooter>
  <rowBreaks count="4" manualBreakCount="4">
    <brk id="33" max="33" man="1"/>
    <brk id="62" max="33" man="1"/>
    <brk id="91" max="33" man="1"/>
    <brk id="120" min="1" max="16" man="1"/>
  </rowBreaks>
  <extLst>
    <ext xmlns:x14="http://schemas.microsoft.com/office/spreadsheetml/2009/9/main" uri="{78C0D931-6437-407d-A8EE-F0AAD7539E65}">
      <x14:conditionalFormattings>
        <x14:conditionalFormatting xmlns:xm="http://schemas.microsoft.com/office/excel/2006/main">
          <x14:cfRule type="cellIs" priority="54" operator="notEqual" id="{A375E8C9-891A-4794-832F-60841FC00772}">
            <xm:f>'4-1戸籍証明 '!$T$69</xm:f>
            <x14:dxf>
              <fill>
                <patternFill>
                  <bgColor rgb="FFFFFF00"/>
                </patternFill>
              </fill>
            </x14:dxf>
          </x14:cfRule>
          <xm:sqref>AJ38</xm:sqref>
        </x14:conditionalFormatting>
        <x14:conditionalFormatting xmlns:xm="http://schemas.microsoft.com/office/excel/2006/main">
          <x14:cfRule type="cellIs" priority="53" operator="notEqual" id="{6BF5A173-3041-4160-81D1-371BA1067065}">
            <xm:f>'4-1戸籍証明 '!$T$70</xm:f>
            <x14:dxf>
              <fill>
                <patternFill>
                  <bgColor rgb="FFFFFF00"/>
                </patternFill>
              </fill>
            </x14:dxf>
          </x14:cfRule>
          <xm:sqref>AJ39</xm:sqref>
        </x14:conditionalFormatting>
        <x14:conditionalFormatting xmlns:xm="http://schemas.microsoft.com/office/excel/2006/main">
          <x14:cfRule type="cellIs" priority="52" operator="notEqual" id="{ADAEEC87-3552-48C7-9BD5-44BA661DF6CA}">
            <xm:f>'4-1戸籍証明 '!$T$71</xm:f>
            <x14:dxf>
              <fill>
                <patternFill>
                  <bgColor rgb="FFFFFF00"/>
                </patternFill>
              </fill>
            </x14:dxf>
          </x14:cfRule>
          <xm:sqref>AJ40</xm:sqref>
        </x14:conditionalFormatting>
        <x14:conditionalFormatting xmlns:xm="http://schemas.microsoft.com/office/excel/2006/main">
          <x14:cfRule type="cellIs" priority="50" operator="notEqual" id="{E7FC91D4-4528-4A90-ADB9-5D314E36FA93}">
            <xm:f>'4-1戸籍証明 '!$T$72</xm:f>
            <x14:dxf>
              <fill>
                <patternFill>
                  <bgColor rgb="FFFFFF00"/>
                </patternFill>
              </fill>
            </x14:dxf>
          </x14:cfRule>
          <xm:sqref>AJ41</xm:sqref>
        </x14:conditionalFormatting>
        <x14:conditionalFormatting xmlns:xm="http://schemas.microsoft.com/office/excel/2006/main">
          <x14:cfRule type="cellIs" priority="49" operator="notEqual" id="{B22FCF22-FE04-4852-AA72-363CE9987793}">
            <xm:f>'4-1戸籍証明 '!$T$73</xm:f>
            <x14:dxf>
              <fill>
                <patternFill>
                  <bgColor rgb="FFFFFF00"/>
                </patternFill>
              </fill>
            </x14:dxf>
          </x14:cfRule>
          <xm:sqref>AJ42</xm:sqref>
        </x14:conditionalFormatting>
        <x14:conditionalFormatting xmlns:xm="http://schemas.microsoft.com/office/excel/2006/main">
          <x14:cfRule type="cellIs" priority="48" operator="notEqual" id="{0489EDED-5ED2-4399-B9C5-E6F122D709CD}">
            <xm:f>'4-1戸籍証明 '!$T$74</xm:f>
            <x14:dxf>
              <fill>
                <patternFill>
                  <bgColor rgb="FFFFFF00"/>
                </patternFill>
              </fill>
            </x14:dxf>
          </x14:cfRule>
          <xm:sqref>AJ43</xm:sqref>
        </x14:conditionalFormatting>
        <x14:conditionalFormatting xmlns:xm="http://schemas.microsoft.com/office/excel/2006/main">
          <x14:cfRule type="cellIs" priority="47" operator="notEqual" id="{00F7CEF2-05C4-4E37-887F-358453789D8E}">
            <xm:f>'4-1戸籍証明 '!$T$75</xm:f>
            <x14:dxf>
              <fill>
                <patternFill>
                  <bgColor rgb="FFFFFF00"/>
                </patternFill>
              </fill>
            </x14:dxf>
          </x14:cfRule>
          <xm:sqref>AJ44</xm:sqref>
        </x14:conditionalFormatting>
        <x14:conditionalFormatting xmlns:xm="http://schemas.microsoft.com/office/excel/2006/main">
          <x14:cfRule type="cellIs" priority="46" operator="notEqual" id="{1EDD8513-78C5-4940-B104-2ED90900A6B6}">
            <xm:f>'4-2住民票証明'!$U$55</xm:f>
            <x14:dxf>
              <fill>
                <patternFill>
                  <bgColor rgb="FFFFFF00"/>
                </patternFill>
              </fill>
            </x14:dxf>
          </x14:cfRule>
          <xm:sqref>AJ46</xm:sqref>
        </x14:conditionalFormatting>
        <x14:conditionalFormatting xmlns:xm="http://schemas.microsoft.com/office/excel/2006/main">
          <x14:cfRule type="cellIs" priority="45" operator="notEqual" id="{76FF71D2-8A06-4384-BB35-DB6BD67D2BE8}">
            <xm:f>'4-2住民票証明'!$U$56</xm:f>
            <x14:dxf>
              <fill>
                <patternFill>
                  <bgColor rgb="FFFFFF00"/>
                </patternFill>
              </fill>
            </x14:dxf>
          </x14:cfRule>
          <xm:sqref>AJ47</xm:sqref>
        </x14:conditionalFormatting>
        <x14:conditionalFormatting xmlns:xm="http://schemas.microsoft.com/office/excel/2006/main">
          <x14:cfRule type="cellIs" priority="44" operator="notEqual" id="{D9418BDD-D9C2-416A-872F-632249D81558}">
            <xm:f>'4-2住民票証明'!$U$57</xm:f>
            <x14:dxf>
              <fill>
                <patternFill>
                  <bgColor rgb="FFFFFF00"/>
                </patternFill>
              </fill>
            </x14:dxf>
          </x14:cfRule>
          <xm:sqref>AJ48</xm:sqref>
        </x14:conditionalFormatting>
        <x14:conditionalFormatting xmlns:xm="http://schemas.microsoft.com/office/excel/2006/main">
          <x14:cfRule type="cellIs" priority="43" operator="notEqual" id="{CAD2B1B4-5857-4A17-BA96-5330EEC68E9E}">
            <xm:f>'4-2住民票証明'!$U$58</xm:f>
            <x14:dxf>
              <fill>
                <patternFill>
                  <bgColor rgb="FFFFFF00"/>
                </patternFill>
              </fill>
            </x14:dxf>
          </x14:cfRule>
          <xm:sqref>AJ49</xm:sqref>
        </x14:conditionalFormatting>
        <x14:conditionalFormatting xmlns:xm="http://schemas.microsoft.com/office/excel/2006/main">
          <x14:cfRule type="cellIs" priority="42" operator="notEqual" id="{B7E18349-B3E3-4291-BE5B-7BB702CE3069}">
            <xm:f>'4-2住民票証明'!$U$59</xm:f>
            <x14:dxf>
              <fill>
                <patternFill>
                  <bgColor rgb="FFFFFF00"/>
                </patternFill>
              </fill>
            </x14:dxf>
          </x14:cfRule>
          <xm:sqref>AJ50</xm:sqref>
        </x14:conditionalFormatting>
        <x14:conditionalFormatting xmlns:xm="http://schemas.microsoft.com/office/excel/2006/main">
          <x14:cfRule type="cellIs" priority="41" operator="notEqual" id="{4669EA46-54EC-4BBA-BD82-D4568BD45982}">
            <xm:f>'3-3住基ネット'!$S$113</xm:f>
            <x14:dxf>
              <fill>
                <patternFill>
                  <bgColor rgb="FFFFFF00"/>
                </patternFill>
              </fill>
            </x14:dxf>
          </x14:cfRule>
          <xm:sqref>AJ51</xm:sqref>
        </x14:conditionalFormatting>
        <x14:conditionalFormatting xmlns:xm="http://schemas.microsoft.com/office/excel/2006/main">
          <x14:cfRule type="cellIs" priority="40" operator="notEqual" id="{13FD0504-C63E-47F5-BCB8-5E7D34BC66CD}">
            <xm:f>'4-2住民票証明'!$U$61</xm:f>
            <x14:dxf>
              <fill>
                <patternFill>
                  <bgColor rgb="FFFFFF00"/>
                </patternFill>
              </fill>
            </x14:dxf>
          </x14:cfRule>
          <xm:sqref>AJ52</xm:sqref>
        </x14:conditionalFormatting>
        <x14:conditionalFormatting xmlns:xm="http://schemas.microsoft.com/office/excel/2006/main">
          <x14:cfRule type="cellIs" priority="39" operator="notEqual" id="{037D7B41-FF3D-4399-9C5A-EF4C040FEF22}">
            <xm:f>'3-3住基ネット'!$S$31</xm:f>
            <x14:dxf>
              <fill>
                <patternFill>
                  <bgColor rgb="FFFFFF00"/>
                </patternFill>
              </fill>
            </x14:dxf>
          </x14:cfRule>
          <xm:sqref>AJ53</xm:sqref>
        </x14:conditionalFormatting>
        <x14:conditionalFormatting xmlns:xm="http://schemas.microsoft.com/office/excel/2006/main">
          <x14:cfRule type="cellIs" priority="38" operator="notEqual" id="{172E6DF2-4670-4258-924D-FBBC4F496351}">
            <xm:f>'4-3印鑑証明'!$T$22</xm:f>
            <x14:dxf>
              <fill>
                <patternFill>
                  <bgColor rgb="FFFFFF00"/>
                </patternFill>
              </fill>
            </x14:dxf>
          </x14:cfRule>
          <xm:sqref>AJ55</xm:sqref>
        </x14:conditionalFormatting>
        <x14:conditionalFormatting xmlns:xm="http://schemas.microsoft.com/office/excel/2006/main">
          <x14:cfRule type="cellIs" priority="37" operator="notEqual" id="{AC5D60BC-7CBD-4694-9FB9-B0A7FAD1930A}">
            <xm:f>'3-4印鑑登録'!$S$48</xm:f>
            <x14:dxf>
              <fill>
                <patternFill>
                  <bgColor rgb="FFFFFF00"/>
                </patternFill>
              </fill>
            </x14:dxf>
          </x14:cfRule>
          <xm:sqref>AJ56</xm:sqref>
        </x14:conditionalFormatting>
        <x14:conditionalFormatting xmlns:xm="http://schemas.microsoft.com/office/excel/2006/main">
          <x14:cfRule type="cellIs" priority="36" operator="notEqual" id="{31C5C3D7-F474-4B22-8A9F-7DA1F79E4C5C}">
            <xm:f>'4-5その他'!$U$127</xm:f>
            <x14:dxf>
              <fill>
                <patternFill>
                  <bgColor rgb="FFFFFF00"/>
                </patternFill>
              </fill>
            </x14:dxf>
          </x14:cfRule>
          <xm:sqref>AJ59</xm:sqref>
        </x14:conditionalFormatting>
        <x14:conditionalFormatting xmlns:xm="http://schemas.microsoft.com/office/excel/2006/main">
          <x14:cfRule type="cellIs" priority="35" operator="notEqual" id="{181C866E-0AFC-41CC-A134-EF86588427F8}">
            <xm:f>'4-1戸籍証明 '!$T$154</xm:f>
            <x14:dxf>
              <fill>
                <patternFill>
                  <bgColor rgb="FFFFFF00"/>
                </patternFill>
              </fill>
            </x14:dxf>
          </x14:cfRule>
          <xm:sqref>AJ67</xm:sqref>
        </x14:conditionalFormatting>
        <x14:conditionalFormatting xmlns:xm="http://schemas.microsoft.com/office/excel/2006/main">
          <x14:cfRule type="cellIs" priority="34" operator="notEqual" id="{5CFA7D76-695F-47FB-891B-E502D7CFD2BE}">
            <xm:f>'4-1戸籍証明 '!$T$155</xm:f>
            <x14:dxf>
              <fill>
                <patternFill>
                  <bgColor rgb="FFFFFF00"/>
                </patternFill>
              </fill>
            </x14:dxf>
          </x14:cfRule>
          <xm:sqref>AJ68</xm:sqref>
        </x14:conditionalFormatting>
        <x14:conditionalFormatting xmlns:xm="http://schemas.microsoft.com/office/excel/2006/main">
          <x14:cfRule type="cellIs" priority="33" operator="notEqual" id="{E9F42971-0D9D-47D5-8F31-6A3142F4E2BD}">
            <xm:f>'4-1戸籍証明 '!$T$156</xm:f>
            <x14:dxf>
              <fill>
                <patternFill>
                  <bgColor rgb="FFFFFF00"/>
                </patternFill>
              </fill>
            </x14:dxf>
          </x14:cfRule>
          <xm:sqref>AJ69</xm:sqref>
        </x14:conditionalFormatting>
        <x14:conditionalFormatting xmlns:xm="http://schemas.microsoft.com/office/excel/2006/main">
          <x14:cfRule type="cellIs" priority="32" operator="notEqual" id="{7FEF61CD-1A5D-49FF-B991-C8EC7789898F}">
            <xm:f>'4-1戸籍証明 '!$T$157</xm:f>
            <x14:dxf>
              <fill>
                <patternFill>
                  <bgColor rgb="FFFFFF00"/>
                </patternFill>
              </fill>
            </x14:dxf>
          </x14:cfRule>
          <xm:sqref>AJ70</xm:sqref>
        </x14:conditionalFormatting>
        <x14:conditionalFormatting xmlns:xm="http://schemas.microsoft.com/office/excel/2006/main">
          <x14:cfRule type="cellIs" priority="31" operator="notEqual" id="{AEE420B6-41C6-4283-BCEF-51A25F3E588B}">
            <xm:f>'4-1戸籍証明 '!$T$158</xm:f>
            <x14:dxf>
              <fill>
                <patternFill>
                  <bgColor rgb="FFFFFF00"/>
                </patternFill>
              </fill>
            </x14:dxf>
          </x14:cfRule>
          <xm:sqref>AJ71</xm:sqref>
        </x14:conditionalFormatting>
        <x14:conditionalFormatting xmlns:xm="http://schemas.microsoft.com/office/excel/2006/main">
          <x14:cfRule type="cellIs" priority="30" operator="notEqual" id="{09B1DA5B-C6D6-4D8A-B34A-24D07BB17ACD}">
            <xm:f>'4-1戸籍証明 '!$T$159</xm:f>
            <x14:dxf>
              <fill>
                <patternFill>
                  <bgColor rgb="FFFFFF00"/>
                </patternFill>
              </fill>
            </x14:dxf>
          </x14:cfRule>
          <xm:sqref>AJ72</xm:sqref>
        </x14:conditionalFormatting>
        <x14:conditionalFormatting xmlns:xm="http://schemas.microsoft.com/office/excel/2006/main">
          <x14:cfRule type="cellIs" priority="29" operator="notEqual" id="{CA7E9093-3C8B-4321-9877-77D20BD265F1}">
            <xm:f>'4-1戸籍証明 '!$T$160</xm:f>
            <x14:dxf>
              <fill>
                <patternFill>
                  <bgColor rgb="FFFFFF00"/>
                </patternFill>
              </fill>
            </x14:dxf>
          </x14:cfRule>
          <xm:sqref>AJ73</xm:sqref>
        </x14:conditionalFormatting>
        <x14:conditionalFormatting xmlns:xm="http://schemas.microsoft.com/office/excel/2006/main">
          <x14:cfRule type="cellIs" priority="28" operator="notEqual" id="{4C7CE735-A481-408D-AC2D-F1BF89368EC2}">
            <xm:f>'4-2住民票証明'!$U$115</xm:f>
            <x14:dxf>
              <fill>
                <patternFill>
                  <bgColor rgb="FFFFFF00"/>
                </patternFill>
              </fill>
            </x14:dxf>
          </x14:cfRule>
          <xm:sqref>AJ75</xm:sqref>
        </x14:conditionalFormatting>
        <x14:conditionalFormatting xmlns:xm="http://schemas.microsoft.com/office/excel/2006/main">
          <x14:cfRule type="cellIs" priority="27" operator="notEqual" id="{6588074E-954B-4117-B77E-8DB9A3731415}">
            <xm:f>'4-2住民票証明'!$U$116</xm:f>
            <x14:dxf>
              <fill>
                <patternFill>
                  <bgColor rgb="FFFFFF00"/>
                </patternFill>
              </fill>
            </x14:dxf>
          </x14:cfRule>
          <xm:sqref>AJ76</xm:sqref>
        </x14:conditionalFormatting>
        <x14:conditionalFormatting xmlns:xm="http://schemas.microsoft.com/office/excel/2006/main">
          <x14:cfRule type="cellIs" priority="26" operator="notEqual" id="{4FA4E5D9-199A-4566-BAA4-C7479727E74A}">
            <xm:f>'4-2住民票証明'!$U$117</xm:f>
            <x14:dxf>
              <fill>
                <patternFill>
                  <bgColor rgb="FFFFFF00"/>
                </patternFill>
              </fill>
            </x14:dxf>
          </x14:cfRule>
          <xm:sqref>AJ77</xm:sqref>
        </x14:conditionalFormatting>
        <x14:conditionalFormatting xmlns:xm="http://schemas.microsoft.com/office/excel/2006/main">
          <x14:cfRule type="cellIs" priority="25" operator="notEqual" id="{4595857A-814A-4BA5-981D-E6CDB9EB702D}">
            <xm:f>'4-2住民票証明'!$U$118</xm:f>
            <x14:dxf>
              <fill>
                <patternFill>
                  <bgColor rgb="FFFFFF00"/>
                </patternFill>
              </fill>
            </x14:dxf>
          </x14:cfRule>
          <xm:sqref>AJ78</xm:sqref>
        </x14:conditionalFormatting>
        <x14:conditionalFormatting xmlns:xm="http://schemas.microsoft.com/office/excel/2006/main">
          <x14:cfRule type="cellIs" priority="24" operator="notEqual" id="{B4FFCCEB-A2F3-4B1F-8F6E-38B10BE24525}">
            <xm:f>'4-2住民票証明'!$U$119</xm:f>
            <x14:dxf>
              <fill>
                <patternFill>
                  <bgColor rgb="FFFFFF00"/>
                </patternFill>
              </fill>
            </x14:dxf>
          </x14:cfRule>
          <xm:sqref>AJ79</xm:sqref>
        </x14:conditionalFormatting>
        <x14:conditionalFormatting xmlns:xm="http://schemas.microsoft.com/office/excel/2006/main">
          <x14:cfRule type="cellIs" priority="23" operator="notEqual" id="{B426DB1A-BA7D-4C43-BB8C-F675C04771F9}">
            <xm:f>'4-2住民票証明'!$U$121</xm:f>
            <x14:dxf>
              <fill>
                <patternFill>
                  <bgColor rgb="FFFFFF00"/>
                </patternFill>
              </fill>
            </x14:dxf>
          </x14:cfRule>
          <xm:sqref>AJ81</xm:sqref>
        </x14:conditionalFormatting>
        <x14:conditionalFormatting xmlns:xm="http://schemas.microsoft.com/office/excel/2006/main">
          <x14:cfRule type="cellIs" priority="22" operator="notEqual" id="{E98A821F-BC11-4FB7-B325-73D84029E719}">
            <xm:f>'3-3住基ネット'!$S$114</xm:f>
            <x14:dxf>
              <fill>
                <patternFill>
                  <bgColor rgb="FFFFFF00"/>
                </patternFill>
              </fill>
            </x14:dxf>
          </x14:cfRule>
          <xm:sqref>AJ80</xm:sqref>
        </x14:conditionalFormatting>
        <x14:conditionalFormatting xmlns:xm="http://schemas.microsoft.com/office/excel/2006/main">
          <x14:cfRule type="cellIs" priority="21" operator="notEqual" id="{F03711DD-F866-4F31-8D14-FBD99E571186}">
            <xm:f>'3-3住基ネット'!$S$51</xm:f>
            <x14:dxf>
              <fill>
                <patternFill>
                  <bgColor rgb="FFFFFF00"/>
                </patternFill>
              </fill>
            </x14:dxf>
          </x14:cfRule>
          <xm:sqref>AJ82</xm:sqref>
        </x14:conditionalFormatting>
        <x14:conditionalFormatting xmlns:xm="http://schemas.microsoft.com/office/excel/2006/main">
          <x14:cfRule type="cellIs" priority="20" operator="notEqual" id="{348186B1-1566-4CC5-B577-69094D245C38}">
            <xm:f>'4-3印鑑証明'!$T$40</xm:f>
            <x14:dxf>
              <fill>
                <patternFill>
                  <bgColor rgb="FFFFFF00"/>
                </patternFill>
              </fill>
            </x14:dxf>
          </x14:cfRule>
          <xm:sqref>AJ84</xm:sqref>
        </x14:conditionalFormatting>
        <x14:conditionalFormatting xmlns:xm="http://schemas.microsoft.com/office/excel/2006/main">
          <x14:cfRule type="cellIs" priority="19" operator="notEqual" id="{43857D8D-AD2E-4FAE-92C5-6CF510A001FF}">
            <xm:f>'3-4印鑑登録'!$S$73</xm:f>
            <x14:dxf>
              <fill>
                <patternFill>
                  <bgColor rgb="FFFFFF00"/>
                </patternFill>
              </fill>
            </x14:dxf>
          </x14:cfRule>
          <xm:sqref>AJ85</xm:sqref>
        </x14:conditionalFormatting>
        <x14:conditionalFormatting xmlns:xm="http://schemas.microsoft.com/office/excel/2006/main">
          <x14:cfRule type="cellIs" priority="18" operator="notEqual" id="{97EBE8EB-F8CA-44A7-8E9F-93119A093DBD}">
            <xm:f>'4-5その他'!$U$141</xm:f>
            <x14:dxf>
              <fill>
                <patternFill>
                  <bgColor rgb="FFFFFF00"/>
                </patternFill>
              </fill>
            </x14:dxf>
          </x14:cfRule>
          <xm:sqref>AJ88</xm:sqref>
        </x14:conditionalFormatting>
        <x14:conditionalFormatting xmlns:xm="http://schemas.microsoft.com/office/excel/2006/main">
          <x14:cfRule type="cellIs" priority="17" operator="notEqual" id="{307D7FDA-12B6-4C24-8F21-878DFE03C437}">
            <xm:f>'4-1戸籍証明 '!$T$247</xm:f>
            <x14:dxf>
              <fill>
                <patternFill>
                  <bgColor rgb="FFFFFF00"/>
                </patternFill>
              </fill>
            </x14:dxf>
          </x14:cfRule>
          <xm:sqref>AJ96</xm:sqref>
        </x14:conditionalFormatting>
        <x14:conditionalFormatting xmlns:xm="http://schemas.microsoft.com/office/excel/2006/main">
          <x14:cfRule type="cellIs" priority="16" operator="notEqual" id="{4A0268C5-2200-4B25-879A-9337C2025A72}">
            <xm:f>'4-1戸籍証明 '!$T$248</xm:f>
            <x14:dxf>
              <fill>
                <patternFill>
                  <bgColor rgb="FFFFFF00"/>
                </patternFill>
              </fill>
            </x14:dxf>
          </x14:cfRule>
          <xm:sqref>AJ97</xm:sqref>
        </x14:conditionalFormatting>
        <x14:conditionalFormatting xmlns:xm="http://schemas.microsoft.com/office/excel/2006/main">
          <x14:cfRule type="cellIs" priority="15" operator="notEqual" id="{EB795428-F5C8-4CE5-84FD-2BA1B5136A32}">
            <xm:f>'4-1戸籍証明 '!$T$249</xm:f>
            <x14:dxf>
              <fill>
                <patternFill>
                  <bgColor rgb="FFFFFF00"/>
                </patternFill>
              </fill>
            </x14:dxf>
          </x14:cfRule>
          <xm:sqref>AJ98</xm:sqref>
        </x14:conditionalFormatting>
        <x14:conditionalFormatting xmlns:xm="http://schemas.microsoft.com/office/excel/2006/main">
          <x14:cfRule type="cellIs" priority="14" operator="notEqual" id="{2EB84BCC-DF42-40F0-B605-41B5A2451AF9}">
            <xm:f>'4-1戸籍証明 '!$T$250</xm:f>
            <x14:dxf>
              <fill>
                <patternFill>
                  <bgColor rgb="FFFFFF00"/>
                </patternFill>
              </fill>
            </x14:dxf>
          </x14:cfRule>
          <xm:sqref>AJ99</xm:sqref>
        </x14:conditionalFormatting>
        <x14:conditionalFormatting xmlns:xm="http://schemas.microsoft.com/office/excel/2006/main">
          <x14:cfRule type="cellIs" priority="13" operator="notEqual" id="{331C52AF-D001-4F65-AEF7-2C0F23A0BA9E}">
            <xm:f>'4-1戸籍証明 '!$T$251</xm:f>
            <x14:dxf>
              <fill>
                <patternFill>
                  <bgColor rgb="FFFFFF00"/>
                </patternFill>
              </fill>
            </x14:dxf>
          </x14:cfRule>
          <xm:sqref>AJ100</xm:sqref>
        </x14:conditionalFormatting>
        <x14:conditionalFormatting xmlns:xm="http://schemas.microsoft.com/office/excel/2006/main">
          <x14:cfRule type="cellIs" priority="12" operator="notEqual" id="{31B83378-79DC-4637-9A72-D4B2302A9A67}">
            <xm:f>'4-1戸籍証明 '!$T$252</xm:f>
            <x14:dxf>
              <fill>
                <patternFill>
                  <bgColor rgb="FFFFFF00"/>
                </patternFill>
              </fill>
            </x14:dxf>
          </x14:cfRule>
          <xm:sqref>AJ101</xm:sqref>
        </x14:conditionalFormatting>
        <x14:conditionalFormatting xmlns:xm="http://schemas.microsoft.com/office/excel/2006/main">
          <x14:cfRule type="cellIs" priority="11" operator="notEqual" id="{51D281BA-A171-4546-B4FB-EC7EE2FC03F3}">
            <xm:f>'4-1戸籍証明 '!$T$253</xm:f>
            <x14:dxf>
              <fill>
                <patternFill>
                  <bgColor rgb="FFFFFF00"/>
                </patternFill>
              </fill>
            </x14:dxf>
          </x14:cfRule>
          <xm:sqref>AJ102</xm:sqref>
        </x14:conditionalFormatting>
        <x14:conditionalFormatting xmlns:xm="http://schemas.microsoft.com/office/excel/2006/main">
          <x14:cfRule type="cellIs" priority="10" operator="notEqual" id="{15514E5A-CE4D-47BB-B0BD-540AADFA4240}">
            <xm:f>'4-2住民票証明'!$U$175</xm:f>
            <x14:dxf>
              <fill>
                <patternFill>
                  <bgColor rgb="FFFFFF00"/>
                </patternFill>
              </fill>
            </x14:dxf>
          </x14:cfRule>
          <xm:sqref>AJ104</xm:sqref>
        </x14:conditionalFormatting>
        <x14:conditionalFormatting xmlns:xm="http://schemas.microsoft.com/office/excel/2006/main">
          <x14:cfRule type="cellIs" priority="9" operator="notEqual" id="{CFC83AC1-0CD4-452E-BCEE-C0209C828A20}">
            <xm:f>'4-2住民票証明'!$U$176</xm:f>
            <x14:dxf>
              <fill>
                <patternFill>
                  <bgColor rgb="FFFFFF00"/>
                </patternFill>
              </fill>
            </x14:dxf>
          </x14:cfRule>
          <xm:sqref>AJ105</xm:sqref>
        </x14:conditionalFormatting>
        <x14:conditionalFormatting xmlns:xm="http://schemas.microsoft.com/office/excel/2006/main">
          <x14:cfRule type="cellIs" priority="8" operator="notEqual" id="{52DBD16E-306D-438C-8D4F-237F7BA6F0CE}">
            <xm:f>'4-2住民票証明'!$U$177</xm:f>
            <x14:dxf>
              <fill>
                <patternFill>
                  <bgColor rgb="FFFFFF00"/>
                </patternFill>
              </fill>
            </x14:dxf>
          </x14:cfRule>
          <xm:sqref>AJ106</xm:sqref>
        </x14:conditionalFormatting>
        <x14:conditionalFormatting xmlns:xm="http://schemas.microsoft.com/office/excel/2006/main">
          <x14:cfRule type="cellIs" priority="7" operator="notEqual" id="{933C88C1-9FFB-49A0-A599-7C88670BFE92}">
            <xm:f>'4-2住民票証明'!$U$178</xm:f>
            <x14:dxf>
              <fill>
                <patternFill>
                  <bgColor rgb="FFFFFF00"/>
                </patternFill>
              </fill>
            </x14:dxf>
          </x14:cfRule>
          <xm:sqref>AJ107</xm:sqref>
        </x14:conditionalFormatting>
        <x14:conditionalFormatting xmlns:xm="http://schemas.microsoft.com/office/excel/2006/main">
          <x14:cfRule type="cellIs" priority="6" operator="notEqual" id="{85F47C2B-EF3E-4050-825E-1540BCC5466D}">
            <xm:f>'4-2住民票証明'!$U$179</xm:f>
            <x14:dxf>
              <fill>
                <patternFill>
                  <bgColor rgb="FFFFFF00"/>
                </patternFill>
              </fill>
            </x14:dxf>
          </x14:cfRule>
          <xm:sqref>AJ108</xm:sqref>
        </x14:conditionalFormatting>
        <x14:conditionalFormatting xmlns:xm="http://schemas.microsoft.com/office/excel/2006/main">
          <x14:cfRule type="cellIs" priority="5" operator="notEqual" id="{B2CA6B40-1CED-47F1-BBE1-51F5033E63D7}">
            <xm:f>'4-2住民票証明'!$U$181</xm:f>
            <x14:dxf>
              <fill>
                <patternFill>
                  <bgColor rgb="FFFFFF00"/>
                </patternFill>
              </fill>
            </x14:dxf>
          </x14:cfRule>
          <xm:sqref>AJ110</xm:sqref>
        </x14:conditionalFormatting>
        <x14:conditionalFormatting xmlns:xm="http://schemas.microsoft.com/office/excel/2006/main">
          <x14:cfRule type="cellIs" priority="4" operator="notEqual" id="{39F04A58-36B4-4A2B-9F56-48B1515EB940}">
            <xm:f>'3-3住基ネット'!$U$116</xm:f>
            <x14:dxf>
              <fill>
                <patternFill>
                  <bgColor rgb="FFFFFF00"/>
                </patternFill>
              </fill>
            </x14:dxf>
          </x14:cfRule>
          <xm:sqref>AJ109</xm:sqref>
        </x14:conditionalFormatting>
        <x14:conditionalFormatting xmlns:xm="http://schemas.microsoft.com/office/excel/2006/main">
          <x14:cfRule type="cellIs" priority="3" operator="notEqual" id="{51033127-C22A-46A4-9434-84E4B9214B84}">
            <xm:f>'4-3印鑑証明'!$T$57</xm:f>
            <x14:dxf>
              <fill>
                <patternFill>
                  <bgColor rgb="FFFFFF00"/>
                </patternFill>
              </fill>
            </x14:dxf>
          </x14:cfRule>
          <xm:sqref>AJ113</xm:sqref>
        </x14:conditionalFormatting>
        <x14:conditionalFormatting xmlns:xm="http://schemas.microsoft.com/office/excel/2006/main">
          <x14:cfRule type="cellIs" priority="2" operator="notEqual" id="{A4A0F6E0-360E-4D63-9BF3-104EC04A3B75}">
            <xm:f>'3-4印鑑登録'!$S$98</xm:f>
            <x14:dxf>
              <fill>
                <patternFill>
                  <bgColor rgb="FFFFFF00"/>
                </patternFill>
              </fill>
            </x14:dxf>
          </x14:cfRule>
          <xm:sqref>AJ114</xm:sqref>
        </x14:conditionalFormatting>
        <x14:conditionalFormatting xmlns:xm="http://schemas.microsoft.com/office/excel/2006/main">
          <x14:cfRule type="cellIs" priority="1" operator="notEqual" id="{59C8F248-35D5-48EB-83A2-B077348C0805}">
            <xm:f>'4-5その他'!$U$156+'4-5その他'!$U$164</xm:f>
            <x14:dxf>
              <fill>
                <patternFill>
                  <bgColor rgb="FFFFFF00"/>
                </patternFill>
              </fill>
            </x14:dxf>
          </x14:cfRule>
          <xm:sqref>AJ117</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2:M58"/>
  <sheetViews>
    <sheetView view="pageBreakPreview" topLeftCell="A4" zoomScale="80" zoomScaleNormal="80" zoomScaleSheetLayoutView="80" workbookViewId="0">
      <selection activeCell="J22" sqref="J22"/>
    </sheetView>
  </sheetViews>
  <sheetFormatPr defaultRowHeight="13.5" x14ac:dyDescent="0.15"/>
  <cols>
    <col min="1" max="2" width="2.5" style="899" customWidth="1"/>
    <col min="3" max="4" width="15" style="900" customWidth="1"/>
    <col min="5" max="5" width="8.125" style="900" customWidth="1"/>
    <col min="6" max="6" width="10.625" style="36" customWidth="1"/>
    <col min="7" max="7" width="15" style="36" customWidth="1"/>
    <col min="8" max="8" width="10.625" style="36" customWidth="1"/>
    <col min="9" max="9" width="15" style="36" customWidth="1"/>
    <col min="10" max="10" width="10.625" style="36" customWidth="1"/>
    <col min="11" max="11" width="15" style="36" customWidth="1"/>
    <col min="12" max="12" width="10.625" style="36" customWidth="1"/>
    <col min="13" max="13" width="15" style="36" customWidth="1"/>
    <col min="14" max="14" width="2.5" style="36" customWidth="1"/>
    <col min="15" max="16384" width="9" style="36"/>
  </cols>
  <sheetData>
    <row r="2" spans="1:13" ht="7.5" customHeight="1" thickBot="1" x14ac:dyDescent="0.2"/>
    <row r="3" spans="1:13" ht="11.25" customHeight="1" x14ac:dyDescent="0.15">
      <c r="A3" s="1074"/>
      <c r="B3" s="1075"/>
      <c r="C3" s="3385" t="str">
        <f>+"平成"&amp;'当該年度入力、注意事項'!E10</f>
        <v>平成26</v>
      </c>
      <c r="D3" s="3387" t="s">
        <v>533</v>
      </c>
      <c r="E3" s="3387"/>
      <c r="F3" s="3387"/>
      <c r="G3" s="3388"/>
    </row>
    <row r="4" spans="1:13" ht="11.25" customHeight="1" thickBot="1" x14ac:dyDescent="0.2">
      <c r="A4" s="1076"/>
      <c r="B4" s="1077"/>
      <c r="C4" s="3386"/>
      <c r="D4" s="3389"/>
      <c r="E4" s="3389"/>
      <c r="F4" s="3389"/>
      <c r="G4" s="3390"/>
    </row>
    <row r="5" spans="1:13" ht="7.5" customHeight="1" x14ac:dyDescent="0.15">
      <c r="A5" s="901"/>
      <c r="B5" s="901"/>
      <c r="C5" s="901"/>
      <c r="D5" s="901"/>
      <c r="E5" s="901"/>
    </row>
    <row r="6" spans="1:13" ht="15" customHeight="1" x14ac:dyDescent="0.15">
      <c r="A6" s="901"/>
      <c r="B6" s="901"/>
      <c r="C6" s="1024" t="s">
        <v>27</v>
      </c>
      <c r="D6" s="901"/>
      <c r="E6" s="901"/>
    </row>
    <row r="7" spans="1:13" ht="3.75" customHeight="1" thickBot="1" x14ac:dyDescent="0.2">
      <c r="A7" s="901"/>
      <c r="B7" s="901"/>
      <c r="C7" s="901"/>
      <c r="D7" s="901"/>
      <c r="E7" s="901"/>
    </row>
    <row r="8" spans="1:13" ht="22.5" customHeight="1" x14ac:dyDescent="0.15">
      <c r="A8" s="901"/>
      <c r="B8" s="901"/>
      <c r="C8" s="1025"/>
      <c r="D8" s="1026"/>
      <c r="E8" s="3402"/>
      <c r="F8" s="3341" t="s">
        <v>182</v>
      </c>
      <c r="G8" s="3341"/>
      <c r="H8" s="3351" t="s">
        <v>183</v>
      </c>
      <c r="I8" s="3352"/>
      <c r="J8" s="3341" t="s">
        <v>184</v>
      </c>
      <c r="K8" s="3342"/>
      <c r="L8" s="3401" t="s">
        <v>532</v>
      </c>
      <c r="M8" s="3342"/>
    </row>
    <row r="9" spans="1:13" ht="22.5" customHeight="1" thickBot="1" x14ac:dyDescent="0.2">
      <c r="A9" s="901"/>
      <c r="B9" s="901"/>
      <c r="C9" s="1027"/>
      <c r="D9" s="1028"/>
      <c r="E9" s="3403"/>
      <c r="F9" s="1029" t="s">
        <v>493</v>
      </c>
      <c r="G9" s="1030" t="s">
        <v>494</v>
      </c>
      <c r="H9" s="1031" t="s">
        <v>493</v>
      </c>
      <c r="I9" s="1031" t="s">
        <v>494</v>
      </c>
      <c r="J9" s="1029" t="s">
        <v>493</v>
      </c>
      <c r="K9" s="1032" t="s">
        <v>494</v>
      </c>
      <c r="L9" s="1033" t="s">
        <v>493</v>
      </c>
      <c r="M9" s="1032" t="s">
        <v>494</v>
      </c>
    </row>
    <row r="10" spans="1:13" ht="22.5" customHeight="1" x14ac:dyDescent="0.15">
      <c r="A10" s="901"/>
      <c r="B10" s="901"/>
      <c r="C10" s="3404" t="s">
        <v>495</v>
      </c>
      <c r="D10" s="3405"/>
      <c r="E10" s="1034">
        <v>450</v>
      </c>
      <c r="F10" s="1035">
        <f>+'4-1戸籍証明 '!T45</f>
        <v>56742</v>
      </c>
      <c r="G10" s="1036">
        <f>F10*E10</f>
        <v>25533900</v>
      </c>
      <c r="H10" s="1037">
        <f>+'4-1戸籍証明 '!T130</f>
        <v>22335</v>
      </c>
      <c r="I10" s="1037">
        <f t="shared" ref="I10:I16" si="0">H10*E10</f>
        <v>10050750</v>
      </c>
      <c r="J10" s="1035">
        <f>+'4-1戸籍証明 '!T215</f>
        <v>33492</v>
      </c>
      <c r="K10" s="1038">
        <f t="shared" ref="K10:K16" si="1">J10*E10</f>
        <v>15071400</v>
      </c>
      <c r="L10" s="1039">
        <f t="shared" ref="L10:M16" si="2">F10+H10+J10</f>
        <v>112569</v>
      </c>
      <c r="M10" s="1038">
        <f t="shared" si="2"/>
        <v>50656050</v>
      </c>
    </row>
    <row r="11" spans="1:13" ht="22.5" customHeight="1" x14ac:dyDescent="0.15">
      <c r="A11" s="901"/>
      <c r="B11" s="901"/>
      <c r="C11" s="3393" t="s">
        <v>496</v>
      </c>
      <c r="D11" s="3394"/>
      <c r="E11" s="1040">
        <v>750</v>
      </c>
      <c r="F11" s="1035">
        <f>+'4-1戸籍証明 '!T46</f>
        <v>35890</v>
      </c>
      <c r="G11" s="1036">
        <f>F11*E11</f>
        <v>26917500</v>
      </c>
      <c r="H11" s="1037">
        <f>+'4-1戸籍証明 '!T131</f>
        <v>8537</v>
      </c>
      <c r="I11" s="1037">
        <f t="shared" si="0"/>
        <v>6402750</v>
      </c>
      <c r="J11" s="1035">
        <f>+'4-1戸籍証明 '!T216</f>
        <v>16314</v>
      </c>
      <c r="K11" s="1038">
        <f t="shared" si="1"/>
        <v>12235500</v>
      </c>
      <c r="L11" s="1041">
        <f t="shared" si="2"/>
        <v>60741</v>
      </c>
      <c r="M11" s="1042">
        <f t="shared" si="2"/>
        <v>45555750</v>
      </c>
    </row>
    <row r="12" spans="1:13" ht="22.5" customHeight="1" x14ac:dyDescent="0.15">
      <c r="A12" s="901"/>
      <c r="B12" s="901"/>
      <c r="C12" s="3393" t="s">
        <v>57</v>
      </c>
      <c r="D12" s="3394"/>
      <c r="E12" s="1040">
        <v>350</v>
      </c>
      <c r="F12" s="1035">
        <f>+'4-1戸籍証明 '!T47</f>
        <v>11</v>
      </c>
      <c r="G12" s="1036">
        <f>F12*E12</f>
        <v>3850</v>
      </c>
      <c r="H12" s="1037">
        <f>+'4-1戸籍証明 '!T132</f>
        <v>1</v>
      </c>
      <c r="I12" s="1037">
        <f t="shared" si="0"/>
        <v>350</v>
      </c>
      <c r="J12" s="1035">
        <f>+'4-1戸籍証明 '!T217</f>
        <v>6</v>
      </c>
      <c r="K12" s="1038">
        <f t="shared" si="1"/>
        <v>2100</v>
      </c>
      <c r="L12" s="1041">
        <f t="shared" si="2"/>
        <v>18</v>
      </c>
      <c r="M12" s="1042">
        <f t="shared" si="2"/>
        <v>6300</v>
      </c>
    </row>
    <row r="13" spans="1:13" ht="22.5" customHeight="1" x14ac:dyDescent="0.15">
      <c r="A13" s="901"/>
      <c r="B13" s="901"/>
      <c r="C13" s="3393" t="s">
        <v>104</v>
      </c>
      <c r="D13" s="3394"/>
      <c r="E13" s="1040">
        <v>450</v>
      </c>
      <c r="F13" s="1035">
        <f>+'4-1戸籍証明 '!T48</f>
        <v>0</v>
      </c>
      <c r="G13" s="1036">
        <f>F13*E13</f>
        <v>0</v>
      </c>
      <c r="H13" s="1037">
        <f>+'4-1戸籍証明 '!T133</f>
        <v>0</v>
      </c>
      <c r="I13" s="1037">
        <f t="shared" si="0"/>
        <v>0</v>
      </c>
      <c r="J13" s="1035">
        <f>+'4-1戸籍証明 '!T218</f>
        <v>0</v>
      </c>
      <c r="K13" s="1038">
        <f t="shared" si="1"/>
        <v>0</v>
      </c>
      <c r="L13" s="1041">
        <f t="shared" si="2"/>
        <v>0</v>
      </c>
      <c r="M13" s="1042">
        <f t="shared" si="2"/>
        <v>0</v>
      </c>
    </row>
    <row r="14" spans="1:13" ht="22.5" customHeight="1" x14ac:dyDescent="0.15">
      <c r="A14" s="901"/>
      <c r="B14" s="901"/>
      <c r="C14" s="3393" t="s">
        <v>497</v>
      </c>
      <c r="D14" s="3394"/>
      <c r="E14" s="1040">
        <v>350</v>
      </c>
      <c r="F14" s="1035">
        <f>+'4-1戸籍証明 '!T49</f>
        <v>816</v>
      </c>
      <c r="G14" s="1036">
        <f>F14*E14</f>
        <v>285600</v>
      </c>
      <c r="H14" s="1037">
        <f>+'4-1戸籍証明 '!T134</f>
        <v>454</v>
      </c>
      <c r="I14" s="1037">
        <f t="shared" si="0"/>
        <v>158900</v>
      </c>
      <c r="J14" s="1035">
        <f>+'4-1戸籍証明 '!T219</f>
        <v>352</v>
      </c>
      <c r="K14" s="1038">
        <f t="shared" si="1"/>
        <v>123200</v>
      </c>
      <c r="L14" s="1041">
        <f t="shared" si="2"/>
        <v>1622</v>
      </c>
      <c r="M14" s="1042">
        <f t="shared" si="2"/>
        <v>567700</v>
      </c>
    </row>
    <row r="15" spans="1:13" ht="22.5" customHeight="1" x14ac:dyDescent="0.15">
      <c r="A15" s="901"/>
      <c r="B15" s="901"/>
      <c r="C15" s="3393" t="s">
        <v>498</v>
      </c>
      <c r="D15" s="3394"/>
      <c r="E15" s="1043">
        <v>1400</v>
      </c>
      <c r="F15" s="1035">
        <f>+'4-1戸籍証明 '!T50</f>
        <v>14</v>
      </c>
      <c r="G15" s="1036">
        <f t="shared" ref="G15" si="3">F15*E15</f>
        <v>19600</v>
      </c>
      <c r="H15" s="1037">
        <f>+'4-1戸籍証明 '!T135</f>
        <v>8</v>
      </c>
      <c r="I15" s="1037">
        <f t="shared" si="0"/>
        <v>11200</v>
      </c>
      <c r="J15" s="1035">
        <f>+'4-1戸籍証明 '!T220</f>
        <v>14</v>
      </c>
      <c r="K15" s="1038">
        <f t="shared" si="1"/>
        <v>19600</v>
      </c>
      <c r="L15" s="1041">
        <f t="shared" si="2"/>
        <v>36</v>
      </c>
      <c r="M15" s="1042">
        <f t="shared" si="2"/>
        <v>50400</v>
      </c>
    </row>
    <row r="16" spans="1:13" ht="22.5" customHeight="1" thickBot="1" x14ac:dyDescent="0.2">
      <c r="A16" s="901"/>
      <c r="B16" s="901"/>
      <c r="C16" s="3393" t="s">
        <v>170</v>
      </c>
      <c r="D16" s="3394"/>
      <c r="E16" s="1044">
        <v>300</v>
      </c>
      <c r="F16" s="1035">
        <f>+'4-1戸籍証明 '!T51</f>
        <v>4256</v>
      </c>
      <c r="G16" s="1036">
        <f>F16*E16</f>
        <v>1276800</v>
      </c>
      <c r="H16" s="1037">
        <f>+'4-1戸籍証明 '!T136</f>
        <v>1286</v>
      </c>
      <c r="I16" s="1037">
        <f t="shared" si="0"/>
        <v>385800</v>
      </c>
      <c r="J16" s="1035">
        <f>+'4-1戸籍証明 '!T221</f>
        <v>1774</v>
      </c>
      <c r="K16" s="1038">
        <f t="shared" si="1"/>
        <v>532200</v>
      </c>
      <c r="L16" s="1041">
        <f t="shared" si="2"/>
        <v>7316</v>
      </c>
      <c r="M16" s="1042">
        <f t="shared" si="2"/>
        <v>2194800</v>
      </c>
    </row>
    <row r="17" spans="1:13" ht="26.25" customHeight="1" thickTop="1" thickBot="1" x14ac:dyDescent="0.2">
      <c r="A17" s="901"/>
      <c r="B17" s="901"/>
      <c r="C17" s="3382" t="s">
        <v>499</v>
      </c>
      <c r="D17" s="3383"/>
      <c r="E17" s="3384"/>
      <c r="F17" s="1045">
        <f t="shared" ref="F17:M17" si="4">SUM(F10:F16)</f>
        <v>97729</v>
      </c>
      <c r="G17" s="1046">
        <f t="shared" si="4"/>
        <v>54037250</v>
      </c>
      <c r="H17" s="1047">
        <f t="shared" si="4"/>
        <v>32621</v>
      </c>
      <c r="I17" s="1048">
        <f t="shared" si="4"/>
        <v>17009750</v>
      </c>
      <c r="J17" s="1045">
        <f t="shared" si="4"/>
        <v>51952</v>
      </c>
      <c r="K17" s="1049">
        <f t="shared" si="4"/>
        <v>27984000</v>
      </c>
      <c r="L17" s="471">
        <f t="shared" si="4"/>
        <v>182302</v>
      </c>
      <c r="M17" s="1049">
        <f t="shared" si="4"/>
        <v>99031000</v>
      </c>
    </row>
    <row r="18" spans="1:13" ht="22.5" customHeight="1" x14ac:dyDescent="0.15">
      <c r="A18" s="901"/>
      <c r="B18" s="901"/>
      <c r="C18" s="3391" t="s">
        <v>64</v>
      </c>
      <c r="D18" s="3392"/>
      <c r="E18" s="1034">
        <v>300</v>
      </c>
      <c r="F18" s="1035">
        <f>+'4-2住民票証明'!U42</f>
        <v>142094</v>
      </c>
      <c r="G18" s="1036">
        <f>F18*E18</f>
        <v>42628200</v>
      </c>
      <c r="H18" s="1037">
        <f>+'4-2住民票証明'!U102</f>
        <v>70595</v>
      </c>
      <c r="I18" s="1037">
        <f t="shared" ref="I18:I25" si="5">H18*E18</f>
        <v>21178500</v>
      </c>
      <c r="J18" s="1035">
        <f>+'4-2住民票証明'!U162</f>
        <v>87539</v>
      </c>
      <c r="K18" s="1038">
        <f t="shared" ref="K18:K25" si="6">J18*E18</f>
        <v>26261700</v>
      </c>
      <c r="L18" s="1039">
        <f>F18+H18+J18</f>
        <v>300228</v>
      </c>
      <c r="M18" s="1038">
        <f t="shared" ref="M18:M25" si="7">L18*E18</f>
        <v>90068400</v>
      </c>
    </row>
    <row r="19" spans="1:13" ht="22.5" customHeight="1" x14ac:dyDescent="0.15">
      <c r="A19" s="901"/>
      <c r="B19" s="901"/>
      <c r="C19" s="3393" t="s">
        <v>80</v>
      </c>
      <c r="D19" s="3394"/>
      <c r="E19" s="1040">
        <v>300</v>
      </c>
      <c r="F19" s="1035">
        <f>+'4-2住民票証明'!U43</f>
        <v>3244</v>
      </c>
      <c r="G19" s="1036">
        <f>F19*E19</f>
        <v>973200</v>
      </c>
      <c r="H19" s="1037">
        <f>+'4-2住民票証明'!U103</f>
        <v>1947</v>
      </c>
      <c r="I19" s="1037">
        <f t="shared" si="5"/>
        <v>584100</v>
      </c>
      <c r="J19" s="1035">
        <f>+'4-2住民票証明'!U163</f>
        <v>2938</v>
      </c>
      <c r="K19" s="1038">
        <f t="shared" si="6"/>
        <v>881400</v>
      </c>
      <c r="L19" s="1039">
        <f>F19+H19+J19</f>
        <v>8129</v>
      </c>
      <c r="M19" s="1038">
        <f t="shared" si="7"/>
        <v>2438700</v>
      </c>
    </row>
    <row r="20" spans="1:13" ht="22.5" customHeight="1" x14ac:dyDescent="0.15">
      <c r="A20" s="901"/>
      <c r="B20" s="901"/>
      <c r="C20" s="3393" t="s">
        <v>500</v>
      </c>
      <c r="D20" s="3394"/>
      <c r="E20" s="1040">
        <v>300</v>
      </c>
      <c r="F20" s="1035">
        <f>+'4-2住民票証明'!U44</f>
        <v>9656</v>
      </c>
      <c r="G20" s="1036">
        <f>F20*E20</f>
        <v>2896800</v>
      </c>
      <c r="H20" s="1037">
        <f>+'4-2住民票証明'!U104</f>
        <v>1868</v>
      </c>
      <c r="I20" s="1037">
        <f t="shared" si="5"/>
        <v>560400</v>
      </c>
      <c r="J20" s="1035">
        <f>+'4-2住民票証明'!U164</f>
        <v>3285</v>
      </c>
      <c r="K20" s="1038">
        <f t="shared" si="6"/>
        <v>985500</v>
      </c>
      <c r="L20" s="1039">
        <f>F20+H20+J20</f>
        <v>14809</v>
      </c>
      <c r="M20" s="1038">
        <f t="shared" si="7"/>
        <v>4442700</v>
      </c>
    </row>
    <row r="21" spans="1:13" ht="22.5" customHeight="1" x14ac:dyDescent="0.15">
      <c r="A21" s="901"/>
      <c r="B21" s="901"/>
      <c r="C21" s="3393" t="s">
        <v>65</v>
      </c>
      <c r="D21" s="3394"/>
      <c r="E21" s="1040">
        <v>300</v>
      </c>
      <c r="F21" s="1035">
        <f>+'4-2住民票証明'!U45</f>
        <v>476</v>
      </c>
      <c r="G21" s="1036">
        <f>F21*E21</f>
        <v>142800</v>
      </c>
      <c r="H21" s="1037">
        <f>+'4-2住民票証明'!U105</f>
        <v>86</v>
      </c>
      <c r="I21" s="1037">
        <f t="shared" si="5"/>
        <v>25800</v>
      </c>
      <c r="J21" s="1035">
        <f>+'4-2住民票証明'!U165</f>
        <v>139</v>
      </c>
      <c r="K21" s="1038">
        <f t="shared" si="6"/>
        <v>41700</v>
      </c>
      <c r="L21" s="1039">
        <f>F21+H21+J21</f>
        <v>701</v>
      </c>
      <c r="M21" s="1038">
        <f t="shared" si="7"/>
        <v>210300</v>
      </c>
    </row>
    <row r="22" spans="1:13" ht="22.5" customHeight="1" x14ac:dyDescent="0.15">
      <c r="A22" s="901"/>
      <c r="B22" s="901"/>
      <c r="C22" s="3395" t="s">
        <v>112</v>
      </c>
      <c r="D22" s="3396"/>
      <c r="E22" s="1043">
        <v>300</v>
      </c>
      <c r="F22" s="1035">
        <f>+'4-2住民票証明'!U46</f>
        <v>330</v>
      </c>
      <c r="G22" s="1036">
        <f>F22*E22</f>
        <v>99000</v>
      </c>
      <c r="H22" s="1037">
        <f>+'4-2住民票証明'!U106</f>
        <v>86</v>
      </c>
      <c r="I22" s="1037">
        <f t="shared" si="5"/>
        <v>25800</v>
      </c>
      <c r="J22" s="1035">
        <f>+'4-2住民票証明'!U166</f>
        <v>104</v>
      </c>
      <c r="K22" s="1038">
        <f t="shared" si="6"/>
        <v>31200</v>
      </c>
      <c r="L22" s="1039">
        <f>F22+H22+J22</f>
        <v>520</v>
      </c>
      <c r="M22" s="1038">
        <f t="shared" si="7"/>
        <v>156000</v>
      </c>
    </row>
    <row r="23" spans="1:13" ht="22.5" customHeight="1" x14ac:dyDescent="0.15">
      <c r="A23" s="901"/>
      <c r="B23" s="901"/>
      <c r="C23" s="3397" t="s">
        <v>501</v>
      </c>
      <c r="D23" s="3398"/>
      <c r="E23" s="1040">
        <v>300</v>
      </c>
      <c r="F23" s="1050">
        <f>+'3-3住基ネット'!S113</f>
        <v>232</v>
      </c>
      <c r="G23" s="1036">
        <f t="shared" ref="G23" si="8">F23*E23</f>
        <v>69600</v>
      </c>
      <c r="H23" s="1051">
        <f>+'3-3住基ネット'!S114</f>
        <v>108</v>
      </c>
      <c r="I23" s="1037">
        <f t="shared" si="5"/>
        <v>32400</v>
      </c>
      <c r="J23" s="1050">
        <f>+'3-3住基ネット'!S115</f>
        <v>77</v>
      </c>
      <c r="K23" s="1038">
        <f t="shared" si="6"/>
        <v>23100</v>
      </c>
      <c r="L23" s="1041">
        <f>F23+J23+H23</f>
        <v>417</v>
      </c>
      <c r="M23" s="1042">
        <f t="shared" si="7"/>
        <v>125100</v>
      </c>
    </row>
    <row r="24" spans="1:13" ht="22.5" customHeight="1" x14ac:dyDescent="0.15">
      <c r="A24" s="901"/>
      <c r="B24" s="901"/>
      <c r="C24" s="3393" t="s">
        <v>502</v>
      </c>
      <c r="D24" s="3394"/>
      <c r="E24" s="1040">
        <v>300</v>
      </c>
      <c r="F24" s="1050">
        <f>+'4-2住民票証明'!U48</f>
        <v>1121</v>
      </c>
      <c r="G24" s="1036">
        <f>F24*E24</f>
        <v>336300</v>
      </c>
      <c r="H24" s="1052">
        <f>+'4-2住民票証明'!U108</f>
        <v>892</v>
      </c>
      <c r="I24" s="1037">
        <f t="shared" si="5"/>
        <v>267600</v>
      </c>
      <c r="J24" s="1050">
        <f>+'4-2住民票証明'!U168</f>
        <v>1015</v>
      </c>
      <c r="K24" s="1038">
        <f t="shared" si="6"/>
        <v>304500</v>
      </c>
      <c r="L24" s="1041">
        <f>F24+J24+H24</f>
        <v>3028</v>
      </c>
      <c r="M24" s="1042">
        <f t="shared" si="7"/>
        <v>908400</v>
      </c>
    </row>
    <row r="25" spans="1:13" ht="22.5" customHeight="1" thickBot="1" x14ac:dyDescent="0.2">
      <c r="A25" s="901"/>
      <c r="B25" s="901"/>
      <c r="C25" s="3377" t="s">
        <v>503</v>
      </c>
      <c r="D25" s="3378"/>
      <c r="E25" s="1044">
        <v>500</v>
      </c>
      <c r="F25" s="2055">
        <f>'3-3住基ネット'!S31</f>
        <v>984</v>
      </c>
      <c r="G25" s="2056">
        <f>F25*E25</f>
        <v>492000</v>
      </c>
      <c r="H25" s="2057">
        <f>'3-3住基ネット'!S51</f>
        <v>580</v>
      </c>
      <c r="I25" s="2058">
        <f t="shared" si="5"/>
        <v>290000</v>
      </c>
      <c r="J25" s="2059">
        <f>'3-3住基ネット'!S71</f>
        <v>966</v>
      </c>
      <c r="K25" s="1034">
        <f t="shared" si="6"/>
        <v>483000</v>
      </c>
      <c r="L25" s="2060">
        <f>F25+J25+H25</f>
        <v>2530</v>
      </c>
      <c r="M25" s="1044">
        <f t="shared" si="7"/>
        <v>1265000</v>
      </c>
    </row>
    <row r="26" spans="1:13" ht="26.25" customHeight="1" thickTop="1" thickBot="1" x14ac:dyDescent="0.2">
      <c r="A26" s="901"/>
      <c r="B26" s="901"/>
      <c r="C26" s="3382" t="s">
        <v>499</v>
      </c>
      <c r="D26" s="3383"/>
      <c r="E26" s="3384"/>
      <c r="F26" s="1056">
        <f t="shared" ref="F26:M26" si="9">SUM(F18:F25)</f>
        <v>158137</v>
      </c>
      <c r="G26" s="1057">
        <f t="shared" si="9"/>
        <v>47637900</v>
      </c>
      <c r="H26" s="1047">
        <f t="shared" si="9"/>
        <v>76162</v>
      </c>
      <c r="I26" s="1056">
        <f t="shared" si="9"/>
        <v>22964600</v>
      </c>
      <c r="J26" s="1056">
        <f t="shared" si="9"/>
        <v>96063</v>
      </c>
      <c r="K26" s="1058">
        <f t="shared" si="9"/>
        <v>29012100</v>
      </c>
      <c r="L26" s="1059">
        <f t="shared" si="9"/>
        <v>330362</v>
      </c>
      <c r="M26" s="1058">
        <f t="shared" si="9"/>
        <v>99614600</v>
      </c>
    </row>
    <row r="27" spans="1:13" ht="22.5" customHeight="1" x14ac:dyDescent="0.15">
      <c r="A27" s="901"/>
      <c r="B27" s="901"/>
      <c r="C27" s="3399" t="s">
        <v>79</v>
      </c>
      <c r="D27" s="3400"/>
      <c r="E27" s="1060">
        <v>300</v>
      </c>
      <c r="F27" s="1061">
        <f>+'4-3印鑑証明'!T16</f>
        <v>89591</v>
      </c>
      <c r="G27" s="1062">
        <f>F27*E27</f>
        <v>26877300</v>
      </c>
      <c r="H27" s="1063">
        <f>+'4-3印鑑証明'!T34</f>
        <v>53046</v>
      </c>
      <c r="I27" s="1063">
        <f>H27*E27</f>
        <v>15913800</v>
      </c>
      <c r="J27" s="1061">
        <f>+'4-3印鑑証明'!T51</f>
        <v>71266</v>
      </c>
      <c r="K27" s="1064">
        <f>J27*E27</f>
        <v>21379800</v>
      </c>
      <c r="L27" s="1065">
        <f>F27+H27+J27</f>
        <v>213903</v>
      </c>
      <c r="M27" s="1064">
        <f>L27*E27</f>
        <v>64170900</v>
      </c>
    </row>
    <row r="28" spans="1:13" ht="22.5" customHeight="1" x14ac:dyDescent="0.15">
      <c r="A28" s="901"/>
      <c r="B28" s="901"/>
      <c r="C28" s="3391" t="s">
        <v>19</v>
      </c>
      <c r="D28" s="3392"/>
      <c r="E28" s="1034">
        <v>300</v>
      </c>
      <c r="F28" s="1035">
        <f>+'3-4印鑑登録'!S36</f>
        <v>7117</v>
      </c>
      <c r="G28" s="1052">
        <f>F28*E28</f>
        <v>2135100</v>
      </c>
      <c r="H28" s="1037">
        <f>+'3-4印鑑登録'!S61</f>
        <v>4857</v>
      </c>
      <c r="I28" s="1037">
        <f>H28*E28</f>
        <v>1457100</v>
      </c>
      <c r="J28" s="1050">
        <f>+'3-4印鑑登録'!S86</f>
        <v>5202</v>
      </c>
      <c r="K28" s="1042">
        <f>J28*E28</f>
        <v>1560600</v>
      </c>
      <c r="L28" s="1041">
        <f>F28+H28+J28</f>
        <v>17176</v>
      </c>
      <c r="M28" s="1042">
        <f>L28*E28</f>
        <v>5152800</v>
      </c>
    </row>
    <row r="29" spans="1:13" ht="22.5" customHeight="1" x14ac:dyDescent="0.15">
      <c r="A29" s="901"/>
      <c r="B29" s="901"/>
      <c r="C29" s="3393" t="s">
        <v>505</v>
      </c>
      <c r="D29" s="3394"/>
      <c r="E29" s="1043">
        <v>300</v>
      </c>
      <c r="F29" s="3337" t="s">
        <v>506</v>
      </c>
      <c r="G29" s="3337"/>
      <c r="H29" s="3345" t="s">
        <v>506</v>
      </c>
      <c r="I29" s="3346"/>
      <c r="J29" s="3337" t="s">
        <v>506</v>
      </c>
      <c r="K29" s="3338"/>
      <c r="L29" s="3376" t="s">
        <v>506</v>
      </c>
      <c r="M29" s="3338"/>
    </row>
    <row r="30" spans="1:13" ht="22.5" customHeight="1" thickBot="1" x14ac:dyDescent="0.2">
      <c r="A30" s="901"/>
      <c r="B30" s="901"/>
      <c r="C30" s="3377" t="s">
        <v>507</v>
      </c>
      <c r="D30" s="3378"/>
      <c r="E30" s="1044">
        <v>750</v>
      </c>
      <c r="F30" s="1050">
        <f>+'4-5その他'!U127</f>
        <v>1105</v>
      </c>
      <c r="G30" s="1066">
        <f>E30*F30</f>
        <v>828750</v>
      </c>
      <c r="H30" s="1052">
        <f>+'4-5その他'!U141</f>
        <v>1637</v>
      </c>
      <c r="I30" s="1052">
        <f>H30*E30</f>
        <v>1227750</v>
      </c>
      <c r="J30" s="1053">
        <f>+'4-5その他'!U156</f>
        <v>1303</v>
      </c>
      <c r="K30" s="1055">
        <f>J30*E30</f>
        <v>977250</v>
      </c>
      <c r="L30" s="1054">
        <f>F30+H30+J30</f>
        <v>4045</v>
      </c>
      <c r="M30" s="1055">
        <f>L30*E30</f>
        <v>3033750</v>
      </c>
    </row>
    <row r="31" spans="1:13" ht="26.25" customHeight="1" thickTop="1" thickBot="1" x14ac:dyDescent="0.2">
      <c r="A31" s="901"/>
      <c r="B31" s="901"/>
      <c r="C31" s="3379" t="s">
        <v>499</v>
      </c>
      <c r="D31" s="3380"/>
      <c r="E31" s="3381"/>
      <c r="F31" s="1067">
        <f t="shared" ref="F31:M31" si="10">SUM(F27:F30)</f>
        <v>97813</v>
      </c>
      <c r="G31" s="1068">
        <f t="shared" si="10"/>
        <v>29841150</v>
      </c>
      <c r="H31" s="1069">
        <f t="shared" si="10"/>
        <v>59540</v>
      </c>
      <c r="I31" s="1067">
        <f t="shared" si="10"/>
        <v>18598650</v>
      </c>
      <c r="J31" s="1067">
        <f t="shared" si="10"/>
        <v>77771</v>
      </c>
      <c r="K31" s="1070">
        <f t="shared" si="10"/>
        <v>23917650</v>
      </c>
      <c r="L31" s="1071">
        <f t="shared" si="10"/>
        <v>235124</v>
      </c>
      <c r="M31" s="1072">
        <f t="shared" si="10"/>
        <v>72357450</v>
      </c>
    </row>
    <row r="32" spans="1:13" ht="26.25" customHeight="1" thickTop="1" thickBot="1" x14ac:dyDescent="0.2">
      <c r="A32" s="901"/>
      <c r="B32" s="901"/>
      <c r="C32" s="3382" t="s">
        <v>72</v>
      </c>
      <c r="D32" s="3383"/>
      <c r="E32" s="3384"/>
      <c r="F32" s="1048">
        <f>SUM(F31,F26,F17)</f>
        <v>353679</v>
      </c>
      <c r="G32" s="1046">
        <f>SUM(G17,G26,G31)</f>
        <v>131516300</v>
      </c>
      <c r="H32" s="1047">
        <f>H17+H26+H31</f>
        <v>168323</v>
      </c>
      <c r="I32" s="1048">
        <f>I17+I26+I31</f>
        <v>58573000</v>
      </c>
      <c r="J32" s="1048">
        <f>J17+J26+J31</f>
        <v>225786</v>
      </c>
      <c r="K32" s="1049">
        <f>K31+K26+K17</f>
        <v>80913750</v>
      </c>
      <c r="L32" s="1073">
        <f>L17+L26+L31</f>
        <v>747788</v>
      </c>
      <c r="M32" s="1049">
        <f>M17+M26+M31</f>
        <v>271003050</v>
      </c>
    </row>
    <row r="33" spans="1:5" ht="11.25" customHeight="1" x14ac:dyDescent="0.15">
      <c r="A33" s="901"/>
      <c r="B33" s="901"/>
      <c r="C33" s="901"/>
      <c r="D33" s="901"/>
      <c r="E33" s="901"/>
    </row>
    <row r="34" spans="1:5" ht="17.25" customHeight="1" x14ac:dyDescent="0.15"/>
    <row r="35" spans="1:5" ht="17.25" customHeight="1" x14ac:dyDescent="0.15"/>
    <row r="36" spans="1:5" ht="17.25" customHeight="1" x14ac:dyDescent="0.15"/>
    <row r="37" spans="1:5" ht="17.25" customHeight="1" x14ac:dyDescent="0.15"/>
    <row r="38" spans="1:5" ht="17.25" customHeight="1" x14ac:dyDescent="0.15"/>
    <row r="39" spans="1:5" ht="17.25" customHeight="1" x14ac:dyDescent="0.15"/>
    <row r="40" spans="1:5" ht="17.25" customHeight="1" x14ac:dyDescent="0.15"/>
    <row r="41" spans="1:5" ht="17.25" customHeight="1" x14ac:dyDescent="0.15"/>
    <row r="42" spans="1:5" ht="17.25" customHeight="1" x14ac:dyDescent="0.15"/>
    <row r="43" spans="1:5" ht="17.25" customHeight="1" x14ac:dyDescent="0.15"/>
    <row r="44" spans="1:5" ht="17.25" customHeight="1" x14ac:dyDescent="0.15"/>
    <row r="45" spans="1:5" ht="17.25" customHeight="1" x14ac:dyDescent="0.15"/>
    <row r="46" spans="1:5" ht="17.25" customHeight="1" x14ac:dyDescent="0.15"/>
    <row r="47" spans="1:5" ht="17.25" customHeight="1" x14ac:dyDescent="0.15"/>
    <row r="48" spans="1: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sheetData>
  <mergeCells count="34">
    <mergeCell ref="L8:M8"/>
    <mergeCell ref="C15:D15"/>
    <mergeCell ref="E8:E9"/>
    <mergeCell ref="F8:G8"/>
    <mergeCell ref="H8:I8"/>
    <mergeCell ref="J8:K8"/>
    <mergeCell ref="C10:D10"/>
    <mergeCell ref="C11:D11"/>
    <mergeCell ref="C12:D12"/>
    <mergeCell ref="C13:D13"/>
    <mergeCell ref="C14:D14"/>
    <mergeCell ref="C27:D27"/>
    <mergeCell ref="C16:D16"/>
    <mergeCell ref="C17:E17"/>
    <mergeCell ref="C18:D18"/>
    <mergeCell ref="C19:D19"/>
    <mergeCell ref="C20:D20"/>
    <mergeCell ref="C21:D21"/>
    <mergeCell ref="L29:M29"/>
    <mergeCell ref="C30:D30"/>
    <mergeCell ref="C31:E31"/>
    <mergeCell ref="C32:E32"/>
    <mergeCell ref="C3:C4"/>
    <mergeCell ref="D3:G4"/>
    <mergeCell ref="C28:D28"/>
    <mergeCell ref="C29:D29"/>
    <mergeCell ref="F29:G29"/>
    <mergeCell ref="H29:I29"/>
    <mergeCell ref="J29:K29"/>
    <mergeCell ref="C22:D22"/>
    <mergeCell ref="C23:D23"/>
    <mergeCell ref="C24:D24"/>
    <mergeCell ref="C25:D25"/>
    <mergeCell ref="C26:E26"/>
  </mergeCells>
  <phoneticPr fontId="3"/>
  <pageMargins left="0.59055118110236227" right="0.19685039370078741" top="0.78740157480314965" bottom="0.78740157480314965" header="0.59055118110236227" footer="0.59055118110236227"/>
  <pageSetup paperSize="9" scale="80" orientation="landscape" r:id="rId1"/>
  <headerFooter scaleWithDoc="0">
    <oddHeader>&amp;R【手数料集計表（支所を除く）】</oddHeader>
    <oddFooter>&amp;R&amp;"ＭＳ ゴシック,標準"【手数料集計表（支所を除く）】</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9" sqref="H29"/>
    </sheetView>
  </sheetViews>
  <sheetFormatPr defaultRowHeight="13.5" x14ac:dyDescent="0.15"/>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33"/>
  <sheetViews>
    <sheetView view="pageBreakPreview" zoomScale="73" zoomScaleNormal="73" zoomScaleSheetLayoutView="73" workbookViewId="0">
      <selection activeCell="Q2" sqref="Q2:S2"/>
    </sheetView>
  </sheetViews>
  <sheetFormatPr defaultColWidth="6.25" defaultRowHeight="13.5" x14ac:dyDescent="0.15"/>
  <cols>
    <col min="1" max="1" width="1.875" style="2" customWidth="1"/>
    <col min="2" max="2" width="2.125" style="2" customWidth="1"/>
    <col min="3" max="3" width="5.125" style="2" customWidth="1"/>
    <col min="4" max="4" width="4.5" style="2" customWidth="1"/>
    <col min="5" max="8" width="10.625" style="2" customWidth="1"/>
    <col min="9" max="9" width="6.75" style="30" customWidth="1"/>
    <col min="10" max="13" width="10.625" style="2" customWidth="1"/>
    <col min="14" max="14" width="6.875" style="30" customWidth="1"/>
    <col min="15" max="18" width="10.625" style="2" customWidth="1"/>
    <col min="19" max="19" width="6.875" style="30" customWidth="1"/>
    <col min="20" max="20" width="0.75" style="2" customWidth="1"/>
    <col min="21" max="21" width="1.875" style="2" customWidth="1"/>
    <col min="22" max="24" width="7.875" style="2" customWidth="1"/>
    <col min="25" max="16384" width="6.25" style="2"/>
  </cols>
  <sheetData>
    <row r="1" spans="2:19" ht="7.5" customHeight="1" thickBot="1" x14ac:dyDescent="0.2">
      <c r="I1" s="2"/>
      <c r="N1" s="2"/>
      <c r="S1" s="2"/>
    </row>
    <row r="2" spans="2:19" ht="26.25" customHeight="1" thickBot="1" x14ac:dyDescent="0.2">
      <c r="B2" s="2164" t="s">
        <v>610</v>
      </c>
      <c r="C2" s="2165"/>
      <c r="D2" s="2166"/>
      <c r="E2" s="2166"/>
      <c r="F2" s="2166"/>
      <c r="G2" s="2166"/>
      <c r="H2" s="2167"/>
      <c r="I2" s="31"/>
      <c r="J2" s="26"/>
      <c r="P2" s="277"/>
      <c r="Q2" s="2147">
        <f>'当該年度入力、注意事項'!$E$10</f>
        <v>26</v>
      </c>
      <c r="R2" s="2147"/>
      <c r="S2" s="2147"/>
    </row>
    <row r="3" spans="2:19" ht="8.25" customHeight="1" x14ac:dyDescent="0.15"/>
    <row r="4" spans="2:19" ht="8.25" customHeight="1" x14ac:dyDescent="0.15">
      <c r="O4" s="308"/>
      <c r="P4" s="308"/>
      <c r="Q4" s="308"/>
      <c r="R4" s="308"/>
      <c r="S4" s="308"/>
    </row>
    <row r="5" spans="2:19" ht="25.5" customHeight="1" thickBot="1" x14ac:dyDescent="0.2">
      <c r="B5" s="2" t="s">
        <v>637</v>
      </c>
      <c r="O5" s="1910"/>
      <c r="P5" s="1910"/>
      <c r="Q5" s="2168" t="s">
        <v>638</v>
      </c>
      <c r="R5" s="2168"/>
      <c r="S5" s="2168"/>
    </row>
    <row r="6" spans="2:19" ht="18.75" customHeight="1" x14ac:dyDescent="0.15">
      <c r="B6" s="304"/>
      <c r="C6" s="305"/>
      <c r="D6" s="306"/>
      <c r="E6" s="2154" t="s">
        <v>52</v>
      </c>
      <c r="F6" s="2155"/>
      <c r="G6" s="2155"/>
      <c r="H6" s="2155"/>
      <c r="I6" s="2156"/>
      <c r="J6" s="2169" t="s">
        <v>28</v>
      </c>
      <c r="K6" s="2170"/>
      <c r="L6" s="2170"/>
      <c r="M6" s="2170"/>
      <c r="N6" s="2171"/>
      <c r="O6" s="2202" t="s">
        <v>29</v>
      </c>
      <c r="P6" s="2170"/>
      <c r="Q6" s="2170"/>
      <c r="R6" s="2170"/>
      <c r="S6" s="2171"/>
    </row>
    <row r="7" spans="2:19" ht="18.75" customHeight="1" x14ac:dyDescent="0.15">
      <c r="B7" s="307"/>
      <c r="C7" s="308"/>
      <c r="D7" s="309"/>
      <c r="E7" s="2198" t="s">
        <v>636</v>
      </c>
      <c r="F7" s="2199"/>
      <c r="G7" s="2199"/>
      <c r="H7" s="2199" t="s">
        <v>51</v>
      </c>
      <c r="I7" s="2200" t="s">
        <v>30</v>
      </c>
      <c r="J7" s="2201" t="s">
        <v>636</v>
      </c>
      <c r="K7" s="2160"/>
      <c r="L7" s="2160"/>
      <c r="M7" s="2160" t="s">
        <v>51</v>
      </c>
      <c r="N7" s="2162" t="s">
        <v>30</v>
      </c>
      <c r="O7" s="2184" t="s">
        <v>636</v>
      </c>
      <c r="P7" s="2160"/>
      <c r="Q7" s="2160"/>
      <c r="R7" s="2160" t="s">
        <v>51</v>
      </c>
      <c r="S7" s="2162" t="s">
        <v>30</v>
      </c>
    </row>
    <row r="8" spans="2:19" ht="18.75" customHeight="1" thickBot="1" x14ac:dyDescent="0.2">
      <c r="B8" s="307"/>
      <c r="C8" s="308"/>
      <c r="D8" s="309"/>
      <c r="E8" s="1905" t="s">
        <v>13</v>
      </c>
      <c r="F8" s="311" t="s">
        <v>14</v>
      </c>
      <c r="G8" s="311" t="s">
        <v>15</v>
      </c>
      <c r="H8" s="2161"/>
      <c r="I8" s="2163"/>
      <c r="J8" s="1905" t="s">
        <v>13</v>
      </c>
      <c r="K8" s="311" t="s">
        <v>14</v>
      </c>
      <c r="L8" s="311" t="s">
        <v>15</v>
      </c>
      <c r="M8" s="2161"/>
      <c r="N8" s="2163"/>
      <c r="O8" s="1906" t="s">
        <v>13</v>
      </c>
      <c r="P8" s="311" t="s">
        <v>14</v>
      </c>
      <c r="Q8" s="311" t="s">
        <v>15</v>
      </c>
      <c r="R8" s="2161"/>
      <c r="S8" s="2163"/>
    </row>
    <row r="9" spans="2:19" ht="22.5" customHeight="1" x14ac:dyDescent="0.15">
      <c r="B9" s="2185" t="s">
        <v>620</v>
      </c>
      <c r="C9" s="2186"/>
      <c r="D9" s="2197"/>
      <c r="E9" s="354">
        <f t="shared" ref="E9:E22" si="0">SUM(J9,O9)</f>
        <v>344444</v>
      </c>
      <c r="F9" s="355">
        <f t="shared" ref="F9:F22" si="1">SUM(K9,P9)</f>
        <v>349720</v>
      </c>
      <c r="G9" s="356">
        <f t="shared" ref="G9:G22" si="2">SUM(E9:F9)</f>
        <v>694164</v>
      </c>
      <c r="H9" s="357">
        <f t="shared" ref="H9:H22" si="3">SUM(M9,R9)</f>
        <v>197359</v>
      </c>
      <c r="I9" s="358">
        <f t="shared" ref="I9:I22" si="4">G9/H9</f>
        <v>3.5172654908060945</v>
      </c>
      <c r="J9" s="359">
        <v>221992</v>
      </c>
      <c r="K9" s="356">
        <v>227682</v>
      </c>
      <c r="L9" s="356">
        <f t="shared" ref="L9:L22" si="5">SUM(J9:K9)</f>
        <v>449674</v>
      </c>
      <c r="M9" s="355">
        <v>127717</v>
      </c>
      <c r="N9" s="358">
        <f t="shared" ref="N9:N22" si="6">L9/M9</f>
        <v>3.5208625320043532</v>
      </c>
      <c r="O9" s="354">
        <v>122452</v>
      </c>
      <c r="P9" s="360">
        <v>122038</v>
      </c>
      <c r="Q9" s="360">
        <f t="shared" ref="Q9:Q22" si="7">SUM(O9:P9)</f>
        <v>244490</v>
      </c>
      <c r="R9" s="356">
        <v>69642</v>
      </c>
      <c r="S9" s="361">
        <f t="shared" ref="S9:S22" si="8">Q9/R9</f>
        <v>3.5106688492576317</v>
      </c>
    </row>
    <row r="10" spans="2:19" ht="22.5" customHeight="1" x14ac:dyDescent="0.15">
      <c r="B10" s="2148" t="s">
        <v>621</v>
      </c>
      <c r="C10" s="2149"/>
      <c r="D10" s="2150"/>
      <c r="E10" s="362">
        <f t="shared" si="0"/>
        <v>347054</v>
      </c>
      <c r="F10" s="363">
        <f t="shared" si="1"/>
        <v>356583</v>
      </c>
      <c r="G10" s="364">
        <f t="shared" si="2"/>
        <v>703637</v>
      </c>
      <c r="H10" s="365">
        <f t="shared" si="3"/>
        <v>205129</v>
      </c>
      <c r="I10" s="366">
        <f t="shared" si="4"/>
        <v>3.4302170829088037</v>
      </c>
      <c r="J10" s="367">
        <v>226607</v>
      </c>
      <c r="K10" s="364">
        <v>233768</v>
      </c>
      <c r="L10" s="364">
        <f t="shared" si="5"/>
        <v>460375</v>
      </c>
      <c r="M10" s="363">
        <v>135286</v>
      </c>
      <c r="N10" s="366">
        <f t="shared" si="6"/>
        <v>3.4029759176854961</v>
      </c>
      <c r="O10" s="362">
        <v>120447</v>
      </c>
      <c r="P10" s="368">
        <v>122815</v>
      </c>
      <c r="Q10" s="368">
        <f t="shared" si="7"/>
        <v>243262</v>
      </c>
      <c r="R10" s="364">
        <v>69843</v>
      </c>
      <c r="S10" s="369">
        <f t="shared" si="8"/>
        <v>3.4829832624600892</v>
      </c>
    </row>
    <row r="11" spans="2:19" ht="22.5" customHeight="1" x14ac:dyDescent="0.15">
      <c r="B11" s="2148" t="s">
        <v>622</v>
      </c>
      <c r="C11" s="2149"/>
      <c r="D11" s="2150"/>
      <c r="E11" s="362">
        <f t="shared" si="0"/>
        <v>348711</v>
      </c>
      <c r="F11" s="363">
        <f t="shared" si="1"/>
        <v>361985</v>
      </c>
      <c r="G11" s="364">
        <f t="shared" si="2"/>
        <v>710696</v>
      </c>
      <c r="H11" s="365">
        <f t="shared" si="3"/>
        <v>219884</v>
      </c>
      <c r="I11" s="366">
        <f t="shared" si="4"/>
        <v>3.232140583216605</v>
      </c>
      <c r="J11" s="367">
        <v>229221</v>
      </c>
      <c r="K11" s="364">
        <v>238286</v>
      </c>
      <c r="L11" s="364">
        <f t="shared" si="5"/>
        <v>467507</v>
      </c>
      <c r="M11" s="363">
        <v>148133</v>
      </c>
      <c r="N11" s="366">
        <f t="shared" si="6"/>
        <v>3.1559949504836871</v>
      </c>
      <c r="O11" s="362">
        <v>119490</v>
      </c>
      <c r="P11" s="368">
        <v>123699</v>
      </c>
      <c r="Q11" s="368">
        <f t="shared" si="7"/>
        <v>243189</v>
      </c>
      <c r="R11" s="364">
        <v>71751</v>
      </c>
      <c r="S11" s="369">
        <f t="shared" si="8"/>
        <v>3.389346489944391</v>
      </c>
    </row>
    <row r="12" spans="2:19" ht="22.5" customHeight="1" x14ac:dyDescent="0.15">
      <c r="B12" s="2148" t="s">
        <v>623</v>
      </c>
      <c r="C12" s="2149"/>
      <c r="D12" s="2150"/>
      <c r="E12" s="362">
        <f t="shared" si="0"/>
        <v>350697</v>
      </c>
      <c r="F12" s="363">
        <f t="shared" si="1"/>
        <v>363962</v>
      </c>
      <c r="G12" s="364">
        <f t="shared" si="2"/>
        <v>714659</v>
      </c>
      <c r="H12" s="365">
        <f t="shared" si="3"/>
        <v>230707</v>
      </c>
      <c r="I12" s="366">
        <f t="shared" si="4"/>
        <v>3.097691010675879</v>
      </c>
      <c r="J12" s="367">
        <v>231330</v>
      </c>
      <c r="K12" s="364">
        <v>240569</v>
      </c>
      <c r="L12" s="364">
        <f t="shared" si="5"/>
        <v>471899</v>
      </c>
      <c r="M12" s="363">
        <v>155850</v>
      </c>
      <c r="N12" s="366">
        <f t="shared" si="6"/>
        <v>3.0279050368944498</v>
      </c>
      <c r="O12" s="362">
        <v>119367</v>
      </c>
      <c r="P12" s="368">
        <v>123393</v>
      </c>
      <c r="Q12" s="368">
        <f t="shared" si="7"/>
        <v>242760</v>
      </c>
      <c r="R12" s="364">
        <v>74857</v>
      </c>
      <c r="S12" s="369">
        <f t="shared" si="8"/>
        <v>3.2429832881360459</v>
      </c>
    </row>
    <row r="13" spans="2:19" ht="22.5" customHeight="1" x14ac:dyDescent="0.15">
      <c r="B13" s="2157" t="s">
        <v>624</v>
      </c>
      <c r="C13" s="2158"/>
      <c r="D13" s="2159"/>
      <c r="E13" s="362">
        <f t="shared" si="0"/>
        <v>350433</v>
      </c>
      <c r="F13" s="363">
        <f t="shared" si="1"/>
        <v>363435</v>
      </c>
      <c r="G13" s="364">
        <f t="shared" si="2"/>
        <v>713868</v>
      </c>
      <c r="H13" s="365">
        <f t="shared" si="3"/>
        <v>242774</v>
      </c>
      <c r="I13" s="366">
        <f t="shared" si="4"/>
        <v>2.9404631467949618</v>
      </c>
      <c r="J13" s="367">
        <v>231562</v>
      </c>
      <c r="K13" s="364">
        <v>240731</v>
      </c>
      <c r="L13" s="364">
        <f t="shared" si="5"/>
        <v>472293</v>
      </c>
      <c r="M13" s="363">
        <v>164142</v>
      </c>
      <c r="N13" s="366">
        <f t="shared" si="6"/>
        <v>2.8773440070183134</v>
      </c>
      <c r="O13" s="362">
        <v>118871</v>
      </c>
      <c r="P13" s="368">
        <v>122704</v>
      </c>
      <c r="Q13" s="368">
        <f t="shared" si="7"/>
        <v>241575</v>
      </c>
      <c r="R13" s="364">
        <v>78632</v>
      </c>
      <c r="S13" s="369">
        <f t="shared" si="8"/>
        <v>3.0722225048326379</v>
      </c>
    </row>
    <row r="14" spans="2:19" ht="22.5" customHeight="1" x14ac:dyDescent="0.15">
      <c r="B14" s="2148" t="s">
        <v>625</v>
      </c>
      <c r="C14" s="2149"/>
      <c r="D14" s="2150"/>
      <c r="E14" s="362">
        <f t="shared" si="0"/>
        <v>350373</v>
      </c>
      <c r="F14" s="363">
        <f t="shared" si="1"/>
        <v>363568</v>
      </c>
      <c r="G14" s="364">
        <f t="shared" si="2"/>
        <v>713941</v>
      </c>
      <c r="H14" s="365">
        <f t="shared" si="3"/>
        <v>245500</v>
      </c>
      <c r="I14" s="366">
        <f t="shared" si="4"/>
        <v>2.9081099796334011</v>
      </c>
      <c r="J14" s="367">
        <v>231432</v>
      </c>
      <c r="K14" s="364">
        <v>240861</v>
      </c>
      <c r="L14" s="364">
        <f t="shared" si="5"/>
        <v>472293</v>
      </c>
      <c r="M14" s="363">
        <v>165865</v>
      </c>
      <c r="N14" s="366">
        <f t="shared" si="6"/>
        <v>2.8474542549663884</v>
      </c>
      <c r="O14" s="362">
        <v>118941</v>
      </c>
      <c r="P14" s="368">
        <v>122707</v>
      </c>
      <c r="Q14" s="368">
        <f t="shared" si="7"/>
        <v>241648</v>
      </c>
      <c r="R14" s="364">
        <v>79635</v>
      </c>
      <c r="S14" s="369">
        <f t="shared" si="8"/>
        <v>3.0344446537326553</v>
      </c>
    </row>
    <row r="15" spans="2:19" ht="22.5" customHeight="1" x14ac:dyDescent="0.15">
      <c r="B15" s="2148" t="s">
        <v>626</v>
      </c>
      <c r="C15" s="2149"/>
      <c r="D15" s="2150"/>
      <c r="E15" s="362">
        <f t="shared" si="0"/>
        <v>349980</v>
      </c>
      <c r="F15" s="363">
        <f t="shared" si="1"/>
        <v>363509</v>
      </c>
      <c r="G15" s="364">
        <f t="shared" si="2"/>
        <v>713489</v>
      </c>
      <c r="H15" s="365">
        <f t="shared" si="3"/>
        <v>248574</v>
      </c>
      <c r="I15" s="366">
        <f t="shared" si="4"/>
        <v>2.8703283529250845</v>
      </c>
      <c r="J15" s="367">
        <v>231597</v>
      </c>
      <c r="K15" s="364">
        <v>241192</v>
      </c>
      <c r="L15" s="364">
        <f t="shared" si="5"/>
        <v>472789</v>
      </c>
      <c r="M15" s="363">
        <v>168177</v>
      </c>
      <c r="N15" s="366">
        <f t="shared" si="6"/>
        <v>2.8112583765913293</v>
      </c>
      <c r="O15" s="362">
        <v>118383</v>
      </c>
      <c r="P15" s="368">
        <v>122317</v>
      </c>
      <c r="Q15" s="368">
        <f t="shared" si="7"/>
        <v>240700</v>
      </c>
      <c r="R15" s="364">
        <v>80397</v>
      </c>
      <c r="S15" s="369">
        <f t="shared" si="8"/>
        <v>2.9938928069455328</v>
      </c>
    </row>
    <row r="16" spans="2:19" ht="22.5" customHeight="1" x14ac:dyDescent="0.15">
      <c r="B16" s="2148" t="s">
        <v>627</v>
      </c>
      <c r="C16" s="2149"/>
      <c r="D16" s="2150"/>
      <c r="E16" s="362">
        <f t="shared" si="0"/>
        <v>349523</v>
      </c>
      <c r="F16" s="363">
        <f t="shared" si="1"/>
        <v>363227</v>
      </c>
      <c r="G16" s="364">
        <f t="shared" si="2"/>
        <v>712750</v>
      </c>
      <c r="H16" s="365">
        <f t="shared" si="3"/>
        <v>251391</v>
      </c>
      <c r="I16" s="366">
        <f t="shared" si="4"/>
        <v>2.8352248091618235</v>
      </c>
      <c r="J16" s="367">
        <v>231405</v>
      </c>
      <c r="K16" s="364">
        <v>240976</v>
      </c>
      <c r="L16" s="364">
        <f t="shared" si="5"/>
        <v>472381</v>
      </c>
      <c r="M16" s="363">
        <v>170004</v>
      </c>
      <c r="N16" s="366">
        <f t="shared" si="6"/>
        <v>2.7786463847909459</v>
      </c>
      <c r="O16" s="362">
        <v>118118</v>
      </c>
      <c r="P16" s="368">
        <v>122251</v>
      </c>
      <c r="Q16" s="368">
        <f t="shared" si="7"/>
        <v>240369</v>
      </c>
      <c r="R16" s="364">
        <v>81387</v>
      </c>
      <c r="S16" s="369">
        <f t="shared" si="8"/>
        <v>2.9534077923992776</v>
      </c>
    </row>
    <row r="17" spans="1:23" ht="22.5" customHeight="1" x14ac:dyDescent="0.15">
      <c r="B17" s="2148" t="s">
        <v>628</v>
      </c>
      <c r="C17" s="2149"/>
      <c r="D17" s="2150"/>
      <c r="E17" s="362">
        <f t="shared" si="0"/>
        <v>349077</v>
      </c>
      <c r="F17" s="363">
        <f t="shared" si="1"/>
        <v>362895</v>
      </c>
      <c r="G17" s="364">
        <f t="shared" si="2"/>
        <v>711972</v>
      </c>
      <c r="H17" s="365">
        <f t="shared" si="3"/>
        <v>254001</v>
      </c>
      <c r="I17" s="366">
        <f t="shared" si="4"/>
        <v>2.8030283345341158</v>
      </c>
      <c r="J17" s="367">
        <v>231249</v>
      </c>
      <c r="K17" s="364">
        <v>240997</v>
      </c>
      <c r="L17" s="364">
        <f t="shared" si="5"/>
        <v>472246</v>
      </c>
      <c r="M17" s="363">
        <v>171914</v>
      </c>
      <c r="N17" s="366">
        <f t="shared" si="6"/>
        <v>2.7469897739567459</v>
      </c>
      <c r="O17" s="362">
        <v>117828</v>
      </c>
      <c r="P17" s="368">
        <v>121898</v>
      </c>
      <c r="Q17" s="368">
        <f t="shared" si="7"/>
        <v>239726</v>
      </c>
      <c r="R17" s="364">
        <v>82087</v>
      </c>
      <c r="S17" s="369">
        <f t="shared" si="8"/>
        <v>2.920389343014119</v>
      </c>
    </row>
    <row r="18" spans="1:23" ht="22.5" customHeight="1" x14ac:dyDescent="0.15">
      <c r="B18" s="2148" t="s">
        <v>629</v>
      </c>
      <c r="C18" s="2149"/>
      <c r="D18" s="2150"/>
      <c r="E18" s="362">
        <f t="shared" si="0"/>
        <v>349112</v>
      </c>
      <c r="F18" s="363">
        <f t="shared" si="1"/>
        <v>362610</v>
      </c>
      <c r="G18" s="364">
        <f t="shared" si="2"/>
        <v>711722</v>
      </c>
      <c r="H18" s="365">
        <f t="shared" si="3"/>
        <v>256753</v>
      </c>
      <c r="I18" s="366">
        <f t="shared" si="4"/>
        <v>2.7720104536266374</v>
      </c>
      <c r="J18" s="367">
        <v>231562</v>
      </c>
      <c r="K18" s="364">
        <v>240916</v>
      </c>
      <c r="L18" s="364">
        <f t="shared" si="5"/>
        <v>472478</v>
      </c>
      <c r="M18" s="363">
        <v>173844</v>
      </c>
      <c r="N18" s="366">
        <f t="shared" si="6"/>
        <v>2.7178274775085711</v>
      </c>
      <c r="O18" s="362">
        <v>117550</v>
      </c>
      <c r="P18" s="368">
        <v>121694</v>
      </c>
      <c r="Q18" s="368">
        <f t="shared" si="7"/>
        <v>239244</v>
      </c>
      <c r="R18" s="364">
        <v>82909</v>
      </c>
      <c r="S18" s="369">
        <f t="shared" si="8"/>
        <v>2.8856215851113873</v>
      </c>
    </row>
    <row r="19" spans="1:23" ht="22.5" customHeight="1" x14ac:dyDescent="0.15">
      <c r="B19" s="2148" t="s">
        <v>630</v>
      </c>
      <c r="C19" s="2149"/>
      <c r="D19" s="2150"/>
      <c r="E19" s="362">
        <f t="shared" si="0"/>
        <v>348480</v>
      </c>
      <c r="F19" s="363">
        <f t="shared" si="1"/>
        <v>362270</v>
      </c>
      <c r="G19" s="364">
        <f t="shared" si="2"/>
        <v>710750</v>
      </c>
      <c r="H19" s="365">
        <f t="shared" si="3"/>
        <v>259184</v>
      </c>
      <c r="I19" s="366">
        <f t="shared" si="4"/>
        <v>2.7422603247114021</v>
      </c>
      <c r="J19" s="367">
        <v>231399</v>
      </c>
      <c r="K19" s="364">
        <v>240877</v>
      </c>
      <c r="L19" s="364">
        <f t="shared" si="5"/>
        <v>472276</v>
      </c>
      <c r="M19" s="363">
        <v>175567</v>
      </c>
      <c r="N19" s="366">
        <f t="shared" si="6"/>
        <v>2.6900043857900404</v>
      </c>
      <c r="O19" s="362">
        <v>117081</v>
      </c>
      <c r="P19" s="368">
        <v>121393</v>
      </c>
      <c r="Q19" s="368">
        <f t="shared" si="7"/>
        <v>238474</v>
      </c>
      <c r="R19" s="364">
        <v>83617</v>
      </c>
      <c r="S19" s="369">
        <f t="shared" si="8"/>
        <v>2.851979860554672</v>
      </c>
    </row>
    <row r="20" spans="1:23" ht="22.5" customHeight="1" x14ac:dyDescent="0.15">
      <c r="B20" s="2148" t="s">
        <v>631</v>
      </c>
      <c r="C20" s="2149"/>
      <c r="D20" s="2150"/>
      <c r="E20" s="362">
        <f t="shared" si="0"/>
        <v>347900</v>
      </c>
      <c r="F20" s="363">
        <f t="shared" si="1"/>
        <v>361937</v>
      </c>
      <c r="G20" s="364">
        <f t="shared" si="2"/>
        <v>709837</v>
      </c>
      <c r="H20" s="365">
        <f t="shared" si="3"/>
        <v>259725</v>
      </c>
      <c r="I20" s="366">
        <f t="shared" si="4"/>
        <v>2.7330330156896716</v>
      </c>
      <c r="J20" s="367">
        <v>231399</v>
      </c>
      <c r="K20" s="364">
        <v>240877</v>
      </c>
      <c r="L20" s="364">
        <f t="shared" si="5"/>
        <v>472276</v>
      </c>
      <c r="M20" s="363">
        <v>175568</v>
      </c>
      <c r="N20" s="366">
        <f t="shared" si="6"/>
        <v>2.6899890640663449</v>
      </c>
      <c r="O20" s="362">
        <v>116501</v>
      </c>
      <c r="P20" s="368">
        <v>121060</v>
      </c>
      <c r="Q20" s="368">
        <f t="shared" si="7"/>
        <v>237561</v>
      </c>
      <c r="R20" s="364">
        <v>84157</v>
      </c>
      <c r="S20" s="369">
        <f t="shared" si="8"/>
        <v>2.822831137041482</v>
      </c>
    </row>
    <row r="21" spans="1:23" ht="22.5" customHeight="1" x14ac:dyDescent="0.15">
      <c r="B21" s="2148" t="s">
        <v>632</v>
      </c>
      <c r="C21" s="2149"/>
      <c r="D21" s="2150"/>
      <c r="E21" s="362">
        <f t="shared" si="0"/>
        <v>345035</v>
      </c>
      <c r="F21" s="363">
        <f t="shared" si="1"/>
        <v>360206</v>
      </c>
      <c r="G21" s="364">
        <f t="shared" si="2"/>
        <v>705241</v>
      </c>
      <c r="H21" s="365">
        <f t="shared" si="3"/>
        <v>262601</v>
      </c>
      <c r="I21" s="366">
        <f t="shared" si="4"/>
        <v>2.6855990647408046</v>
      </c>
      <c r="J21" s="367">
        <v>229147</v>
      </c>
      <c r="K21" s="364">
        <v>239628</v>
      </c>
      <c r="L21" s="364">
        <f t="shared" si="5"/>
        <v>468775</v>
      </c>
      <c r="M21" s="363">
        <v>177818</v>
      </c>
      <c r="N21" s="366">
        <f t="shared" si="6"/>
        <v>2.6362629205142336</v>
      </c>
      <c r="O21" s="362">
        <v>115888</v>
      </c>
      <c r="P21" s="368">
        <v>120578</v>
      </c>
      <c r="Q21" s="368">
        <f t="shared" si="7"/>
        <v>236466</v>
      </c>
      <c r="R21" s="364">
        <v>84783</v>
      </c>
      <c r="S21" s="369">
        <f t="shared" si="8"/>
        <v>2.7890732812002406</v>
      </c>
    </row>
    <row r="22" spans="1:23" ht="22.5" customHeight="1" thickBot="1" x14ac:dyDescent="0.2">
      <c r="B22" s="2172" t="s">
        <v>633</v>
      </c>
      <c r="C22" s="2173"/>
      <c r="D22" s="2196"/>
      <c r="E22" s="370">
        <f t="shared" si="0"/>
        <v>345040</v>
      </c>
      <c r="F22" s="371">
        <f t="shared" si="1"/>
        <v>360485</v>
      </c>
      <c r="G22" s="372">
        <f t="shared" si="2"/>
        <v>705525</v>
      </c>
      <c r="H22" s="373">
        <f t="shared" si="3"/>
        <v>265348</v>
      </c>
      <c r="I22" s="374">
        <f t="shared" si="4"/>
        <v>2.6588668465562204</v>
      </c>
      <c r="J22" s="375">
        <v>229736</v>
      </c>
      <c r="K22" s="372">
        <v>240277</v>
      </c>
      <c r="L22" s="372">
        <f t="shared" si="5"/>
        <v>470013</v>
      </c>
      <c r="M22" s="372">
        <v>179965</v>
      </c>
      <c r="N22" s="374">
        <f t="shared" si="6"/>
        <v>2.611691162170422</v>
      </c>
      <c r="O22" s="376">
        <v>115304</v>
      </c>
      <c r="P22" s="377">
        <v>120208</v>
      </c>
      <c r="Q22" s="378">
        <f t="shared" si="7"/>
        <v>235512</v>
      </c>
      <c r="R22" s="378">
        <v>85383</v>
      </c>
      <c r="S22" s="379">
        <f t="shared" si="8"/>
        <v>2.7583008327184571</v>
      </c>
    </row>
    <row r="23" spans="1:23" ht="22.5" customHeight="1" thickBot="1" x14ac:dyDescent="0.3">
      <c r="B23" s="1453"/>
      <c r="C23" s="1453"/>
      <c r="D23" s="1453"/>
      <c r="E23" s="74"/>
      <c r="F23" s="74"/>
      <c r="G23" s="323" t="s">
        <v>608</v>
      </c>
      <c r="H23" s="74"/>
      <c r="I23" s="77"/>
      <c r="J23" s="8"/>
      <c r="K23" s="74"/>
      <c r="L23" s="74"/>
      <c r="M23" s="74"/>
      <c r="N23" s="77"/>
      <c r="O23" s="5"/>
      <c r="P23" s="5"/>
      <c r="Q23" s="8"/>
      <c r="R23" s="8"/>
      <c r="S23" s="76"/>
    </row>
    <row r="24" spans="1:23" s="24" customFormat="1" ht="23.25" customHeight="1" thickBot="1" x14ac:dyDescent="0.2">
      <c r="A24" s="87"/>
      <c r="B24" s="303" t="s">
        <v>609</v>
      </c>
      <c r="C24" s="300"/>
      <c r="D24" s="301"/>
      <c r="E24" s="301"/>
      <c r="F24" s="301"/>
      <c r="G24" s="301"/>
      <c r="H24" s="301"/>
      <c r="I24" s="301"/>
      <c r="J24" s="301"/>
      <c r="K24" s="301"/>
      <c r="L24" s="301"/>
      <c r="M24" s="301"/>
      <c r="N24" s="301"/>
      <c r="O24" s="301"/>
      <c r="P24" s="301"/>
      <c r="Q24" s="301"/>
      <c r="R24" s="301"/>
      <c r="S24" s="302"/>
      <c r="T24" s="84"/>
      <c r="U24" s="84"/>
      <c r="V24" s="84"/>
      <c r="W24" s="84"/>
    </row>
    <row r="25" spans="1:23" ht="21.75" customHeight="1" thickBot="1" x14ac:dyDescent="0.2">
      <c r="B25" s="2" t="s">
        <v>637</v>
      </c>
      <c r="O25" s="1910"/>
      <c r="P25" s="1910"/>
      <c r="Q25" s="2168" t="s">
        <v>638</v>
      </c>
      <c r="R25" s="2168"/>
      <c r="S25" s="2168"/>
    </row>
    <row r="26" spans="1:23" ht="18.75" customHeight="1" x14ac:dyDescent="0.15">
      <c r="B26" s="2151"/>
      <c r="C26" s="2152"/>
      <c r="D26" s="2153"/>
      <c r="E26" s="2193" t="s">
        <v>27</v>
      </c>
      <c r="F26" s="2194"/>
      <c r="G26" s="2194"/>
      <c r="H26" s="2194"/>
      <c r="I26" s="2195"/>
      <c r="J26" s="2169" t="s">
        <v>122</v>
      </c>
      <c r="K26" s="2170"/>
      <c r="L26" s="2170"/>
      <c r="M26" s="2170"/>
      <c r="N26" s="2171"/>
      <c r="O26" s="2169" t="s">
        <v>123</v>
      </c>
      <c r="P26" s="2170"/>
      <c r="Q26" s="2170"/>
      <c r="R26" s="2170"/>
      <c r="S26" s="2171"/>
    </row>
    <row r="27" spans="1:23" ht="18.75" customHeight="1" x14ac:dyDescent="0.15">
      <c r="B27" s="1907"/>
      <c r="C27" s="1909"/>
      <c r="D27" s="1908"/>
      <c r="E27" s="2188" t="s">
        <v>636</v>
      </c>
      <c r="F27" s="2189"/>
      <c r="G27" s="2190"/>
      <c r="H27" s="2178" t="s">
        <v>51</v>
      </c>
      <c r="I27" s="2191" t="s">
        <v>30</v>
      </c>
      <c r="J27" s="2182" t="s">
        <v>636</v>
      </c>
      <c r="K27" s="2183"/>
      <c r="L27" s="2184"/>
      <c r="M27" s="2178" t="s">
        <v>51</v>
      </c>
      <c r="N27" s="2180" t="s">
        <v>30</v>
      </c>
      <c r="O27" s="2182" t="s">
        <v>636</v>
      </c>
      <c r="P27" s="2183"/>
      <c r="Q27" s="2184"/>
      <c r="R27" s="2178" t="s">
        <v>51</v>
      </c>
      <c r="S27" s="2180" t="s">
        <v>30</v>
      </c>
    </row>
    <row r="28" spans="1:23" ht="18.75" customHeight="1" thickBot="1" x14ac:dyDescent="0.2">
      <c r="B28" s="2175"/>
      <c r="C28" s="2176"/>
      <c r="D28" s="2177"/>
      <c r="E28" s="1883" t="s">
        <v>13</v>
      </c>
      <c r="F28" s="1885" t="s">
        <v>14</v>
      </c>
      <c r="G28" s="1885" t="s">
        <v>15</v>
      </c>
      <c r="H28" s="2179"/>
      <c r="I28" s="2192"/>
      <c r="J28" s="310" t="s">
        <v>13</v>
      </c>
      <c r="K28" s="65" t="s">
        <v>14</v>
      </c>
      <c r="L28" s="65" t="s">
        <v>15</v>
      </c>
      <c r="M28" s="2179"/>
      <c r="N28" s="2181"/>
      <c r="O28" s="310" t="s">
        <v>13</v>
      </c>
      <c r="P28" s="65" t="s">
        <v>14</v>
      </c>
      <c r="Q28" s="65" t="s">
        <v>15</v>
      </c>
      <c r="R28" s="2179"/>
      <c r="S28" s="2181"/>
    </row>
    <row r="29" spans="1:23" ht="22.5" customHeight="1" x14ac:dyDescent="0.15">
      <c r="B29" s="2185" t="s">
        <v>634</v>
      </c>
      <c r="C29" s="2186"/>
      <c r="D29" s="2187"/>
      <c r="E29" s="359">
        <v>344221</v>
      </c>
      <c r="F29" s="380">
        <v>360069</v>
      </c>
      <c r="G29" s="380">
        <v>704290</v>
      </c>
      <c r="H29" s="380">
        <v>267780</v>
      </c>
      <c r="I29" s="381">
        <v>2.6301068040929123</v>
      </c>
      <c r="J29" s="382">
        <v>229474</v>
      </c>
      <c r="K29" s="360">
        <v>240426</v>
      </c>
      <c r="L29" s="360">
        <v>469900</v>
      </c>
      <c r="M29" s="360">
        <v>181818</v>
      </c>
      <c r="N29" s="361">
        <v>2.5844525844525843</v>
      </c>
      <c r="O29" s="382">
        <v>114747</v>
      </c>
      <c r="P29" s="360">
        <v>119643</v>
      </c>
      <c r="Q29" s="360">
        <v>234390</v>
      </c>
      <c r="R29" s="360">
        <v>85962</v>
      </c>
      <c r="S29" s="361">
        <v>2.7266699239198715</v>
      </c>
    </row>
    <row r="30" spans="1:23" ht="22.5" customHeight="1" thickBot="1" x14ac:dyDescent="0.2">
      <c r="B30" s="2172" t="s">
        <v>635</v>
      </c>
      <c r="C30" s="2173"/>
      <c r="D30" s="2174"/>
      <c r="E30" s="370">
        <v>343814</v>
      </c>
      <c r="F30" s="372">
        <v>359584</v>
      </c>
      <c r="G30" s="372">
        <f>SUM(E30:F30)</f>
        <v>703398</v>
      </c>
      <c r="H30" s="372">
        <v>270260</v>
      </c>
      <c r="I30" s="383">
        <f>G30/H30</f>
        <v>2.6026715015170576</v>
      </c>
      <c r="J30" s="376">
        <v>229671</v>
      </c>
      <c r="K30" s="372">
        <v>240543</v>
      </c>
      <c r="L30" s="372">
        <f>SUM(J30:K30)</f>
        <v>470214</v>
      </c>
      <c r="M30" s="372">
        <v>183719</v>
      </c>
      <c r="N30" s="374">
        <f>L30/M30</f>
        <v>2.5594195483319635</v>
      </c>
      <c r="O30" s="376">
        <v>114143</v>
      </c>
      <c r="P30" s="377">
        <v>119041</v>
      </c>
      <c r="Q30" s="378">
        <f>SUM(O30:P30)</f>
        <v>233184</v>
      </c>
      <c r="R30" s="378">
        <v>86541</v>
      </c>
      <c r="S30" s="379">
        <f>Q30/R30</f>
        <v>2.6944916282455713</v>
      </c>
    </row>
    <row r="31" spans="1:23" s="185" customFormat="1" ht="22.5" customHeight="1" thickBot="1" x14ac:dyDescent="0.3">
      <c r="B31" s="1453"/>
      <c r="C31" s="1453"/>
      <c r="D31" s="1453"/>
      <c r="E31" s="74"/>
      <c r="F31" s="74"/>
      <c r="G31" s="323" t="s">
        <v>649</v>
      </c>
      <c r="H31" s="74"/>
      <c r="I31" s="75"/>
      <c r="J31" s="5"/>
      <c r="K31" s="74"/>
      <c r="L31" s="74"/>
      <c r="M31" s="74"/>
      <c r="N31" s="77"/>
      <c r="O31" s="5"/>
      <c r="P31" s="5"/>
      <c r="Q31" s="8"/>
      <c r="R31" s="8"/>
      <c r="S31" s="76"/>
    </row>
    <row r="32" spans="1:23" s="24" customFormat="1" ht="23.25" customHeight="1" thickBot="1" x14ac:dyDescent="0.2">
      <c r="A32" s="87"/>
      <c r="B32" s="303" t="s">
        <v>397</v>
      </c>
      <c r="C32" s="300"/>
      <c r="D32" s="301"/>
      <c r="E32" s="301"/>
      <c r="F32" s="301"/>
      <c r="G32" s="301"/>
      <c r="H32" s="301"/>
      <c r="I32" s="301"/>
      <c r="J32" s="301"/>
      <c r="K32" s="301"/>
      <c r="L32" s="301"/>
      <c r="M32" s="301"/>
      <c r="N32" s="301"/>
      <c r="O32" s="301"/>
      <c r="P32" s="301"/>
      <c r="Q32" s="301"/>
      <c r="R32" s="301"/>
      <c r="S32" s="302"/>
      <c r="T32" s="84"/>
      <c r="U32" s="84"/>
      <c r="V32" s="84"/>
      <c r="W32" s="84"/>
    </row>
    <row r="33" spans="2:19" s="185" customFormat="1" ht="7.5" customHeight="1" x14ac:dyDescent="0.15">
      <c r="B33" s="1453"/>
      <c r="C33" s="1453"/>
      <c r="D33" s="1453"/>
      <c r="E33" s="74"/>
      <c r="F33" s="74"/>
      <c r="G33" s="74"/>
      <c r="H33" s="74"/>
      <c r="I33" s="75"/>
      <c r="J33" s="5"/>
      <c r="K33" s="74"/>
      <c r="L33" s="74"/>
      <c r="M33" s="74"/>
      <c r="N33" s="77"/>
      <c r="O33" s="5"/>
      <c r="P33" s="5"/>
      <c r="Q33" s="8"/>
      <c r="R33" s="8"/>
      <c r="S33" s="76"/>
    </row>
  </sheetData>
  <mergeCells count="46">
    <mergeCell ref="Q25:S25"/>
    <mergeCell ref="Q2:S2"/>
    <mergeCell ref="B20:D20"/>
    <mergeCell ref="B21:D21"/>
    <mergeCell ref="B22:D22"/>
    <mergeCell ref="B9:D9"/>
    <mergeCell ref="E7:G7"/>
    <mergeCell ref="H7:H8"/>
    <mergeCell ref="I7:I8"/>
    <mergeCell ref="J7:L7"/>
    <mergeCell ref="O6:S6"/>
    <mergeCell ref="J6:N6"/>
    <mergeCell ref="B10:D10"/>
    <mergeCell ref="O7:Q7"/>
    <mergeCell ref="R7:R8"/>
    <mergeCell ref="S7:S8"/>
    <mergeCell ref="J26:N26"/>
    <mergeCell ref="O26:S26"/>
    <mergeCell ref="B30:D30"/>
    <mergeCell ref="B28:D28"/>
    <mergeCell ref="M27:M28"/>
    <mergeCell ref="N27:N28"/>
    <mergeCell ref="O27:Q27"/>
    <mergeCell ref="R27:R28"/>
    <mergeCell ref="S27:S28"/>
    <mergeCell ref="B29:D29"/>
    <mergeCell ref="E27:G27"/>
    <mergeCell ref="H27:H28"/>
    <mergeCell ref="I27:I28"/>
    <mergeCell ref="J27:L27"/>
    <mergeCell ref="E26:I26"/>
    <mergeCell ref="M7:M8"/>
    <mergeCell ref="N7:N8"/>
    <mergeCell ref="B2:H2"/>
    <mergeCell ref="B11:D11"/>
    <mergeCell ref="Q5:S5"/>
    <mergeCell ref="B19:D19"/>
    <mergeCell ref="B12:D12"/>
    <mergeCell ref="B18:D18"/>
    <mergeCell ref="B26:D26"/>
    <mergeCell ref="E6:I6"/>
    <mergeCell ref="B16:D16"/>
    <mergeCell ref="B15:D15"/>
    <mergeCell ref="B14:D14"/>
    <mergeCell ref="B13:D13"/>
    <mergeCell ref="B17:D17"/>
  </mergeCells>
  <phoneticPr fontId="3"/>
  <pageMargins left="0.59055118110236227" right="0.19685039370078741" top="0.78740157480314965" bottom="0.78740157480314965" header="0.59055118110236227" footer="0.59055118110236227"/>
  <pageSetup paperSize="9" scale="85" orientation="landscape" r:id="rId1"/>
  <headerFooter scaleWithDoc="0">
    <oddHeader>&amp;R&amp;"ＭＳ ゴシック,標準"【２　人口推移】</oddHeader>
    <oddFooter>&amp;R&amp;"ＭＳ ゴシック,標準"【２　人口推移】</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AQ26"/>
  <sheetViews>
    <sheetView view="pageBreakPreview" topLeftCell="A7" zoomScale="73" zoomScaleNormal="73" zoomScaleSheetLayoutView="73" workbookViewId="0">
      <selection activeCell="AI15" sqref="AI15"/>
    </sheetView>
  </sheetViews>
  <sheetFormatPr defaultColWidth="6.25" defaultRowHeight="13.5" x14ac:dyDescent="0.15"/>
  <cols>
    <col min="1" max="1" width="1.875" style="2" customWidth="1"/>
    <col min="2" max="2" width="2.125" style="2" customWidth="1"/>
    <col min="3" max="3" width="5.125" style="2" customWidth="1"/>
    <col min="4" max="4" width="3.75" style="2" customWidth="1"/>
    <col min="5" max="12" width="5.875" style="2" customWidth="1"/>
    <col min="13" max="14" width="5.875" style="30" customWidth="1"/>
    <col min="15" max="22" width="5.875" style="2" customWidth="1"/>
    <col min="23" max="24" width="5.875" style="30" customWidth="1"/>
    <col min="25" max="28" width="5.875" style="2" customWidth="1"/>
    <col min="29" max="29" width="10.625" style="2" customWidth="1"/>
    <col min="30" max="31" width="5.875" style="2" customWidth="1"/>
    <col min="32" max="33" width="5.875" style="30" customWidth="1"/>
    <col min="34" max="42" width="5.875" style="2" customWidth="1"/>
    <col min="43" max="16384" width="6.25" style="2"/>
  </cols>
  <sheetData>
    <row r="1" spans="1:40" s="185" customFormat="1" ht="7.5" customHeight="1" thickBot="1" x14ac:dyDescent="0.2">
      <c r="B1" s="1453"/>
      <c r="C1" s="1453"/>
      <c r="D1" s="1453"/>
      <c r="E1" s="1453"/>
      <c r="F1" s="74"/>
      <c r="G1" s="74"/>
      <c r="H1" s="74"/>
      <c r="I1" s="74"/>
      <c r="J1" s="74"/>
      <c r="K1" s="74"/>
      <c r="L1" s="74"/>
      <c r="M1" s="75"/>
      <c r="N1" s="75"/>
      <c r="O1" s="5"/>
      <c r="P1" s="5"/>
      <c r="Q1" s="74"/>
      <c r="R1" s="74"/>
      <c r="S1" s="74"/>
      <c r="T1" s="74"/>
      <c r="U1" s="74"/>
      <c r="V1" s="74"/>
      <c r="W1" s="77"/>
      <c r="X1" s="77"/>
      <c r="Y1" s="5"/>
      <c r="Z1" s="5"/>
      <c r="AA1" s="5"/>
      <c r="AB1" s="5"/>
      <c r="AC1" s="8"/>
      <c r="AD1" s="8"/>
      <c r="AE1" s="8"/>
      <c r="AF1" s="76"/>
      <c r="AG1" s="76"/>
    </row>
    <row r="2" spans="1:40" s="298" customFormat="1" ht="22.5" customHeight="1" thickBot="1" x14ac:dyDescent="0.2">
      <c r="A2" s="87"/>
      <c r="B2" s="303" t="s">
        <v>648</v>
      </c>
      <c r="C2" s="300"/>
      <c r="D2" s="301"/>
      <c r="E2" s="301"/>
      <c r="F2" s="301"/>
      <c r="G2" s="301"/>
      <c r="H2" s="301"/>
      <c r="I2" s="301"/>
      <c r="J2" s="301"/>
      <c r="K2" s="301"/>
      <c r="L2" s="301"/>
      <c r="M2" s="301"/>
      <c r="N2" s="301"/>
      <c r="O2" s="301"/>
      <c r="P2" s="301"/>
      <c r="Q2" s="301"/>
      <c r="R2" s="301"/>
      <c r="S2" s="301"/>
      <c r="T2" s="301"/>
      <c r="U2" s="301"/>
      <c r="V2" s="301"/>
      <c r="W2" s="301"/>
      <c r="X2" s="301"/>
      <c r="Y2" s="301"/>
      <c r="Z2" s="301"/>
      <c r="AA2" s="301"/>
      <c r="AB2" s="301"/>
      <c r="AC2" s="301"/>
      <c r="AD2" s="301"/>
      <c r="AE2" s="301"/>
      <c r="AF2" s="302"/>
      <c r="AG2" s="84"/>
      <c r="AH2" s="84"/>
      <c r="AI2" s="84"/>
      <c r="AJ2" s="84"/>
      <c r="AK2" s="84"/>
      <c r="AL2" s="84"/>
      <c r="AM2" s="84"/>
    </row>
    <row r="3" spans="1:40" ht="24" customHeight="1" thickBot="1" x14ac:dyDescent="0.3">
      <c r="B3" s="2212" t="s">
        <v>637</v>
      </c>
      <c r="C3" s="2212"/>
      <c r="D3" s="2212"/>
      <c r="E3" s="2212"/>
      <c r="F3" s="2212"/>
      <c r="G3" s="2212"/>
      <c r="H3" s="2212"/>
      <c r="I3" s="74"/>
      <c r="J3" s="74"/>
      <c r="K3" s="74"/>
      <c r="L3" s="74"/>
      <c r="M3" s="75"/>
      <c r="N3" s="75"/>
      <c r="O3" s="5"/>
      <c r="P3" s="5"/>
      <c r="Q3" s="323"/>
      <c r="R3" s="323"/>
      <c r="U3" s="74"/>
      <c r="V3" s="74"/>
      <c r="W3" s="77"/>
      <c r="X3" s="77"/>
      <c r="Y3" s="5"/>
      <c r="Z3" s="5"/>
      <c r="AA3" s="5"/>
      <c r="AB3" s="5"/>
      <c r="AC3" s="1922"/>
      <c r="AD3" s="1922"/>
      <c r="AE3" s="1922"/>
      <c r="AF3" s="1922"/>
      <c r="AG3" s="1904"/>
      <c r="AH3" s="1903"/>
      <c r="AI3" s="1903"/>
      <c r="AJ3" s="1903"/>
      <c r="AK3" s="1903"/>
      <c r="AM3" s="1923" t="s">
        <v>638</v>
      </c>
    </row>
    <row r="4" spans="1:40" ht="18.75" customHeight="1" x14ac:dyDescent="0.15">
      <c r="B4" s="312"/>
      <c r="C4" s="313"/>
      <c r="D4" s="314"/>
      <c r="E4" s="2223" t="s">
        <v>27</v>
      </c>
      <c r="F4" s="2224"/>
      <c r="G4" s="2224"/>
      <c r="H4" s="2224"/>
      <c r="I4" s="2224"/>
      <c r="J4" s="2224"/>
      <c r="K4" s="2224"/>
      <c r="L4" s="2224"/>
      <c r="M4" s="2225"/>
      <c r="N4" s="2280" t="s">
        <v>182</v>
      </c>
      <c r="O4" s="2281"/>
      <c r="P4" s="2281"/>
      <c r="Q4" s="2281"/>
      <c r="R4" s="2281"/>
      <c r="S4" s="2281"/>
      <c r="T4" s="2281"/>
      <c r="U4" s="2281"/>
      <c r="V4" s="2282"/>
      <c r="W4" s="2220" t="s">
        <v>183</v>
      </c>
      <c r="X4" s="2221"/>
      <c r="Y4" s="2221"/>
      <c r="Z4" s="2221"/>
      <c r="AA4" s="2221"/>
      <c r="AB4" s="2221"/>
      <c r="AC4" s="2221"/>
      <c r="AD4" s="2222"/>
      <c r="AE4" s="2220" t="s">
        <v>184</v>
      </c>
      <c r="AF4" s="2221"/>
      <c r="AG4" s="2221"/>
      <c r="AH4" s="2221"/>
      <c r="AI4" s="2221"/>
      <c r="AJ4" s="2221"/>
      <c r="AK4" s="2221"/>
      <c r="AL4" s="2221"/>
      <c r="AM4" s="2222"/>
      <c r="AN4" s="5"/>
    </row>
    <row r="5" spans="1:40" ht="18.75" customHeight="1" x14ac:dyDescent="0.15">
      <c r="B5" s="1921"/>
      <c r="C5" s="67"/>
      <c r="D5" s="1920"/>
      <c r="E5" s="2214" t="s">
        <v>615</v>
      </c>
      <c r="F5" s="2215"/>
      <c r="G5" s="2215"/>
      <c r="H5" s="2215"/>
      <c r="I5" s="2215"/>
      <c r="J5" s="2215"/>
      <c r="K5" s="2160" t="s">
        <v>51</v>
      </c>
      <c r="L5" s="2160"/>
      <c r="M5" s="2216" t="s">
        <v>30</v>
      </c>
      <c r="N5" s="2218" t="s">
        <v>615</v>
      </c>
      <c r="O5" s="2219"/>
      <c r="P5" s="2219"/>
      <c r="Q5" s="2219"/>
      <c r="R5" s="2219"/>
      <c r="S5" s="2219"/>
      <c r="T5" s="2219" t="s">
        <v>218</v>
      </c>
      <c r="U5" s="2219"/>
      <c r="V5" s="2227" t="s">
        <v>30</v>
      </c>
      <c r="W5" s="2229" t="s">
        <v>615</v>
      </c>
      <c r="X5" s="2230"/>
      <c r="Y5" s="2230"/>
      <c r="Z5" s="2230"/>
      <c r="AA5" s="2230"/>
      <c r="AB5" s="2230"/>
      <c r="AC5" s="2219" t="s">
        <v>218</v>
      </c>
      <c r="AD5" s="2231" t="s">
        <v>30</v>
      </c>
      <c r="AE5" s="2229" t="s">
        <v>615</v>
      </c>
      <c r="AF5" s="2230"/>
      <c r="AG5" s="2230"/>
      <c r="AH5" s="2230"/>
      <c r="AI5" s="2230"/>
      <c r="AJ5" s="2230"/>
      <c r="AK5" s="2233" t="s">
        <v>218</v>
      </c>
      <c r="AL5" s="2233"/>
      <c r="AM5" s="2235" t="s">
        <v>30</v>
      </c>
      <c r="AN5" s="5"/>
    </row>
    <row r="6" spans="1:40" ht="18.75" customHeight="1" thickBot="1" x14ac:dyDescent="0.2">
      <c r="B6" s="315"/>
      <c r="C6" s="316"/>
      <c r="D6" s="317"/>
      <c r="E6" s="2283" t="s">
        <v>13</v>
      </c>
      <c r="F6" s="2276"/>
      <c r="G6" s="2276" t="s">
        <v>14</v>
      </c>
      <c r="H6" s="2276"/>
      <c r="I6" s="2276" t="s">
        <v>15</v>
      </c>
      <c r="J6" s="2276"/>
      <c r="K6" s="2161"/>
      <c r="L6" s="2161"/>
      <c r="M6" s="2217"/>
      <c r="N6" s="2273" t="s">
        <v>13</v>
      </c>
      <c r="O6" s="2226"/>
      <c r="P6" s="2226" t="s">
        <v>14</v>
      </c>
      <c r="Q6" s="2226"/>
      <c r="R6" s="2226" t="s">
        <v>15</v>
      </c>
      <c r="S6" s="2226"/>
      <c r="T6" s="2226"/>
      <c r="U6" s="2226"/>
      <c r="V6" s="2228"/>
      <c r="W6" s="2237" t="s">
        <v>219</v>
      </c>
      <c r="X6" s="2238"/>
      <c r="Y6" s="2226" t="s">
        <v>14</v>
      </c>
      <c r="Z6" s="2226"/>
      <c r="AA6" s="2226" t="s">
        <v>15</v>
      </c>
      <c r="AB6" s="2226"/>
      <c r="AC6" s="2226"/>
      <c r="AD6" s="2232"/>
      <c r="AE6" s="2237" t="s">
        <v>13</v>
      </c>
      <c r="AF6" s="2238"/>
      <c r="AG6" s="2238" t="s">
        <v>14</v>
      </c>
      <c r="AH6" s="2238"/>
      <c r="AI6" s="2234" t="s">
        <v>15</v>
      </c>
      <c r="AJ6" s="2234"/>
      <c r="AK6" s="2234"/>
      <c r="AL6" s="2234"/>
      <c r="AM6" s="2236"/>
    </row>
    <row r="7" spans="1:40" ht="22.5" customHeight="1" x14ac:dyDescent="0.15">
      <c r="B7" s="2290" t="s">
        <v>647</v>
      </c>
      <c r="C7" s="2291"/>
      <c r="D7" s="2292"/>
      <c r="E7" s="2284">
        <v>342985</v>
      </c>
      <c r="F7" s="2285"/>
      <c r="G7" s="2259">
        <v>359062</v>
      </c>
      <c r="H7" s="2264"/>
      <c r="I7" s="2259">
        <v>702047</v>
      </c>
      <c r="J7" s="2264"/>
      <c r="K7" s="2259">
        <v>273080</v>
      </c>
      <c r="L7" s="2264"/>
      <c r="M7" s="1919">
        <v>2.5708473707338508</v>
      </c>
      <c r="N7" s="2289">
        <v>126388</v>
      </c>
      <c r="O7" s="2264"/>
      <c r="P7" s="2259">
        <v>135445</v>
      </c>
      <c r="Q7" s="2264"/>
      <c r="R7" s="2259">
        <v>261833</v>
      </c>
      <c r="S7" s="2264"/>
      <c r="T7" s="2259">
        <v>101974</v>
      </c>
      <c r="U7" s="2264"/>
      <c r="V7" s="1918">
        <v>2.5676446937454647</v>
      </c>
      <c r="W7" s="2239">
        <v>103232</v>
      </c>
      <c r="X7" s="2240"/>
      <c r="Y7" s="2259">
        <v>104983</v>
      </c>
      <c r="Z7" s="2264"/>
      <c r="AA7" s="2259">
        <v>208215</v>
      </c>
      <c r="AB7" s="2264"/>
      <c r="AC7" s="384">
        <v>83986</v>
      </c>
      <c r="AD7" s="389">
        <v>2.4791631938656442</v>
      </c>
      <c r="AE7" s="2239">
        <v>113365</v>
      </c>
      <c r="AF7" s="2240"/>
      <c r="AG7" s="2254">
        <v>118634</v>
      </c>
      <c r="AH7" s="2240"/>
      <c r="AI7" s="2255">
        <v>231999</v>
      </c>
      <c r="AJ7" s="2256"/>
      <c r="AK7" s="2255">
        <v>87120</v>
      </c>
      <c r="AL7" s="2256"/>
      <c r="AM7" s="391">
        <v>2.6629820936639117</v>
      </c>
    </row>
    <row r="8" spans="1:40" ht="22.5" customHeight="1" x14ac:dyDescent="0.15">
      <c r="B8" s="2157" t="s">
        <v>646</v>
      </c>
      <c r="C8" s="2158"/>
      <c r="D8" s="2159"/>
      <c r="E8" s="2241">
        <v>349591</v>
      </c>
      <c r="F8" s="2205"/>
      <c r="G8" s="2203">
        <v>366665</v>
      </c>
      <c r="H8" s="2205"/>
      <c r="I8" s="2203">
        <v>716256</v>
      </c>
      <c r="J8" s="2205"/>
      <c r="K8" s="2203">
        <v>281820</v>
      </c>
      <c r="L8" s="2205"/>
      <c r="M8" s="1916">
        <v>2.541537151373217</v>
      </c>
      <c r="N8" s="2241">
        <v>125965</v>
      </c>
      <c r="O8" s="2205"/>
      <c r="P8" s="2257">
        <v>135043</v>
      </c>
      <c r="Q8" s="2257"/>
      <c r="R8" s="2257">
        <v>261008</v>
      </c>
      <c r="S8" s="2257"/>
      <c r="T8" s="2257">
        <v>102993</v>
      </c>
      <c r="U8" s="2257"/>
      <c r="V8" s="392">
        <v>2.5342304816832213</v>
      </c>
      <c r="W8" s="2258">
        <v>103264</v>
      </c>
      <c r="X8" s="2257"/>
      <c r="Y8" s="2257">
        <v>105322</v>
      </c>
      <c r="Z8" s="2257"/>
      <c r="AA8" s="2257">
        <v>208586</v>
      </c>
      <c r="AB8" s="2257"/>
      <c r="AC8" s="386">
        <v>84957</v>
      </c>
      <c r="AD8" s="393">
        <v>2.4551949809903832</v>
      </c>
      <c r="AE8" s="2241">
        <v>119091</v>
      </c>
      <c r="AF8" s="2205"/>
      <c r="AG8" s="2203">
        <v>124800</v>
      </c>
      <c r="AH8" s="2205"/>
      <c r="AI8" s="2203">
        <v>243891</v>
      </c>
      <c r="AJ8" s="2205"/>
      <c r="AK8" s="2203">
        <v>92003</v>
      </c>
      <c r="AL8" s="2205"/>
      <c r="AM8" s="392">
        <v>2.6509026879558277</v>
      </c>
    </row>
    <row r="9" spans="1:40" ht="22.5" customHeight="1" x14ac:dyDescent="0.15">
      <c r="B9" s="2157" t="s">
        <v>645</v>
      </c>
      <c r="C9" s="2158"/>
      <c r="D9" s="2159"/>
      <c r="E9" s="2241">
        <v>347544</v>
      </c>
      <c r="F9" s="2205"/>
      <c r="G9" s="2203">
        <v>364645</v>
      </c>
      <c r="H9" s="2205"/>
      <c r="I9" s="2203">
        <v>712189</v>
      </c>
      <c r="J9" s="2205"/>
      <c r="K9" s="2203">
        <v>282355</v>
      </c>
      <c r="L9" s="2205"/>
      <c r="M9" s="1916">
        <v>2.5223176497671371</v>
      </c>
      <c r="N9" s="2241">
        <v>125470</v>
      </c>
      <c r="O9" s="2205"/>
      <c r="P9" s="2257">
        <v>134562</v>
      </c>
      <c r="Q9" s="2257"/>
      <c r="R9" s="2257">
        <v>260032</v>
      </c>
      <c r="S9" s="2257"/>
      <c r="T9" s="2257">
        <v>103733</v>
      </c>
      <c r="U9" s="2257"/>
      <c r="V9" s="392">
        <v>2.5067432735966375</v>
      </c>
      <c r="W9" s="2258">
        <v>103342</v>
      </c>
      <c r="X9" s="2257"/>
      <c r="Y9" s="2257">
        <v>105503</v>
      </c>
      <c r="Z9" s="2257"/>
      <c r="AA9" s="2257">
        <v>208845</v>
      </c>
      <c r="AB9" s="2257"/>
      <c r="AC9" s="386">
        <v>85731</v>
      </c>
      <c r="AD9" s="393">
        <v>2.4360499702558003</v>
      </c>
      <c r="AE9" s="2241">
        <v>118732</v>
      </c>
      <c r="AF9" s="2205"/>
      <c r="AG9" s="2203">
        <v>124580</v>
      </c>
      <c r="AH9" s="2205"/>
      <c r="AI9" s="2203">
        <v>243312</v>
      </c>
      <c r="AJ9" s="2205"/>
      <c r="AK9" s="2203">
        <v>92891</v>
      </c>
      <c r="AL9" s="2205"/>
      <c r="AM9" s="392">
        <v>2.619328029626121</v>
      </c>
    </row>
    <row r="10" spans="1:40" ht="22.5" customHeight="1" x14ac:dyDescent="0.15">
      <c r="B10" s="2157" t="s">
        <v>644</v>
      </c>
      <c r="C10" s="2158"/>
      <c r="D10" s="2159"/>
      <c r="E10" s="2241">
        <v>346815</v>
      </c>
      <c r="F10" s="2205"/>
      <c r="G10" s="2203">
        <v>364039</v>
      </c>
      <c r="H10" s="2205"/>
      <c r="I10" s="2203">
        <v>710854</v>
      </c>
      <c r="J10" s="2205"/>
      <c r="K10" s="2203">
        <v>282557</v>
      </c>
      <c r="L10" s="2205"/>
      <c r="M10" s="1916">
        <v>2.5157897344606575</v>
      </c>
      <c r="N10" s="2258">
        <v>124977</v>
      </c>
      <c r="O10" s="2257"/>
      <c r="P10" s="2257">
        <v>133908</v>
      </c>
      <c r="Q10" s="2257"/>
      <c r="R10" s="2257">
        <v>258885</v>
      </c>
      <c r="S10" s="2257"/>
      <c r="T10" s="2257">
        <v>104444</v>
      </c>
      <c r="U10" s="2257"/>
      <c r="V10" s="392">
        <v>2.4786967178583739</v>
      </c>
      <c r="W10" s="2258">
        <v>103643</v>
      </c>
      <c r="X10" s="2257"/>
      <c r="Y10" s="2257">
        <v>105865</v>
      </c>
      <c r="Z10" s="2257"/>
      <c r="AA10" s="2257">
        <v>209508</v>
      </c>
      <c r="AB10" s="2257"/>
      <c r="AC10" s="386">
        <v>86810</v>
      </c>
      <c r="AD10" s="393">
        <v>2.413408593480014</v>
      </c>
      <c r="AE10" s="2241">
        <v>122699</v>
      </c>
      <c r="AF10" s="2205"/>
      <c r="AG10" s="2203">
        <v>129082</v>
      </c>
      <c r="AH10" s="2205"/>
      <c r="AI10" s="2203">
        <v>251781</v>
      </c>
      <c r="AJ10" s="2205"/>
      <c r="AK10" s="2203">
        <v>96731</v>
      </c>
      <c r="AL10" s="2205"/>
      <c r="AM10" s="762">
        <v>2.6028987604800942</v>
      </c>
    </row>
    <row r="11" spans="1:40" ht="22.5" customHeight="1" x14ac:dyDescent="0.15">
      <c r="B11" s="2293" t="s">
        <v>643</v>
      </c>
      <c r="C11" s="2294"/>
      <c r="D11" s="2295"/>
      <c r="E11" s="2241">
        <v>350665</v>
      </c>
      <c r="F11" s="2205"/>
      <c r="G11" s="2203">
        <v>368051</v>
      </c>
      <c r="H11" s="2205"/>
      <c r="I11" s="2203">
        <v>718716</v>
      </c>
      <c r="J11" s="2205"/>
      <c r="K11" s="2203">
        <v>290493</v>
      </c>
      <c r="L11" s="2205"/>
      <c r="M11" s="1917">
        <v>2.4741250219454511</v>
      </c>
      <c r="N11" s="2296">
        <v>124644</v>
      </c>
      <c r="O11" s="2297"/>
      <c r="P11" s="2257">
        <v>133522</v>
      </c>
      <c r="Q11" s="2257"/>
      <c r="R11" s="2257">
        <v>258166</v>
      </c>
      <c r="S11" s="2257"/>
      <c r="T11" s="2257">
        <v>105338</v>
      </c>
      <c r="U11" s="2257"/>
      <c r="V11" s="392">
        <v>2.4508344567012852</v>
      </c>
      <c r="W11" s="2258">
        <v>103823</v>
      </c>
      <c r="X11" s="2257"/>
      <c r="Y11" s="2257">
        <v>105858</v>
      </c>
      <c r="Z11" s="2257"/>
      <c r="AA11" s="2257">
        <v>209681</v>
      </c>
      <c r="AB11" s="2257"/>
      <c r="AC11" s="386">
        <v>87557</v>
      </c>
      <c r="AD11" s="393">
        <v>2.3947942483182385</v>
      </c>
      <c r="AE11" s="2241">
        <v>122198</v>
      </c>
      <c r="AF11" s="2205"/>
      <c r="AG11" s="2203">
        <v>128671</v>
      </c>
      <c r="AH11" s="2205"/>
      <c r="AI11" s="2203">
        <v>250869</v>
      </c>
      <c r="AJ11" s="2205"/>
      <c r="AK11" s="2203">
        <v>97598</v>
      </c>
      <c r="AL11" s="2205"/>
      <c r="AM11" s="762">
        <v>2.5704317711428515</v>
      </c>
    </row>
    <row r="12" spans="1:40" ht="22.5" customHeight="1" x14ac:dyDescent="0.15">
      <c r="B12" s="2148" t="s">
        <v>642</v>
      </c>
      <c r="C12" s="2149"/>
      <c r="D12" s="2150"/>
      <c r="E12" s="2241">
        <f>+N12+W12+AE12</f>
        <v>349846</v>
      </c>
      <c r="F12" s="2205"/>
      <c r="G12" s="2203">
        <f>+P12+Y12+AG12</f>
        <v>367323</v>
      </c>
      <c r="H12" s="2205"/>
      <c r="I12" s="2203">
        <f>+R12+AA12+AI12</f>
        <v>717169</v>
      </c>
      <c r="J12" s="2205"/>
      <c r="K12" s="2203">
        <f>+T12+AC12+AK12</f>
        <v>292938</v>
      </c>
      <c r="L12" s="2205"/>
      <c r="M12" s="1916">
        <f>+I12/K12</f>
        <v>2.4481938157562353</v>
      </c>
      <c r="N12" s="2241">
        <v>124276</v>
      </c>
      <c r="O12" s="2205"/>
      <c r="P12" s="2257">
        <v>133070</v>
      </c>
      <c r="Q12" s="2257"/>
      <c r="R12" s="2257">
        <v>257346</v>
      </c>
      <c r="S12" s="2257"/>
      <c r="T12" s="2257">
        <v>106141</v>
      </c>
      <c r="U12" s="2257"/>
      <c r="V12" s="392">
        <f>+R12/T12</f>
        <v>2.4245673208279555</v>
      </c>
      <c r="W12" s="2258">
        <v>104054</v>
      </c>
      <c r="X12" s="2257"/>
      <c r="Y12" s="2257">
        <v>106220</v>
      </c>
      <c r="Z12" s="2257"/>
      <c r="AA12" s="2257">
        <f>SUM(W12:Y12)</f>
        <v>210274</v>
      </c>
      <c r="AB12" s="2257"/>
      <c r="AC12" s="386">
        <v>88573</v>
      </c>
      <c r="AD12" s="393">
        <f>+AA12/AC12</f>
        <v>2.3740191706276179</v>
      </c>
      <c r="AE12" s="2241">
        <v>121516</v>
      </c>
      <c r="AF12" s="2205"/>
      <c r="AG12" s="2203">
        <v>128033</v>
      </c>
      <c r="AH12" s="2205"/>
      <c r="AI12" s="2203">
        <f>SUM(AE12:AG12)</f>
        <v>249549</v>
      </c>
      <c r="AJ12" s="2205"/>
      <c r="AK12" s="2203">
        <v>98224</v>
      </c>
      <c r="AL12" s="2205"/>
      <c r="AM12" s="762">
        <f>+AI12/AK12</f>
        <v>2.5406112559048704</v>
      </c>
    </row>
    <row r="13" spans="1:40" ht="22.5" customHeight="1" thickBot="1" x14ac:dyDescent="0.2">
      <c r="B13" s="2286" t="s">
        <v>641</v>
      </c>
      <c r="C13" s="2287"/>
      <c r="D13" s="2299"/>
      <c r="E13" s="2242">
        <v>349038</v>
      </c>
      <c r="F13" s="2208"/>
      <c r="G13" s="2206">
        <v>366380</v>
      </c>
      <c r="H13" s="2208"/>
      <c r="I13" s="2206">
        <v>715418</v>
      </c>
      <c r="J13" s="2208"/>
      <c r="K13" s="2206">
        <v>295364</v>
      </c>
      <c r="L13" s="2208"/>
      <c r="M13" s="1915">
        <f>+I13/K13</f>
        <v>2.4221570672119825</v>
      </c>
      <c r="N13" s="2242">
        <v>123971</v>
      </c>
      <c r="O13" s="2208"/>
      <c r="P13" s="2206">
        <v>132671</v>
      </c>
      <c r="Q13" s="2208"/>
      <c r="R13" s="2206">
        <v>256642</v>
      </c>
      <c r="S13" s="2208"/>
      <c r="T13" s="2206">
        <v>107051</v>
      </c>
      <c r="U13" s="2208"/>
      <c r="V13" s="1915">
        <f>+R13/T13</f>
        <v>2.3973806877095964</v>
      </c>
      <c r="W13" s="2262">
        <v>104200</v>
      </c>
      <c r="X13" s="2261"/>
      <c r="Y13" s="2261">
        <v>106496</v>
      </c>
      <c r="Z13" s="2261"/>
      <c r="AA13" s="2261">
        <v>210696</v>
      </c>
      <c r="AB13" s="2261"/>
      <c r="AC13" s="388">
        <v>89503</v>
      </c>
      <c r="AD13" s="1886">
        <f>+AA13/AC13</f>
        <v>2.354066344144889</v>
      </c>
      <c r="AE13" s="2242">
        <v>120867</v>
      </c>
      <c r="AF13" s="2208"/>
      <c r="AG13" s="2206">
        <v>127213</v>
      </c>
      <c r="AH13" s="2208"/>
      <c r="AI13" s="2206">
        <v>248080</v>
      </c>
      <c r="AJ13" s="2208"/>
      <c r="AK13" s="2206">
        <v>98810</v>
      </c>
      <c r="AL13" s="2208"/>
      <c r="AM13" s="394">
        <f>+AI13/AK13</f>
        <v>2.5106770569780386</v>
      </c>
    </row>
    <row r="14" spans="1:40" ht="22.5" customHeight="1" x14ac:dyDescent="0.15">
      <c r="B14" s="1453"/>
      <c r="C14" s="1453"/>
      <c r="D14" s="1453"/>
      <c r="E14" s="1453"/>
      <c r="F14" s="1912"/>
      <c r="G14" s="1912"/>
      <c r="H14" s="1912"/>
      <c r="I14" s="1912"/>
      <c r="J14" s="1912"/>
      <c r="K14" s="1912"/>
      <c r="L14" s="1912"/>
      <c r="M14" s="1913"/>
      <c r="N14" s="1912"/>
      <c r="O14" s="1912"/>
      <c r="P14" s="1912"/>
      <c r="Q14" s="1912"/>
      <c r="R14" s="1912"/>
      <c r="S14" s="1912"/>
      <c r="T14" s="1912"/>
      <c r="U14" s="1912"/>
      <c r="V14" s="1913"/>
      <c r="W14" s="1912"/>
      <c r="X14" s="1912"/>
      <c r="Y14" s="1912"/>
      <c r="Z14" s="1912"/>
      <c r="AA14" s="1912"/>
      <c r="AB14" s="1912"/>
      <c r="AC14" s="1912"/>
      <c r="AD14" s="1914"/>
      <c r="AE14" s="1914"/>
      <c r="AF14" s="1912"/>
      <c r="AG14" s="1912"/>
      <c r="AH14" s="1912"/>
      <c r="AI14" s="1912"/>
      <c r="AJ14" s="1912"/>
      <c r="AK14" s="1912"/>
      <c r="AL14" s="1912"/>
      <c r="AM14" s="1913"/>
    </row>
    <row r="15" spans="1:40" ht="32.25" customHeight="1" thickBot="1" x14ac:dyDescent="0.2">
      <c r="B15" s="2213" t="s">
        <v>640</v>
      </c>
      <c r="C15" s="2213"/>
      <c r="D15" s="2213"/>
      <c r="E15" s="2213"/>
      <c r="F15" s="2213"/>
      <c r="G15" s="2213"/>
      <c r="H15" s="74"/>
      <c r="I15" s="74"/>
      <c r="J15" s="74"/>
      <c r="K15" s="74"/>
      <c r="L15" s="74"/>
      <c r="M15" s="75"/>
      <c r="N15" s="75"/>
      <c r="O15" s="5"/>
      <c r="P15" s="5"/>
      <c r="Q15" s="74"/>
      <c r="R15" s="74"/>
      <c r="S15" s="74"/>
      <c r="T15" s="74"/>
      <c r="U15" s="74"/>
      <c r="V15" s="74"/>
      <c r="W15" s="77"/>
      <c r="X15" s="77"/>
      <c r="Y15" s="5"/>
      <c r="Z15" s="5"/>
      <c r="AA15" s="5"/>
      <c r="AB15" s="5"/>
      <c r="AC15" s="8"/>
      <c r="AD15" s="8"/>
      <c r="AE15" s="8"/>
      <c r="AF15" s="76"/>
      <c r="AG15" s="76"/>
      <c r="AM15" s="1923" t="s">
        <v>638</v>
      </c>
    </row>
    <row r="16" spans="1:40" ht="18.75" customHeight="1" x14ac:dyDescent="0.15">
      <c r="B16" s="312"/>
      <c r="C16" s="313"/>
      <c r="D16" s="313"/>
      <c r="E16" s="2300" t="s">
        <v>27</v>
      </c>
      <c r="F16" s="2301"/>
      <c r="G16" s="2301"/>
      <c r="H16" s="2301"/>
      <c r="I16" s="2301"/>
      <c r="J16" s="2301"/>
      <c r="K16" s="2301"/>
      <c r="L16" s="2301"/>
      <c r="M16" s="2302"/>
      <c r="N16" s="2244" t="s">
        <v>182</v>
      </c>
      <c r="O16" s="2245"/>
      <c r="P16" s="2245"/>
      <c r="Q16" s="2245"/>
      <c r="R16" s="2245"/>
      <c r="S16" s="2245"/>
      <c r="T16" s="2245"/>
      <c r="U16" s="2245"/>
      <c r="V16" s="2246"/>
      <c r="W16" s="2244" t="s">
        <v>183</v>
      </c>
      <c r="X16" s="2245"/>
      <c r="Y16" s="2245"/>
      <c r="Z16" s="2245"/>
      <c r="AA16" s="2245"/>
      <c r="AB16" s="2245"/>
      <c r="AC16" s="2245"/>
      <c r="AD16" s="2246"/>
      <c r="AE16" s="2244" t="s">
        <v>639</v>
      </c>
      <c r="AF16" s="2245"/>
      <c r="AG16" s="2245"/>
      <c r="AH16" s="2245"/>
      <c r="AI16" s="2245"/>
      <c r="AJ16" s="2245"/>
      <c r="AK16" s="2245"/>
      <c r="AL16" s="2245"/>
      <c r="AM16" s="2246"/>
    </row>
    <row r="17" spans="2:43" ht="18.75" customHeight="1" thickBot="1" x14ac:dyDescent="0.2">
      <c r="B17" s="315"/>
      <c r="C17" s="316"/>
      <c r="D17" s="316"/>
      <c r="E17" s="2283" t="s">
        <v>13</v>
      </c>
      <c r="F17" s="2276"/>
      <c r="G17" s="2276"/>
      <c r="H17" s="2276" t="s">
        <v>14</v>
      </c>
      <c r="I17" s="2276"/>
      <c r="J17" s="2276"/>
      <c r="K17" s="2276" t="s">
        <v>15</v>
      </c>
      <c r="L17" s="2276"/>
      <c r="M17" s="2277"/>
      <c r="N17" s="2273" t="s">
        <v>13</v>
      </c>
      <c r="O17" s="2226"/>
      <c r="P17" s="2226"/>
      <c r="Q17" s="2265" t="s">
        <v>14</v>
      </c>
      <c r="R17" s="2266"/>
      <c r="S17" s="2266"/>
      <c r="T17" s="2265" t="s">
        <v>15</v>
      </c>
      <c r="U17" s="2266"/>
      <c r="V17" s="2267"/>
      <c r="W17" s="2237" t="s">
        <v>219</v>
      </c>
      <c r="X17" s="2238"/>
      <c r="Y17" s="2238"/>
      <c r="Z17" s="2226" t="s">
        <v>14</v>
      </c>
      <c r="AA17" s="2226"/>
      <c r="AB17" s="2226"/>
      <c r="AC17" s="2226" t="s">
        <v>15</v>
      </c>
      <c r="AD17" s="2271"/>
      <c r="AE17" s="2247" t="s">
        <v>13</v>
      </c>
      <c r="AF17" s="2248"/>
      <c r="AG17" s="2248"/>
      <c r="AH17" s="2249" t="s">
        <v>14</v>
      </c>
      <c r="AI17" s="2248"/>
      <c r="AJ17" s="2250"/>
      <c r="AK17" s="2251" t="s">
        <v>15</v>
      </c>
      <c r="AL17" s="2251"/>
      <c r="AM17" s="2252"/>
      <c r="AN17" s="8"/>
      <c r="AO17" s="84"/>
      <c r="AP17" s="84"/>
      <c r="AQ17" s="185"/>
    </row>
    <row r="18" spans="2:43" ht="22.5" customHeight="1" x14ac:dyDescent="0.15">
      <c r="B18" s="2290" t="s">
        <v>223</v>
      </c>
      <c r="C18" s="2291"/>
      <c r="D18" s="2291"/>
      <c r="E18" s="2303">
        <f t="shared" ref="E18:E24" si="0">SUM(N18,W18,AE18)</f>
        <v>3746</v>
      </c>
      <c r="F18" s="2304"/>
      <c r="G18" s="2304"/>
      <c r="H18" s="2275">
        <f t="shared" ref="H18:H24" si="1">SUM(Q18,Z18,AH18)</f>
        <v>4644</v>
      </c>
      <c r="I18" s="2275"/>
      <c r="J18" s="2275"/>
      <c r="K18" s="2275">
        <f t="shared" ref="K18:K24" si="2">SUM(E18:H18)</f>
        <v>8390</v>
      </c>
      <c r="L18" s="2275"/>
      <c r="M18" s="2278"/>
      <c r="N18" s="2274">
        <v>1028</v>
      </c>
      <c r="O18" s="2275"/>
      <c r="P18" s="2275"/>
      <c r="Q18" s="2268">
        <v>1624</v>
      </c>
      <c r="R18" s="2269"/>
      <c r="S18" s="2269"/>
      <c r="T18" s="2268">
        <f t="shared" ref="T18:T24" si="3">SUM(N18:Q18)</f>
        <v>2652</v>
      </c>
      <c r="U18" s="2269"/>
      <c r="V18" s="2270"/>
      <c r="W18" s="2239">
        <v>1304</v>
      </c>
      <c r="X18" s="2243"/>
      <c r="Y18" s="2240"/>
      <c r="Z18" s="2263">
        <v>1509</v>
      </c>
      <c r="AA18" s="2263"/>
      <c r="AB18" s="2264"/>
      <c r="AC18" s="2259">
        <f t="shared" ref="AC18:AC24" si="4">SUM(W18:Z18)</f>
        <v>2813</v>
      </c>
      <c r="AD18" s="2260"/>
      <c r="AE18" s="2239">
        <v>1414</v>
      </c>
      <c r="AF18" s="2243"/>
      <c r="AG18" s="2243"/>
      <c r="AH18" s="2254">
        <v>1511</v>
      </c>
      <c r="AI18" s="2243"/>
      <c r="AJ18" s="2240"/>
      <c r="AK18" s="2209">
        <f t="shared" ref="AK18:AK24" si="5">SUM(AE18:AH18)</f>
        <v>2925</v>
      </c>
      <c r="AL18" s="2209"/>
      <c r="AM18" s="2210"/>
      <c r="AN18" s="794"/>
      <c r="AO18" s="1911"/>
      <c r="AP18" s="185"/>
      <c r="AQ18" s="185"/>
    </row>
    <row r="19" spans="2:43" ht="22.5" customHeight="1" x14ac:dyDescent="0.15">
      <c r="B19" s="2157" t="s">
        <v>224</v>
      </c>
      <c r="C19" s="2158"/>
      <c r="D19" s="2158"/>
      <c r="E19" s="2258">
        <f t="shared" si="0"/>
        <v>3901</v>
      </c>
      <c r="F19" s="2257"/>
      <c r="G19" s="2257"/>
      <c r="H19" s="2257">
        <f t="shared" si="1"/>
        <v>4556</v>
      </c>
      <c r="I19" s="2257"/>
      <c r="J19" s="2257"/>
      <c r="K19" s="2257">
        <f t="shared" si="2"/>
        <v>8457</v>
      </c>
      <c r="L19" s="2257"/>
      <c r="M19" s="2279"/>
      <c r="N19" s="2258">
        <v>1047</v>
      </c>
      <c r="O19" s="2257"/>
      <c r="P19" s="2257"/>
      <c r="Q19" s="2203">
        <v>1491</v>
      </c>
      <c r="R19" s="2204"/>
      <c r="S19" s="2204"/>
      <c r="T19" s="2203">
        <f t="shared" si="3"/>
        <v>2538</v>
      </c>
      <c r="U19" s="2204"/>
      <c r="V19" s="2211"/>
      <c r="W19" s="2241">
        <v>1275</v>
      </c>
      <c r="X19" s="2204"/>
      <c r="Y19" s="2205"/>
      <c r="Z19" s="2204">
        <v>1495</v>
      </c>
      <c r="AA19" s="2204"/>
      <c r="AB19" s="2205"/>
      <c r="AC19" s="2203">
        <f t="shared" si="4"/>
        <v>2770</v>
      </c>
      <c r="AD19" s="2211"/>
      <c r="AE19" s="2241">
        <v>1579</v>
      </c>
      <c r="AF19" s="2204"/>
      <c r="AG19" s="2204"/>
      <c r="AH19" s="2203">
        <v>1570</v>
      </c>
      <c r="AI19" s="2204"/>
      <c r="AJ19" s="2205"/>
      <c r="AK19" s="2204">
        <f t="shared" si="5"/>
        <v>3149</v>
      </c>
      <c r="AL19" s="2204"/>
      <c r="AM19" s="2211"/>
      <c r="AN19" s="1912"/>
      <c r="AO19" s="1911"/>
      <c r="AP19" s="185"/>
      <c r="AQ19" s="185"/>
    </row>
    <row r="20" spans="2:43" ht="22.5" customHeight="1" x14ac:dyDescent="0.15">
      <c r="B20" s="2157" t="s">
        <v>263</v>
      </c>
      <c r="C20" s="2158"/>
      <c r="D20" s="2158"/>
      <c r="E20" s="2258">
        <f t="shared" si="0"/>
        <v>3873</v>
      </c>
      <c r="F20" s="2257"/>
      <c r="G20" s="2257"/>
      <c r="H20" s="2257">
        <f t="shared" si="1"/>
        <v>4608</v>
      </c>
      <c r="I20" s="2257"/>
      <c r="J20" s="2257"/>
      <c r="K20" s="2257">
        <f t="shared" si="2"/>
        <v>8481</v>
      </c>
      <c r="L20" s="2257"/>
      <c r="M20" s="2279"/>
      <c r="N20" s="2258">
        <v>1064</v>
      </c>
      <c r="O20" s="2257"/>
      <c r="P20" s="2257"/>
      <c r="Q20" s="2203">
        <v>1437</v>
      </c>
      <c r="R20" s="2204"/>
      <c r="S20" s="2204"/>
      <c r="T20" s="2203">
        <f t="shared" si="3"/>
        <v>2501</v>
      </c>
      <c r="U20" s="2204"/>
      <c r="V20" s="2211"/>
      <c r="W20" s="2241">
        <v>1268</v>
      </c>
      <c r="X20" s="2204"/>
      <c r="Y20" s="2205"/>
      <c r="Z20" s="2204">
        <v>1556</v>
      </c>
      <c r="AA20" s="2204"/>
      <c r="AB20" s="2205"/>
      <c r="AC20" s="2203">
        <f t="shared" si="4"/>
        <v>2824</v>
      </c>
      <c r="AD20" s="2211"/>
      <c r="AE20" s="2241">
        <v>1541</v>
      </c>
      <c r="AF20" s="2204"/>
      <c r="AG20" s="2204"/>
      <c r="AH20" s="2203">
        <v>1615</v>
      </c>
      <c r="AI20" s="2204"/>
      <c r="AJ20" s="2205"/>
      <c r="AK20" s="2204">
        <f t="shared" si="5"/>
        <v>3156</v>
      </c>
      <c r="AL20" s="2204"/>
      <c r="AM20" s="2211"/>
      <c r="AN20" s="1912"/>
      <c r="AO20" s="1911"/>
      <c r="AP20" s="185"/>
      <c r="AQ20" s="185"/>
    </row>
    <row r="21" spans="2:43" ht="22.5" customHeight="1" x14ac:dyDescent="0.15">
      <c r="B21" s="2157" t="s">
        <v>399</v>
      </c>
      <c r="C21" s="2158"/>
      <c r="D21" s="2158"/>
      <c r="E21" s="2258">
        <f t="shared" si="0"/>
        <v>3882</v>
      </c>
      <c r="F21" s="2257"/>
      <c r="G21" s="2257"/>
      <c r="H21" s="2257">
        <f t="shared" si="1"/>
        <v>4772</v>
      </c>
      <c r="I21" s="2257"/>
      <c r="J21" s="2257"/>
      <c r="K21" s="2257">
        <f t="shared" si="2"/>
        <v>8654</v>
      </c>
      <c r="L21" s="2257"/>
      <c r="M21" s="2279"/>
      <c r="N21" s="2258">
        <v>1075</v>
      </c>
      <c r="O21" s="2257"/>
      <c r="P21" s="2257"/>
      <c r="Q21" s="2203">
        <v>1401</v>
      </c>
      <c r="R21" s="2204"/>
      <c r="S21" s="2204"/>
      <c r="T21" s="2203">
        <f t="shared" si="3"/>
        <v>2476</v>
      </c>
      <c r="U21" s="2204"/>
      <c r="V21" s="2211"/>
      <c r="W21" s="2241">
        <v>1286</v>
      </c>
      <c r="X21" s="2204"/>
      <c r="Y21" s="2205"/>
      <c r="Z21" s="2204">
        <v>1661</v>
      </c>
      <c r="AA21" s="2204"/>
      <c r="AB21" s="2205"/>
      <c r="AC21" s="2203">
        <f t="shared" si="4"/>
        <v>2947</v>
      </c>
      <c r="AD21" s="2211"/>
      <c r="AE21" s="2241">
        <v>1521</v>
      </c>
      <c r="AF21" s="2204"/>
      <c r="AG21" s="2204"/>
      <c r="AH21" s="2203">
        <v>1710</v>
      </c>
      <c r="AI21" s="2204"/>
      <c r="AJ21" s="2205"/>
      <c r="AK21" s="2204">
        <f t="shared" si="5"/>
        <v>3231</v>
      </c>
      <c r="AL21" s="2204"/>
      <c r="AM21" s="2211"/>
      <c r="AN21" s="1912"/>
      <c r="AO21" s="1911"/>
      <c r="AP21" s="185"/>
      <c r="AQ21" s="185"/>
    </row>
    <row r="22" spans="2:43" ht="22.5" customHeight="1" x14ac:dyDescent="0.15">
      <c r="B22" s="2293" t="s">
        <v>443</v>
      </c>
      <c r="C22" s="2294"/>
      <c r="D22" s="2298"/>
      <c r="E22" s="2258">
        <f t="shared" si="0"/>
        <v>3744</v>
      </c>
      <c r="F22" s="2257"/>
      <c r="G22" s="2257"/>
      <c r="H22" s="2257">
        <f t="shared" si="1"/>
        <v>4697</v>
      </c>
      <c r="I22" s="2257"/>
      <c r="J22" s="2257"/>
      <c r="K22" s="2257">
        <f t="shared" si="2"/>
        <v>8441</v>
      </c>
      <c r="L22" s="2257"/>
      <c r="M22" s="2279"/>
      <c r="N22" s="2258">
        <v>1103</v>
      </c>
      <c r="O22" s="2257"/>
      <c r="P22" s="2257"/>
      <c r="Q22" s="2203">
        <v>1455</v>
      </c>
      <c r="R22" s="2204"/>
      <c r="S22" s="2204"/>
      <c r="T22" s="2203">
        <f t="shared" si="3"/>
        <v>2558</v>
      </c>
      <c r="U22" s="2204"/>
      <c r="V22" s="2211"/>
      <c r="W22" s="2241">
        <v>1341</v>
      </c>
      <c r="X22" s="2204"/>
      <c r="Y22" s="2205"/>
      <c r="Z22" s="2204">
        <v>1667</v>
      </c>
      <c r="AA22" s="2204"/>
      <c r="AB22" s="2205"/>
      <c r="AC22" s="2203">
        <f t="shared" si="4"/>
        <v>3008</v>
      </c>
      <c r="AD22" s="2211"/>
      <c r="AE22" s="2241">
        <v>1300</v>
      </c>
      <c r="AF22" s="2204"/>
      <c r="AG22" s="2204"/>
      <c r="AH22" s="2203">
        <v>1575</v>
      </c>
      <c r="AI22" s="2204"/>
      <c r="AJ22" s="2205"/>
      <c r="AK22" s="2204">
        <f t="shared" si="5"/>
        <v>2875</v>
      </c>
      <c r="AL22" s="2204"/>
      <c r="AM22" s="2211"/>
      <c r="AN22" s="1912"/>
      <c r="AO22" s="1911"/>
      <c r="AP22" s="185"/>
      <c r="AQ22" s="185"/>
    </row>
    <row r="23" spans="2:43" ht="22.5" customHeight="1" x14ac:dyDescent="0.15">
      <c r="B23" s="2148" t="s">
        <v>483</v>
      </c>
      <c r="C23" s="2149"/>
      <c r="D23" s="2288"/>
      <c r="E23" s="2258">
        <f t="shared" si="0"/>
        <v>3661</v>
      </c>
      <c r="F23" s="2257"/>
      <c r="G23" s="2257"/>
      <c r="H23" s="2257">
        <f t="shared" si="1"/>
        <v>4748</v>
      </c>
      <c r="I23" s="2257"/>
      <c r="J23" s="2257"/>
      <c r="K23" s="2257">
        <f t="shared" si="2"/>
        <v>8409</v>
      </c>
      <c r="L23" s="2257"/>
      <c r="M23" s="2279"/>
      <c r="N23" s="2258">
        <v>1128</v>
      </c>
      <c r="O23" s="2257"/>
      <c r="P23" s="2257"/>
      <c r="Q23" s="2203">
        <v>1465</v>
      </c>
      <c r="R23" s="2204"/>
      <c r="S23" s="2204"/>
      <c r="T23" s="2203">
        <f t="shared" si="3"/>
        <v>2593</v>
      </c>
      <c r="U23" s="2204"/>
      <c r="V23" s="2211"/>
      <c r="W23" s="2241">
        <v>1326</v>
      </c>
      <c r="X23" s="2204"/>
      <c r="Y23" s="2205"/>
      <c r="Z23" s="2204">
        <v>1739</v>
      </c>
      <c r="AA23" s="2204"/>
      <c r="AB23" s="2205"/>
      <c r="AC23" s="2203">
        <f t="shared" si="4"/>
        <v>3065</v>
      </c>
      <c r="AD23" s="2211"/>
      <c r="AE23" s="2241">
        <v>1207</v>
      </c>
      <c r="AF23" s="2204"/>
      <c r="AG23" s="2204"/>
      <c r="AH23" s="2203">
        <v>1544</v>
      </c>
      <c r="AI23" s="2204"/>
      <c r="AJ23" s="2205"/>
      <c r="AK23" s="2204">
        <f t="shared" si="5"/>
        <v>2751</v>
      </c>
      <c r="AL23" s="2204"/>
      <c r="AM23" s="2211"/>
      <c r="AN23" s="1912"/>
      <c r="AO23" s="1911"/>
      <c r="AP23" s="185"/>
      <c r="AQ23" s="185"/>
    </row>
    <row r="24" spans="2:43" ht="22.5" customHeight="1" thickBot="1" x14ac:dyDescent="0.2">
      <c r="B24" s="2286" t="s">
        <v>484</v>
      </c>
      <c r="C24" s="2287"/>
      <c r="D24" s="2287"/>
      <c r="E24" s="2262">
        <f t="shared" si="0"/>
        <v>3651</v>
      </c>
      <c r="F24" s="2261"/>
      <c r="G24" s="2261"/>
      <c r="H24" s="2261">
        <f t="shared" si="1"/>
        <v>4680</v>
      </c>
      <c r="I24" s="2261"/>
      <c r="J24" s="2261"/>
      <c r="K24" s="2261">
        <f t="shared" si="2"/>
        <v>8331</v>
      </c>
      <c r="L24" s="2261"/>
      <c r="M24" s="2272"/>
      <c r="N24" s="2262">
        <v>1107</v>
      </c>
      <c r="O24" s="2261"/>
      <c r="P24" s="2261"/>
      <c r="Q24" s="2206">
        <v>1451</v>
      </c>
      <c r="R24" s="2207"/>
      <c r="S24" s="2207"/>
      <c r="T24" s="2206">
        <f t="shared" si="3"/>
        <v>2558</v>
      </c>
      <c r="U24" s="2207"/>
      <c r="V24" s="2253"/>
      <c r="W24" s="2242">
        <v>1414</v>
      </c>
      <c r="X24" s="2207"/>
      <c r="Y24" s="2208"/>
      <c r="Z24" s="2207">
        <v>1759</v>
      </c>
      <c r="AA24" s="2207"/>
      <c r="AB24" s="2208"/>
      <c r="AC24" s="2206">
        <f t="shared" si="4"/>
        <v>3173</v>
      </c>
      <c r="AD24" s="2253"/>
      <c r="AE24" s="2242">
        <v>1130</v>
      </c>
      <c r="AF24" s="2207"/>
      <c r="AG24" s="2207"/>
      <c r="AH24" s="2206">
        <v>1470</v>
      </c>
      <c r="AI24" s="2207"/>
      <c r="AJ24" s="2208"/>
      <c r="AK24" s="2207">
        <f t="shared" si="5"/>
        <v>2600</v>
      </c>
      <c r="AL24" s="2207"/>
      <c r="AM24" s="2253"/>
      <c r="AN24" s="1912"/>
      <c r="AO24" s="1911"/>
      <c r="AP24" s="185"/>
      <c r="AQ24" s="185"/>
    </row>
    <row r="25" spans="2:43" ht="42.75" customHeight="1" thickBot="1" x14ac:dyDescent="0.2">
      <c r="B25" s="67"/>
      <c r="C25" s="67"/>
      <c r="D25" s="67"/>
      <c r="E25" s="67"/>
      <c r="F25" s="78"/>
      <c r="G25" s="78"/>
      <c r="H25" s="1924" t="s">
        <v>650</v>
      </c>
      <c r="I25" s="74"/>
      <c r="J25" s="74"/>
      <c r="K25" s="74"/>
      <c r="L25" s="74"/>
      <c r="M25" s="75"/>
      <c r="N25" s="75"/>
      <c r="O25" s="5"/>
      <c r="P25" s="5"/>
      <c r="Q25" s="74"/>
      <c r="R25" s="74"/>
      <c r="S25" s="74"/>
      <c r="T25" s="74"/>
      <c r="U25" s="74"/>
      <c r="V25" s="74"/>
      <c r="W25" s="77"/>
      <c r="X25" s="77"/>
      <c r="Y25" s="5"/>
      <c r="Z25" s="5"/>
      <c r="AA25" s="5"/>
      <c r="AB25" s="5"/>
      <c r="AC25" s="8"/>
      <c r="AD25" s="8"/>
      <c r="AE25" s="8"/>
      <c r="AF25" s="76"/>
      <c r="AG25" s="76"/>
    </row>
    <row r="26" spans="2:43" ht="22.5" customHeight="1" thickBot="1" x14ac:dyDescent="0.2">
      <c r="B26" s="303" t="s">
        <v>397</v>
      </c>
      <c r="C26" s="300"/>
      <c r="D26" s="301"/>
      <c r="E26" s="301"/>
      <c r="F26" s="301"/>
      <c r="G26" s="301"/>
      <c r="H26" s="301"/>
      <c r="I26" s="301"/>
      <c r="J26" s="301"/>
      <c r="K26" s="301"/>
      <c r="L26" s="301"/>
      <c r="M26" s="301"/>
      <c r="N26" s="301"/>
      <c r="O26" s="301"/>
      <c r="P26" s="301"/>
      <c r="Q26" s="301"/>
      <c r="R26" s="301"/>
      <c r="S26" s="301"/>
      <c r="T26" s="301"/>
      <c r="U26" s="301"/>
      <c r="V26" s="301"/>
      <c r="W26" s="301"/>
      <c r="X26" s="301"/>
      <c r="Y26" s="301"/>
      <c r="Z26" s="301"/>
      <c r="AA26" s="301"/>
      <c r="AB26" s="301"/>
      <c r="AC26" s="301"/>
      <c r="AD26" s="301"/>
      <c r="AE26" s="301"/>
      <c r="AF26" s="302"/>
      <c r="AG26" s="84"/>
    </row>
  </sheetData>
  <mergeCells count="249">
    <mergeCell ref="I6:J6"/>
    <mergeCell ref="I7:J7"/>
    <mergeCell ref="E16:M16"/>
    <mergeCell ref="E17:G17"/>
    <mergeCell ref="E18:G18"/>
    <mergeCell ref="E19:G19"/>
    <mergeCell ref="E20:G20"/>
    <mergeCell ref="H21:J21"/>
    <mergeCell ref="I8:J8"/>
    <mergeCell ref="I9:J9"/>
    <mergeCell ref="I13:J13"/>
    <mergeCell ref="K7:L7"/>
    <mergeCell ref="K8:L8"/>
    <mergeCell ref="K9:L9"/>
    <mergeCell ref="K10:L10"/>
    <mergeCell ref="K11:L11"/>
    <mergeCell ref="K12:L12"/>
    <mergeCell ref="G7:H7"/>
    <mergeCell ref="G8:H8"/>
    <mergeCell ref="G9:H9"/>
    <mergeCell ref="G10:H10"/>
    <mergeCell ref="G11:H11"/>
    <mergeCell ref="K13:L13"/>
    <mergeCell ref="B21:D21"/>
    <mergeCell ref="B22:D22"/>
    <mergeCell ref="B18:D18"/>
    <mergeCell ref="B19:D19"/>
    <mergeCell ref="B20:D20"/>
    <mergeCell ref="E21:G21"/>
    <mergeCell ref="H17:J17"/>
    <mergeCell ref="H18:J18"/>
    <mergeCell ref="B13:D13"/>
    <mergeCell ref="G13:H13"/>
    <mergeCell ref="H19:J19"/>
    <mergeCell ref="H20:J20"/>
    <mergeCell ref="E22:G22"/>
    <mergeCell ref="H22:J22"/>
    <mergeCell ref="B24:D24"/>
    <mergeCell ref="B23:D23"/>
    <mergeCell ref="N6:O6"/>
    <mergeCell ref="N7:O7"/>
    <mergeCell ref="N8:O8"/>
    <mergeCell ref="N9:O9"/>
    <mergeCell ref="N10:O10"/>
    <mergeCell ref="B7:D7"/>
    <mergeCell ref="B8:D8"/>
    <mergeCell ref="B9:D9"/>
    <mergeCell ref="B10:D10"/>
    <mergeCell ref="B11:D11"/>
    <mergeCell ref="B12:D12"/>
    <mergeCell ref="N11:O11"/>
    <mergeCell ref="N12:O12"/>
    <mergeCell ref="G12:H12"/>
    <mergeCell ref="I10:J10"/>
    <mergeCell ref="E12:F12"/>
    <mergeCell ref="E13:F13"/>
    <mergeCell ref="N13:O13"/>
    <mergeCell ref="I11:J11"/>
    <mergeCell ref="I12:J12"/>
    <mergeCell ref="G6:H6"/>
    <mergeCell ref="K23:M23"/>
    <mergeCell ref="T8:U8"/>
    <mergeCell ref="T9:U9"/>
    <mergeCell ref="T10:U10"/>
    <mergeCell ref="T11:U11"/>
    <mergeCell ref="T12:U12"/>
    <mergeCell ref="P6:Q6"/>
    <mergeCell ref="P7:Q7"/>
    <mergeCell ref="P8:Q8"/>
    <mergeCell ref="P9:Q9"/>
    <mergeCell ref="P10:Q10"/>
    <mergeCell ref="P11:Q11"/>
    <mergeCell ref="P12:Q12"/>
    <mergeCell ref="T7:U7"/>
    <mergeCell ref="AC24:AD24"/>
    <mergeCell ref="AC22:AD22"/>
    <mergeCell ref="AC23:AD23"/>
    <mergeCell ref="W9:X9"/>
    <mergeCell ref="W10:X10"/>
    <mergeCell ref="Z23:AB23"/>
    <mergeCell ref="R9:S9"/>
    <mergeCell ref="R10:S10"/>
    <mergeCell ref="R11:S11"/>
    <mergeCell ref="R12:S12"/>
    <mergeCell ref="R13:S13"/>
    <mergeCell ref="AC19:AD19"/>
    <mergeCell ref="AC20:AD20"/>
    <mergeCell ref="AC21:AD21"/>
    <mergeCell ref="T13:U13"/>
    <mergeCell ref="Q17:S17"/>
    <mergeCell ref="Q18:S18"/>
    <mergeCell ref="Q19:S19"/>
    <mergeCell ref="Q20:S20"/>
    <mergeCell ref="Q21:S21"/>
    <mergeCell ref="Z22:AB22"/>
    <mergeCell ref="Z24:AB24"/>
    <mergeCell ref="P13:Q13"/>
    <mergeCell ref="H24:J24"/>
    <mergeCell ref="N4:V4"/>
    <mergeCell ref="W4:AD4"/>
    <mergeCell ref="E6:F6"/>
    <mergeCell ref="E7:F7"/>
    <mergeCell ref="E8:F8"/>
    <mergeCell ref="E9:F9"/>
    <mergeCell ref="E10:F10"/>
    <mergeCell ref="E11:F11"/>
    <mergeCell ref="AA6:AB6"/>
    <mergeCell ref="AA7:AB7"/>
    <mergeCell ref="AA8:AB8"/>
    <mergeCell ref="AA9:AB9"/>
    <mergeCell ref="AA10:AB10"/>
    <mergeCell ref="AA11:AB11"/>
    <mergeCell ref="W6:X6"/>
    <mergeCell ref="W7:X7"/>
    <mergeCell ref="W8:X8"/>
    <mergeCell ref="Y6:Z6"/>
    <mergeCell ref="Y7:Z7"/>
    <mergeCell ref="Y8:Z8"/>
    <mergeCell ref="R6:S6"/>
    <mergeCell ref="R7:S7"/>
    <mergeCell ref="R8:S8"/>
    <mergeCell ref="K24:M24"/>
    <mergeCell ref="N17:P17"/>
    <mergeCell ref="N18:P18"/>
    <mergeCell ref="N19:P19"/>
    <mergeCell ref="N20:P20"/>
    <mergeCell ref="N21:P21"/>
    <mergeCell ref="N22:P22"/>
    <mergeCell ref="N23:P23"/>
    <mergeCell ref="N24:P24"/>
    <mergeCell ref="K17:M17"/>
    <mergeCell ref="K18:M18"/>
    <mergeCell ref="K19:M19"/>
    <mergeCell ref="K20:M20"/>
    <mergeCell ref="K21:M21"/>
    <mergeCell ref="K22:M22"/>
    <mergeCell ref="E24:G24"/>
    <mergeCell ref="T24:V24"/>
    <mergeCell ref="N16:V16"/>
    <mergeCell ref="W17:Y17"/>
    <mergeCell ref="W18:Y18"/>
    <mergeCell ref="W19:Y19"/>
    <mergeCell ref="W20:Y20"/>
    <mergeCell ref="W21:Y21"/>
    <mergeCell ref="W22:Y22"/>
    <mergeCell ref="W23:Y23"/>
    <mergeCell ref="W24:Y24"/>
    <mergeCell ref="Q22:S22"/>
    <mergeCell ref="Q23:S23"/>
    <mergeCell ref="Q24:S24"/>
    <mergeCell ref="T17:V17"/>
    <mergeCell ref="T18:V18"/>
    <mergeCell ref="T19:V19"/>
    <mergeCell ref="T20:V20"/>
    <mergeCell ref="T21:V21"/>
    <mergeCell ref="W16:AD16"/>
    <mergeCell ref="T22:V22"/>
    <mergeCell ref="T23:V23"/>
    <mergeCell ref="AC17:AD17"/>
    <mergeCell ref="H23:J23"/>
    <mergeCell ref="AE11:AF11"/>
    <mergeCell ref="AE12:AF12"/>
    <mergeCell ref="AE13:AF13"/>
    <mergeCell ref="Y9:Z9"/>
    <mergeCell ref="Y10:Z10"/>
    <mergeCell ref="Y11:Z11"/>
    <mergeCell ref="Z19:AB19"/>
    <mergeCell ref="Z20:AB20"/>
    <mergeCell ref="E23:G23"/>
    <mergeCell ref="AC18:AD18"/>
    <mergeCell ref="Z21:AB21"/>
    <mergeCell ref="AA12:AB12"/>
    <mergeCell ref="AA13:AB13"/>
    <mergeCell ref="Y12:Z12"/>
    <mergeCell ref="Y13:Z13"/>
    <mergeCell ref="Z17:AB17"/>
    <mergeCell ref="W11:X11"/>
    <mergeCell ref="W12:X12"/>
    <mergeCell ref="W13:X13"/>
    <mergeCell ref="Z18:AB18"/>
    <mergeCell ref="AK13:AL13"/>
    <mergeCell ref="AI6:AJ6"/>
    <mergeCell ref="AI7:AJ7"/>
    <mergeCell ref="AI8:AJ8"/>
    <mergeCell ref="AI9:AJ9"/>
    <mergeCell ref="AI10:AJ10"/>
    <mergeCell ref="AI11:AJ11"/>
    <mergeCell ref="AG6:AH6"/>
    <mergeCell ref="AG7:AH7"/>
    <mergeCell ref="AG8:AH8"/>
    <mergeCell ref="AG9:AH9"/>
    <mergeCell ref="AG10:AH10"/>
    <mergeCell ref="AG11:AH11"/>
    <mergeCell ref="AK10:AL10"/>
    <mergeCell ref="AK11:AL11"/>
    <mergeCell ref="AK12:AL12"/>
    <mergeCell ref="AI12:AJ12"/>
    <mergeCell ref="AI13:AJ13"/>
    <mergeCell ref="AK7:AL7"/>
    <mergeCell ref="AK8:AL8"/>
    <mergeCell ref="AK9:AL9"/>
    <mergeCell ref="AE6:AF6"/>
    <mergeCell ref="AE7:AF7"/>
    <mergeCell ref="AE8:AF8"/>
    <mergeCell ref="AE9:AF9"/>
    <mergeCell ref="AE10:AF10"/>
    <mergeCell ref="AE24:AG24"/>
    <mergeCell ref="AG12:AH12"/>
    <mergeCell ref="AG13:AH13"/>
    <mergeCell ref="AE18:AG18"/>
    <mergeCell ref="AE19:AG19"/>
    <mergeCell ref="AE20:AG20"/>
    <mergeCell ref="AE21:AG21"/>
    <mergeCell ref="AE23:AG23"/>
    <mergeCell ref="AE16:AM16"/>
    <mergeCell ref="AE22:AG22"/>
    <mergeCell ref="AK20:AM20"/>
    <mergeCell ref="AK21:AM21"/>
    <mergeCell ref="AK22:AM22"/>
    <mergeCell ref="AK23:AM23"/>
    <mergeCell ref="AE17:AG17"/>
    <mergeCell ref="AH17:AJ17"/>
    <mergeCell ref="AK17:AM17"/>
    <mergeCell ref="AK24:AM24"/>
    <mergeCell ref="AH18:AJ18"/>
    <mergeCell ref="AH19:AJ19"/>
    <mergeCell ref="AH20:AJ20"/>
    <mergeCell ref="AH21:AJ21"/>
    <mergeCell ref="AH22:AJ22"/>
    <mergeCell ref="AH23:AJ23"/>
    <mergeCell ref="AH24:AJ24"/>
    <mergeCell ref="AK18:AM18"/>
    <mergeCell ref="AK19:AM19"/>
    <mergeCell ref="B3:H3"/>
    <mergeCell ref="B15:G15"/>
    <mergeCell ref="E5:J5"/>
    <mergeCell ref="K5:L6"/>
    <mergeCell ref="M5:M6"/>
    <mergeCell ref="N5:S5"/>
    <mergeCell ref="AE4:AM4"/>
    <mergeCell ref="E4:M4"/>
    <mergeCell ref="T5:U6"/>
    <mergeCell ref="V5:V6"/>
    <mergeCell ref="W5:AB5"/>
    <mergeCell ref="AC5:AC6"/>
    <mergeCell ref="AD5:AD6"/>
    <mergeCell ref="AE5:AJ5"/>
    <mergeCell ref="AK5:AL6"/>
    <mergeCell ref="AM5:AM6"/>
  </mergeCells>
  <phoneticPr fontId="3"/>
  <pageMargins left="0.59055118110236227" right="0.19685039370078741" top="0.78740157480314965" bottom="0.78740157480314965" header="0.59055118110236227" footer="0.59055118110236227"/>
  <pageSetup paperSize="9" scale="63" fitToHeight="0" orientation="landscape" r:id="rId1"/>
  <headerFooter scaleWithDoc="0">
    <oddHeader>&amp;R&amp;"ＭＳ ゴシック,標準"【２　人口推移】</oddHeader>
    <oddFooter>&amp;R&amp;"ＭＳ ゴシック,標準"【２　人口推移】</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Y40"/>
  <sheetViews>
    <sheetView tabSelected="1" view="pageBreakPreview" topLeftCell="A19" zoomScale="73" zoomScaleNormal="73" zoomScaleSheetLayoutView="73" workbookViewId="0">
      <selection activeCell="Q30" sqref="Q30:Q33"/>
    </sheetView>
  </sheetViews>
  <sheetFormatPr defaultColWidth="6.25" defaultRowHeight="13.5" x14ac:dyDescent="0.15"/>
  <cols>
    <col min="1" max="1" width="2.875" style="2" customWidth="1"/>
    <col min="2" max="2" width="3" style="2" customWidth="1"/>
    <col min="3" max="3" width="5.125" style="2" customWidth="1"/>
    <col min="4" max="4" width="6.75" style="2" customWidth="1"/>
    <col min="5" max="8" width="10.625" style="2" customWidth="1"/>
    <col min="9" max="9" width="6.75" style="30" customWidth="1"/>
    <col min="10" max="13" width="10.625" style="2" customWidth="1"/>
    <col min="14" max="14" width="6.75" style="30" customWidth="1"/>
    <col min="15" max="18" width="10.625" style="2" customWidth="1"/>
    <col min="19" max="19" width="6.75" style="30" customWidth="1"/>
    <col min="20" max="23" width="10.625" style="2" customWidth="1"/>
    <col min="24" max="24" width="6.75" style="2" customWidth="1"/>
    <col min="25" max="16384" width="6.25" style="2"/>
  </cols>
  <sheetData>
    <row r="1" spans="1:25" ht="13.5" customHeight="1" thickBot="1" x14ac:dyDescent="0.2">
      <c r="J1" s="28"/>
      <c r="K1" s="28"/>
      <c r="L1" s="105"/>
      <c r="M1" s="105"/>
      <c r="N1" s="105"/>
      <c r="O1" s="28"/>
      <c r="P1" s="28"/>
      <c r="Q1" s="28"/>
      <c r="R1" s="28"/>
      <c r="S1" s="104"/>
    </row>
    <row r="2" spans="1:25" ht="30.75" customHeight="1" x14ac:dyDescent="0.15">
      <c r="A2" s="122"/>
      <c r="B2" s="764" t="s">
        <v>238</v>
      </c>
      <c r="C2" s="123"/>
      <c r="D2" s="124"/>
      <c r="E2" s="124"/>
      <c r="F2" s="125"/>
      <c r="G2" s="125"/>
      <c r="H2" s="125"/>
      <c r="I2" s="126"/>
      <c r="J2" s="125"/>
      <c r="K2" s="125"/>
      <c r="L2" s="125"/>
      <c r="M2" s="125"/>
      <c r="N2" s="126"/>
      <c r="O2" s="125"/>
      <c r="P2" s="125"/>
      <c r="Q2" s="125"/>
      <c r="R2" s="125"/>
      <c r="S2" s="126"/>
      <c r="T2" s="1902"/>
      <c r="U2" s="1901"/>
      <c r="V2" s="1901"/>
      <c r="W2" s="1901"/>
      <c r="X2" s="1901"/>
      <c r="Y2" s="1900"/>
    </row>
    <row r="3" spans="1:25" ht="18.75" customHeight="1" x14ac:dyDescent="0.15">
      <c r="A3" s="2317"/>
      <c r="B3" s="2317"/>
      <c r="C3" s="2317"/>
      <c r="D3" s="2317"/>
      <c r="E3" s="2312" t="s">
        <v>55</v>
      </c>
      <c r="F3" s="2312"/>
      <c r="G3" s="2313"/>
      <c r="H3" s="2312"/>
      <c r="I3" s="2312"/>
      <c r="J3" s="2312" t="s">
        <v>182</v>
      </c>
      <c r="K3" s="2312"/>
      <c r="L3" s="2313"/>
      <c r="M3" s="2312"/>
      <c r="N3" s="2312"/>
      <c r="O3" s="2312" t="s">
        <v>183</v>
      </c>
      <c r="P3" s="2312"/>
      <c r="Q3" s="2313"/>
      <c r="R3" s="2312"/>
      <c r="S3" s="2312"/>
      <c r="T3" s="2312" t="s">
        <v>184</v>
      </c>
      <c r="U3" s="2312"/>
      <c r="V3" s="2313"/>
      <c r="W3" s="2312"/>
      <c r="X3" s="2312"/>
      <c r="Y3" s="1898"/>
    </row>
    <row r="4" spans="1:25" ht="18.75" customHeight="1" x14ac:dyDescent="0.15">
      <c r="A4" s="2317"/>
      <c r="B4" s="2317"/>
      <c r="C4" s="2317"/>
      <c r="D4" s="2317"/>
      <c r="E4" s="2314" t="s">
        <v>615</v>
      </c>
      <c r="F4" s="2315"/>
      <c r="G4" s="2316"/>
      <c r="H4" s="1882" t="s">
        <v>51</v>
      </c>
      <c r="I4" s="761" t="s">
        <v>30</v>
      </c>
      <c r="J4" s="2314" t="s">
        <v>615</v>
      </c>
      <c r="K4" s="2315"/>
      <c r="L4" s="2316"/>
      <c r="M4" s="1882" t="s">
        <v>51</v>
      </c>
      <c r="N4" s="761" t="s">
        <v>30</v>
      </c>
      <c r="O4" s="2314" t="s">
        <v>615</v>
      </c>
      <c r="P4" s="2315"/>
      <c r="Q4" s="2316"/>
      <c r="R4" s="1882" t="s">
        <v>51</v>
      </c>
      <c r="S4" s="761" t="s">
        <v>30</v>
      </c>
      <c r="T4" s="2314" t="s">
        <v>615</v>
      </c>
      <c r="U4" s="2315"/>
      <c r="V4" s="2316"/>
      <c r="W4" s="1882" t="s">
        <v>51</v>
      </c>
      <c r="X4" s="761" t="s">
        <v>30</v>
      </c>
      <c r="Y4" s="1898"/>
    </row>
    <row r="5" spans="1:25" ht="27.75" customHeight="1" x14ac:dyDescent="0.15">
      <c r="A5" s="2328" t="s">
        <v>618</v>
      </c>
      <c r="B5" s="2311" t="s">
        <v>617</v>
      </c>
      <c r="C5" s="2318" t="s">
        <v>612</v>
      </c>
      <c r="D5" s="1881" t="s">
        <v>13</v>
      </c>
      <c r="E5" s="763">
        <f t="shared" ref="E5:E16" si="0">SUM(J5,O5,T5)</f>
        <v>345934</v>
      </c>
      <c r="F5" s="2305">
        <f>SUM(E5,E6)</f>
        <v>709142</v>
      </c>
      <c r="G5" s="2305">
        <f>SUM(E5:E8)</f>
        <v>717116</v>
      </c>
      <c r="H5" s="2305">
        <f>SUM(M5,R5,W5)</f>
        <v>304963</v>
      </c>
      <c r="I5" s="2308">
        <f>G5/H5</f>
        <v>2.3514852621465554</v>
      </c>
      <c r="J5" s="763">
        <v>123719</v>
      </c>
      <c r="K5" s="2305">
        <f>SUM(J5,J6)</f>
        <v>256291</v>
      </c>
      <c r="L5" s="2305">
        <f>SUM(K5:K8)</f>
        <v>258588</v>
      </c>
      <c r="M5" s="2305">
        <v>111086</v>
      </c>
      <c r="N5" s="2308">
        <f>L5/M5</f>
        <v>2.3278180868876368</v>
      </c>
      <c r="O5" s="763">
        <v>103112</v>
      </c>
      <c r="P5" s="2305">
        <f>SUM(O5,O6)</f>
        <v>208604</v>
      </c>
      <c r="Q5" s="2305">
        <f>SUM(O5:O8)</f>
        <v>211797</v>
      </c>
      <c r="R5" s="2305">
        <v>92509</v>
      </c>
      <c r="S5" s="2308">
        <f>Q5/R5</f>
        <v>2.2894745376125565</v>
      </c>
      <c r="T5" s="763">
        <v>119103</v>
      </c>
      <c r="U5" s="2305">
        <f>SUM(T5,T6)</f>
        <v>244247</v>
      </c>
      <c r="V5" s="2305">
        <f>SUM(T5:T8)</f>
        <v>246731</v>
      </c>
      <c r="W5" s="2305">
        <v>101368</v>
      </c>
      <c r="X5" s="2308">
        <f>V5/W5</f>
        <v>2.4340127061794647</v>
      </c>
      <c r="Y5" s="1898"/>
    </row>
    <row r="6" spans="1:25" ht="27.75" customHeight="1" x14ac:dyDescent="0.15">
      <c r="A6" s="2329"/>
      <c r="B6" s="2311"/>
      <c r="C6" s="2318"/>
      <c r="D6" s="1881" t="s">
        <v>14</v>
      </c>
      <c r="E6" s="763">
        <f t="shared" si="0"/>
        <v>363208</v>
      </c>
      <c r="F6" s="2306"/>
      <c r="G6" s="2307"/>
      <c r="H6" s="2307"/>
      <c r="I6" s="2309"/>
      <c r="J6" s="763">
        <v>132572</v>
      </c>
      <c r="K6" s="2306"/>
      <c r="L6" s="2307"/>
      <c r="M6" s="2307"/>
      <c r="N6" s="2309"/>
      <c r="O6" s="763">
        <v>105492</v>
      </c>
      <c r="P6" s="2306"/>
      <c r="Q6" s="2307"/>
      <c r="R6" s="2307"/>
      <c r="S6" s="2309"/>
      <c r="T6" s="763">
        <v>125144</v>
      </c>
      <c r="U6" s="2306"/>
      <c r="V6" s="2307"/>
      <c r="W6" s="2307"/>
      <c r="X6" s="2309"/>
      <c r="Y6" s="1898"/>
    </row>
    <row r="7" spans="1:25" ht="27.75" customHeight="1" x14ac:dyDescent="0.15">
      <c r="A7" s="2329"/>
      <c r="B7" s="2311"/>
      <c r="C7" s="2318" t="s">
        <v>611</v>
      </c>
      <c r="D7" s="1881" t="s">
        <v>13</v>
      </c>
      <c r="E7" s="763">
        <f t="shared" si="0"/>
        <v>3474</v>
      </c>
      <c r="F7" s="2305">
        <f>SUM(E7,E8)</f>
        <v>7974</v>
      </c>
      <c r="G7" s="2307"/>
      <c r="H7" s="2307"/>
      <c r="I7" s="2309"/>
      <c r="J7" s="763">
        <v>937</v>
      </c>
      <c r="K7" s="2305">
        <f>SUM(J7,J8)</f>
        <v>2297</v>
      </c>
      <c r="L7" s="2307"/>
      <c r="M7" s="2307"/>
      <c r="N7" s="2309"/>
      <c r="O7" s="763">
        <v>1472</v>
      </c>
      <c r="P7" s="2305">
        <f>SUM(O7,O8)</f>
        <v>3193</v>
      </c>
      <c r="Q7" s="2307"/>
      <c r="R7" s="2307"/>
      <c r="S7" s="2309"/>
      <c r="T7" s="763">
        <v>1065</v>
      </c>
      <c r="U7" s="2305">
        <f>SUM(T7,T8)</f>
        <v>2484</v>
      </c>
      <c r="V7" s="2307"/>
      <c r="W7" s="2307"/>
      <c r="X7" s="2309"/>
      <c r="Y7" s="1898"/>
    </row>
    <row r="8" spans="1:25" ht="27.75" customHeight="1" x14ac:dyDescent="0.15">
      <c r="A8" s="2329"/>
      <c r="B8" s="2311"/>
      <c r="C8" s="2318"/>
      <c r="D8" s="1881" t="s">
        <v>14</v>
      </c>
      <c r="E8" s="763">
        <f t="shared" si="0"/>
        <v>4500</v>
      </c>
      <c r="F8" s="2306"/>
      <c r="G8" s="2306"/>
      <c r="H8" s="2306"/>
      <c r="I8" s="2310"/>
      <c r="J8" s="763">
        <v>1360</v>
      </c>
      <c r="K8" s="2306"/>
      <c r="L8" s="2306"/>
      <c r="M8" s="2306"/>
      <c r="N8" s="2310"/>
      <c r="O8" s="763">
        <v>1721</v>
      </c>
      <c r="P8" s="2306"/>
      <c r="Q8" s="2306"/>
      <c r="R8" s="2306"/>
      <c r="S8" s="2310"/>
      <c r="T8" s="763">
        <v>1419</v>
      </c>
      <c r="U8" s="2306"/>
      <c r="V8" s="2306"/>
      <c r="W8" s="2306"/>
      <c r="X8" s="2310"/>
      <c r="Y8" s="1898"/>
    </row>
    <row r="9" spans="1:25" ht="27.75" customHeight="1" x14ac:dyDescent="0.15">
      <c r="A9" s="2329"/>
      <c r="B9" s="2311" t="s">
        <v>619</v>
      </c>
      <c r="C9" s="2318" t="s">
        <v>612</v>
      </c>
      <c r="D9" s="1881" t="s">
        <v>13</v>
      </c>
      <c r="E9" s="763">
        <f t="shared" si="0"/>
        <v>345333</v>
      </c>
      <c r="F9" s="2305">
        <f>SUM(E9,E10)</f>
        <v>707874</v>
      </c>
      <c r="G9" s="2305">
        <f>SUM(E9:E12)</f>
        <v>715877</v>
      </c>
      <c r="H9" s="2305">
        <f>SUM(M9,R9,W9)</f>
        <v>306990</v>
      </c>
      <c r="I9" s="2308">
        <f>G9/H9</f>
        <v>2.3319228639369363</v>
      </c>
      <c r="J9" s="763">
        <v>123579</v>
      </c>
      <c r="K9" s="2305">
        <f>SUM(J9,J10)</f>
        <v>256059</v>
      </c>
      <c r="L9" s="2305">
        <f>SUM(K9:K12)</f>
        <v>258380</v>
      </c>
      <c r="M9" s="2305">
        <v>111812</v>
      </c>
      <c r="N9" s="2308">
        <f>L9/M9</f>
        <v>2.3108432010875397</v>
      </c>
      <c r="O9" s="763">
        <v>103343</v>
      </c>
      <c r="P9" s="2305">
        <f>SUM(O9,O10)</f>
        <v>209062</v>
      </c>
      <c r="Q9" s="2305">
        <f>SUM(O9:O12)</f>
        <v>212354</v>
      </c>
      <c r="R9" s="2305">
        <v>93456</v>
      </c>
      <c r="S9" s="2308">
        <f>Q9/R9</f>
        <v>2.2722350624892997</v>
      </c>
      <c r="T9" s="763">
        <v>118411</v>
      </c>
      <c r="U9" s="2305">
        <f>SUM(T9,T10)</f>
        <v>242753</v>
      </c>
      <c r="V9" s="2305">
        <f>SUM(T9:T12)</f>
        <v>245143</v>
      </c>
      <c r="W9" s="2305">
        <v>101722</v>
      </c>
      <c r="X9" s="2308">
        <f>V9/W9</f>
        <v>2.4099309883800948</v>
      </c>
      <c r="Y9" s="1898"/>
    </row>
    <row r="10" spans="1:25" ht="27.75" customHeight="1" x14ac:dyDescent="0.15">
      <c r="A10" s="2329"/>
      <c r="B10" s="2311"/>
      <c r="C10" s="2318"/>
      <c r="D10" s="1881" t="s">
        <v>14</v>
      </c>
      <c r="E10" s="763">
        <f t="shared" si="0"/>
        <v>362541</v>
      </c>
      <c r="F10" s="2306"/>
      <c r="G10" s="2307"/>
      <c r="H10" s="2307"/>
      <c r="I10" s="2309"/>
      <c r="J10" s="763">
        <v>132480</v>
      </c>
      <c r="K10" s="2306"/>
      <c r="L10" s="2307"/>
      <c r="M10" s="2307"/>
      <c r="N10" s="2309"/>
      <c r="O10" s="763">
        <v>105719</v>
      </c>
      <c r="P10" s="2306"/>
      <c r="Q10" s="2307"/>
      <c r="R10" s="2307"/>
      <c r="S10" s="2309"/>
      <c r="T10" s="763">
        <v>124342</v>
      </c>
      <c r="U10" s="2306"/>
      <c r="V10" s="2307"/>
      <c r="W10" s="2307"/>
      <c r="X10" s="2309"/>
      <c r="Y10" s="1898"/>
    </row>
    <row r="11" spans="1:25" ht="27.75" customHeight="1" x14ac:dyDescent="0.15">
      <c r="A11" s="2329"/>
      <c r="B11" s="2311"/>
      <c r="C11" s="2318" t="s">
        <v>611</v>
      </c>
      <c r="D11" s="1881" t="s">
        <v>13</v>
      </c>
      <c r="E11" s="763">
        <f t="shared" si="0"/>
        <v>3543</v>
      </c>
      <c r="F11" s="2305">
        <f>SUM(E11,E12)</f>
        <v>8003</v>
      </c>
      <c r="G11" s="2307"/>
      <c r="H11" s="2307"/>
      <c r="I11" s="2309"/>
      <c r="J11" s="763">
        <v>963</v>
      </c>
      <c r="K11" s="2305">
        <f>SUM(J11,J12)</f>
        <v>2321</v>
      </c>
      <c r="L11" s="2307"/>
      <c r="M11" s="2307"/>
      <c r="N11" s="2309"/>
      <c r="O11" s="763">
        <v>1544</v>
      </c>
      <c r="P11" s="2305">
        <f>SUM(O11,O12)</f>
        <v>3292</v>
      </c>
      <c r="Q11" s="2307"/>
      <c r="R11" s="2307"/>
      <c r="S11" s="2309"/>
      <c r="T11" s="763">
        <v>1036</v>
      </c>
      <c r="U11" s="2305">
        <f>SUM(T11,T12)</f>
        <v>2390</v>
      </c>
      <c r="V11" s="2307"/>
      <c r="W11" s="2307"/>
      <c r="X11" s="2309"/>
      <c r="Y11" s="1898"/>
    </row>
    <row r="12" spans="1:25" ht="27.75" customHeight="1" x14ac:dyDescent="0.15">
      <c r="A12" s="2329"/>
      <c r="B12" s="2311"/>
      <c r="C12" s="2318"/>
      <c r="D12" s="1881" t="s">
        <v>14</v>
      </c>
      <c r="E12" s="763">
        <f t="shared" si="0"/>
        <v>4460</v>
      </c>
      <c r="F12" s="2306"/>
      <c r="G12" s="2306"/>
      <c r="H12" s="2306"/>
      <c r="I12" s="2310"/>
      <c r="J12" s="763">
        <v>1358</v>
      </c>
      <c r="K12" s="2306"/>
      <c r="L12" s="2306"/>
      <c r="M12" s="2306"/>
      <c r="N12" s="2310"/>
      <c r="O12" s="763">
        <v>1748</v>
      </c>
      <c r="P12" s="2306"/>
      <c r="Q12" s="2306"/>
      <c r="R12" s="2306"/>
      <c r="S12" s="2310"/>
      <c r="T12" s="763">
        <v>1354</v>
      </c>
      <c r="U12" s="2306"/>
      <c r="V12" s="2306"/>
      <c r="W12" s="2306"/>
      <c r="X12" s="2310"/>
      <c r="Y12" s="1898"/>
    </row>
    <row r="13" spans="1:25" ht="27.75" customHeight="1" x14ac:dyDescent="0.15">
      <c r="A13" s="2328" t="s">
        <v>687</v>
      </c>
      <c r="B13" s="2311" t="s">
        <v>617</v>
      </c>
      <c r="C13" s="2318" t="s">
        <v>612</v>
      </c>
      <c r="D13" s="1881" t="s">
        <v>13</v>
      </c>
      <c r="E13" s="763">
        <f t="shared" si="0"/>
        <v>344312</v>
      </c>
      <c r="F13" s="2305">
        <f>SUM(E13,E14)</f>
        <v>706166</v>
      </c>
      <c r="G13" s="2305">
        <f>SUM(E13:E16)</f>
        <v>714142</v>
      </c>
      <c r="H13" s="2305">
        <f>SUM(M13,R13,W13)</f>
        <v>307326</v>
      </c>
      <c r="I13" s="2308">
        <f>G13/H13</f>
        <v>2.3237278980626437</v>
      </c>
      <c r="J13" s="763">
        <v>123268</v>
      </c>
      <c r="K13" s="2305">
        <f>SUM(J13,J14)</f>
        <v>255607</v>
      </c>
      <c r="L13" s="2305">
        <f>SUM(K13:K16)</f>
        <v>257836</v>
      </c>
      <c r="M13" s="2305">
        <v>112079</v>
      </c>
      <c r="N13" s="2308">
        <f>L13/M13</f>
        <v>2.3004844796973565</v>
      </c>
      <c r="O13" s="763">
        <v>102912</v>
      </c>
      <c r="P13" s="2305">
        <f>SUM(O13,O14)</f>
        <v>208328</v>
      </c>
      <c r="Q13" s="2305">
        <f>SUM(O13:O16)</f>
        <v>211682</v>
      </c>
      <c r="R13" s="2305">
        <v>93521</v>
      </c>
      <c r="S13" s="2308">
        <f>Q13/R13</f>
        <v>2.2634702366313446</v>
      </c>
      <c r="T13" s="763">
        <v>118132</v>
      </c>
      <c r="U13" s="2305">
        <f>SUM(T13,T14)</f>
        <v>242231</v>
      </c>
      <c r="V13" s="2305">
        <f>SUM(T13:T16)</f>
        <v>244624</v>
      </c>
      <c r="W13" s="2305">
        <v>101726</v>
      </c>
      <c r="X13" s="2308">
        <f>V13/W13</f>
        <v>2.4047342862198455</v>
      </c>
      <c r="Y13" s="1898"/>
    </row>
    <row r="14" spans="1:25" ht="27.75" customHeight="1" x14ac:dyDescent="0.15">
      <c r="A14" s="2329"/>
      <c r="B14" s="2311"/>
      <c r="C14" s="2318"/>
      <c r="D14" s="1881" t="s">
        <v>14</v>
      </c>
      <c r="E14" s="763">
        <f t="shared" si="0"/>
        <v>361854</v>
      </c>
      <c r="F14" s="2306"/>
      <c r="G14" s="2307"/>
      <c r="H14" s="2307"/>
      <c r="I14" s="2309"/>
      <c r="J14" s="763">
        <v>132339</v>
      </c>
      <c r="K14" s="2306"/>
      <c r="L14" s="2307"/>
      <c r="M14" s="2307"/>
      <c r="N14" s="2309"/>
      <c r="O14" s="763">
        <v>105416</v>
      </c>
      <c r="P14" s="2306"/>
      <c r="Q14" s="2307"/>
      <c r="R14" s="2307"/>
      <c r="S14" s="2309"/>
      <c r="T14" s="763">
        <v>124099</v>
      </c>
      <c r="U14" s="2306"/>
      <c r="V14" s="2307"/>
      <c r="W14" s="2307"/>
      <c r="X14" s="2309"/>
      <c r="Y14" s="1898"/>
    </row>
    <row r="15" spans="1:25" ht="27.75" customHeight="1" x14ac:dyDescent="0.15">
      <c r="A15" s="2329"/>
      <c r="B15" s="2311"/>
      <c r="C15" s="2318" t="s">
        <v>611</v>
      </c>
      <c r="D15" s="1881" t="s">
        <v>13</v>
      </c>
      <c r="E15" s="763">
        <f t="shared" si="0"/>
        <v>3543</v>
      </c>
      <c r="F15" s="2305">
        <f>SUM(E15,E16)</f>
        <v>7976</v>
      </c>
      <c r="G15" s="2307"/>
      <c r="H15" s="2307"/>
      <c r="I15" s="2309"/>
      <c r="J15" s="763">
        <v>930</v>
      </c>
      <c r="K15" s="2305">
        <f>SUM(J15,J16)</f>
        <v>2229</v>
      </c>
      <c r="L15" s="2307"/>
      <c r="M15" s="2307"/>
      <c r="N15" s="2309"/>
      <c r="O15" s="763">
        <v>1571</v>
      </c>
      <c r="P15" s="2305">
        <f>SUM(O15,O16)</f>
        <v>3354</v>
      </c>
      <c r="Q15" s="2307"/>
      <c r="R15" s="2307"/>
      <c r="S15" s="2309"/>
      <c r="T15" s="763">
        <v>1042</v>
      </c>
      <c r="U15" s="2305">
        <f>SUM(T15,T16)</f>
        <v>2393</v>
      </c>
      <c r="V15" s="2307"/>
      <c r="W15" s="2307"/>
      <c r="X15" s="2309"/>
      <c r="Y15" s="1898"/>
    </row>
    <row r="16" spans="1:25" ht="27.75" customHeight="1" x14ac:dyDescent="0.15">
      <c r="A16" s="2330"/>
      <c r="B16" s="2311"/>
      <c r="C16" s="2318"/>
      <c r="D16" s="1881" t="s">
        <v>14</v>
      </c>
      <c r="E16" s="763">
        <f t="shared" si="0"/>
        <v>4433</v>
      </c>
      <c r="F16" s="2306"/>
      <c r="G16" s="2306"/>
      <c r="H16" s="2306"/>
      <c r="I16" s="2310"/>
      <c r="J16" s="763">
        <v>1299</v>
      </c>
      <c r="K16" s="2306"/>
      <c r="L16" s="2306"/>
      <c r="M16" s="2306"/>
      <c r="N16" s="2310"/>
      <c r="O16" s="763">
        <v>1783</v>
      </c>
      <c r="P16" s="2306"/>
      <c r="Q16" s="2306"/>
      <c r="R16" s="2306"/>
      <c r="S16" s="2310"/>
      <c r="T16" s="763">
        <v>1351</v>
      </c>
      <c r="U16" s="2306"/>
      <c r="V16" s="2306"/>
      <c r="W16" s="2306"/>
      <c r="X16" s="2310"/>
      <c r="Y16" s="1898"/>
    </row>
    <row r="17" spans="1:25" ht="13.5" customHeight="1" x14ac:dyDescent="0.15">
      <c r="A17" s="127"/>
      <c r="B17" s="118"/>
      <c r="C17" s="118"/>
      <c r="D17" s="118"/>
      <c r="E17" s="119"/>
      <c r="F17" s="119"/>
      <c r="G17" s="119"/>
      <c r="H17" s="119"/>
      <c r="I17" s="120"/>
      <c r="J17" s="121"/>
      <c r="K17" s="121"/>
      <c r="L17" s="121"/>
      <c r="M17" s="121"/>
      <c r="N17" s="121"/>
      <c r="O17" s="121"/>
      <c r="P17" s="121"/>
      <c r="Q17" s="121"/>
      <c r="R17" s="121"/>
      <c r="S17" s="121"/>
      <c r="T17" s="1899"/>
      <c r="U17" s="185"/>
      <c r="V17" s="185"/>
      <c r="W17" s="185"/>
      <c r="X17" s="185"/>
      <c r="Y17" s="1898"/>
    </row>
    <row r="18" spans="1:25" ht="14.25" thickBot="1" x14ac:dyDescent="0.2">
      <c r="A18" s="128"/>
      <c r="B18" s="129"/>
      <c r="C18" s="129"/>
      <c r="D18" s="129"/>
      <c r="E18" s="129"/>
      <c r="F18" s="129"/>
      <c r="G18" s="129"/>
      <c r="H18" s="129"/>
      <c r="I18" s="130"/>
      <c r="J18" s="129"/>
      <c r="K18" s="129"/>
      <c r="L18" s="129"/>
      <c r="M18" s="129"/>
      <c r="N18" s="130"/>
      <c r="O18" s="129"/>
      <c r="P18" s="129"/>
      <c r="Q18" s="129"/>
      <c r="R18" s="129"/>
      <c r="S18" s="130"/>
      <c r="T18" s="129"/>
      <c r="U18" s="1897"/>
      <c r="V18" s="1897"/>
      <c r="W18" s="1897"/>
      <c r="X18" s="1897"/>
      <c r="Y18" s="1896"/>
    </row>
    <row r="20" spans="1:25" ht="14.25" x14ac:dyDescent="0.15">
      <c r="B20" s="100" t="s">
        <v>239</v>
      </c>
      <c r="C20" s="100"/>
      <c r="D20" s="103"/>
      <c r="E20" s="103"/>
      <c r="F20" s="103"/>
    </row>
    <row r="21" spans="1:25" s="185" customFormat="1" ht="7.5" customHeight="1" thickBot="1" x14ac:dyDescent="0.2">
      <c r="B21" s="1453"/>
      <c r="C21" s="1453"/>
      <c r="D21" s="1453"/>
      <c r="E21" s="74"/>
      <c r="F21" s="74"/>
      <c r="G21" s="74"/>
      <c r="H21" s="74"/>
      <c r="I21" s="75"/>
      <c r="J21" s="5"/>
      <c r="K21" s="74"/>
      <c r="L21" s="74"/>
      <c r="M21" s="74"/>
      <c r="N21" s="77"/>
      <c r="O21" s="5"/>
      <c r="P21" s="5"/>
      <c r="Q21" s="8"/>
      <c r="R21" s="8"/>
      <c r="S21" s="76"/>
    </row>
    <row r="22" spans="1:25" s="298" customFormat="1" ht="22.5" customHeight="1" thickBot="1" x14ac:dyDescent="0.2">
      <c r="A22" s="87"/>
      <c r="B22" s="303" t="s">
        <v>616</v>
      </c>
      <c r="C22" s="300"/>
      <c r="D22" s="301"/>
      <c r="E22" s="301"/>
      <c r="F22" s="301"/>
      <c r="G22" s="301"/>
      <c r="H22" s="301"/>
      <c r="I22" s="301"/>
      <c r="J22" s="301"/>
      <c r="K22" s="301"/>
      <c r="L22" s="301"/>
      <c r="M22" s="301"/>
      <c r="N22" s="301"/>
      <c r="O22" s="301"/>
      <c r="P22" s="301"/>
      <c r="Q22" s="301"/>
      <c r="R22" s="301"/>
      <c r="S22" s="302"/>
      <c r="T22" s="84"/>
      <c r="U22" s="84"/>
      <c r="V22" s="84"/>
      <c r="W22" s="84"/>
    </row>
    <row r="23" spans="1:25" s="185" customFormat="1" ht="26.25" customHeight="1" thickBot="1" x14ac:dyDescent="0.2">
      <c r="B23" s="1453"/>
      <c r="C23" s="1453"/>
      <c r="D23" s="1453"/>
      <c r="F23" s="322" t="s">
        <v>608</v>
      </c>
      <c r="G23" s="2147">
        <f>'当該年度入力、注意事項'!$E$10</f>
        <v>26</v>
      </c>
      <c r="H23" s="2147"/>
      <c r="I23" s="2147"/>
      <c r="J23" s="5"/>
      <c r="K23" s="1895"/>
      <c r="N23" s="77"/>
      <c r="O23" s="5"/>
      <c r="P23" s="5"/>
      <c r="Q23" s="8"/>
      <c r="R23" s="8"/>
      <c r="S23" s="76"/>
      <c r="X23" s="2030" t="s">
        <v>689</v>
      </c>
    </row>
    <row r="24" spans="1:25" s="185" customFormat="1" ht="18.75" customHeight="1" x14ac:dyDescent="0.15">
      <c r="B24" s="2335"/>
      <c r="C24" s="2336"/>
      <c r="D24" s="2337"/>
      <c r="E24" s="2322" t="s">
        <v>27</v>
      </c>
      <c r="F24" s="2323"/>
      <c r="G24" s="2323"/>
      <c r="H24" s="2323"/>
      <c r="I24" s="2324"/>
      <c r="J24" s="2322" t="s">
        <v>182</v>
      </c>
      <c r="K24" s="2323"/>
      <c r="L24" s="2323"/>
      <c r="M24" s="2323"/>
      <c r="N24" s="2324"/>
      <c r="O24" s="2322" t="s">
        <v>183</v>
      </c>
      <c r="P24" s="2323"/>
      <c r="Q24" s="2323"/>
      <c r="R24" s="2323"/>
      <c r="S24" s="2324"/>
      <c r="T24" s="2322" t="s">
        <v>184</v>
      </c>
      <c r="U24" s="2323"/>
      <c r="V24" s="2323"/>
      <c r="W24" s="2323"/>
      <c r="X24" s="2324"/>
    </row>
    <row r="25" spans="1:25" s="185" customFormat="1" ht="18.75" customHeight="1" thickBot="1" x14ac:dyDescent="0.2">
      <c r="B25" s="2319"/>
      <c r="C25" s="2320"/>
      <c r="D25" s="2321"/>
      <c r="E25" s="2325" t="s">
        <v>615</v>
      </c>
      <c r="F25" s="2326"/>
      <c r="G25" s="2327"/>
      <c r="H25" s="1894" t="s">
        <v>51</v>
      </c>
      <c r="I25" s="1893" t="s">
        <v>30</v>
      </c>
      <c r="J25" s="2325" t="s">
        <v>615</v>
      </c>
      <c r="K25" s="2326"/>
      <c r="L25" s="2327"/>
      <c r="M25" s="1894" t="s">
        <v>51</v>
      </c>
      <c r="N25" s="1893" t="s">
        <v>30</v>
      </c>
      <c r="O25" s="2325" t="s">
        <v>615</v>
      </c>
      <c r="P25" s="2326"/>
      <c r="Q25" s="2327"/>
      <c r="R25" s="1894" t="s">
        <v>51</v>
      </c>
      <c r="S25" s="1893" t="s">
        <v>30</v>
      </c>
      <c r="T25" s="2325" t="s">
        <v>615</v>
      </c>
      <c r="U25" s="2326"/>
      <c r="V25" s="2327"/>
      <c r="W25" s="1894" t="s">
        <v>51</v>
      </c>
      <c r="X25" s="1893" t="s">
        <v>30</v>
      </c>
    </row>
    <row r="26" spans="1:25" ht="25.5" customHeight="1" x14ac:dyDescent="0.15">
      <c r="B26" s="2331" t="s">
        <v>614</v>
      </c>
      <c r="C26" s="2332" t="s">
        <v>612</v>
      </c>
      <c r="D26" s="1891" t="s">
        <v>13</v>
      </c>
      <c r="E26" s="1892">
        <f t="shared" ref="E26:E33" si="1">SUM(J26,O26,T26)</f>
        <v>348064</v>
      </c>
      <c r="F26" s="2338">
        <f>SUM(E26:E27)</f>
        <v>713449</v>
      </c>
      <c r="G26" s="2338">
        <f>SUM(F26:F29)</f>
        <v>721483</v>
      </c>
      <c r="H26" s="2338">
        <f>SUM(M26,R26,W26)</f>
        <v>301980</v>
      </c>
      <c r="I26" s="2343">
        <f>G26/H26</f>
        <v>2.3891747797867406</v>
      </c>
      <c r="J26" s="1892">
        <v>124007</v>
      </c>
      <c r="K26" s="2338">
        <f>SUM(J26:J27)</f>
        <v>256856</v>
      </c>
      <c r="L26" s="2338">
        <f>SUM(K26:K29)</f>
        <v>259269</v>
      </c>
      <c r="M26" s="2338">
        <v>109546</v>
      </c>
      <c r="N26" s="2343">
        <f>L26/M26</f>
        <v>2.3667591696638857</v>
      </c>
      <c r="O26" s="1892">
        <v>103923</v>
      </c>
      <c r="P26" s="2338">
        <f>SUM(O26:O27)</f>
        <v>210187</v>
      </c>
      <c r="Q26" s="2338">
        <f>SUM(P26:P29)</f>
        <v>213341</v>
      </c>
      <c r="R26" s="2338">
        <v>91792</v>
      </c>
      <c r="S26" s="2343">
        <f>Q26/R26</f>
        <v>2.324178577653826</v>
      </c>
      <c r="T26" s="1892">
        <v>120134</v>
      </c>
      <c r="U26" s="2338">
        <f>SUM(T26:T27)</f>
        <v>246406</v>
      </c>
      <c r="V26" s="2338">
        <f>SUM(U26:U29)</f>
        <v>248873</v>
      </c>
      <c r="W26" s="2338">
        <v>100642</v>
      </c>
      <c r="X26" s="2343">
        <f>V26/W26</f>
        <v>2.4728542755509628</v>
      </c>
    </row>
    <row r="27" spans="1:25" ht="25.5" customHeight="1" x14ac:dyDescent="0.15">
      <c r="B27" s="2331"/>
      <c r="C27" s="2332"/>
      <c r="D27" s="1891" t="s">
        <v>14</v>
      </c>
      <c r="E27" s="385">
        <f t="shared" si="1"/>
        <v>365385</v>
      </c>
      <c r="F27" s="2339"/>
      <c r="G27" s="2339"/>
      <c r="H27" s="2339"/>
      <c r="I27" s="2341"/>
      <c r="J27" s="385">
        <v>132849</v>
      </c>
      <c r="K27" s="2339"/>
      <c r="L27" s="2339"/>
      <c r="M27" s="2339"/>
      <c r="N27" s="2341"/>
      <c r="O27" s="385">
        <v>106264</v>
      </c>
      <c r="P27" s="2339"/>
      <c r="Q27" s="2339"/>
      <c r="R27" s="2339"/>
      <c r="S27" s="2341"/>
      <c r="T27" s="385">
        <v>126272</v>
      </c>
      <c r="U27" s="2339"/>
      <c r="V27" s="2339"/>
      <c r="W27" s="2339"/>
      <c r="X27" s="2341"/>
    </row>
    <row r="28" spans="1:25" ht="25.5" customHeight="1" x14ac:dyDescent="0.15">
      <c r="B28" s="2331"/>
      <c r="C28" s="2332" t="s">
        <v>611</v>
      </c>
      <c r="D28" s="1891" t="s">
        <v>13</v>
      </c>
      <c r="E28" s="385">
        <f t="shared" si="1"/>
        <v>3456</v>
      </c>
      <c r="F28" s="2339">
        <f>SUM(E28:E29)</f>
        <v>8034</v>
      </c>
      <c r="G28" s="2339"/>
      <c r="H28" s="2339"/>
      <c r="I28" s="2341"/>
      <c r="J28" s="385">
        <v>1003</v>
      </c>
      <c r="K28" s="2339">
        <f>SUM(J28:J29)</f>
        <v>2413</v>
      </c>
      <c r="L28" s="2339"/>
      <c r="M28" s="2339"/>
      <c r="N28" s="2341"/>
      <c r="O28" s="385">
        <v>1419</v>
      </c>
      <c r="P28" s="2339">
        <f>SUM(O28:O29)</f>
        <v>3154</v>
      </c>
      <c r="Q28" s="2339"/>
      <c r="R28" s="2339"/>
      <c r="S28" s="2341"/>
      <c r="T28" s="385">
        <v>1034</v>
      </c>
      <c r="U28" s="2339">
        <f>SUM(T28:T29)</f>
        <v>2467</v>
      </c>
      <c r="V28" s="2339"/>
      <c r="W28" s="2339"/>
      <c r="X28" s="2341"/>
    </row>
    <row r="29" spans="1:25" ht="25.5" customHeight="1" x14ac:dyDescent="0.15">
      <c r="B29" s="2331"/>
      <c r="C29" s="2332"/>
      <c r="D29" s="1891" t="s">
        <v>14</v>
      </c>
      <c r="E29" s="385">
        <f t="shared" si="1"/>
        <v>4578</v>
      </c>
      <c r="F29" s="2339"/>
      <c r="G29" s="2339"/>
      <c r="H29" s="2339"/>
      <c r="I29" s="2341"/>
      <c r="J29" s="385">
        <v>1410</v>
      </c>
      <c r="K29" s="2339"/>
      <c r="L29" s="2339"/>
      <c r="M29" s="2339"/>
      <c r="N29" s="2341"/>
      <c r="O29" s="385">
        <v>1735</v>
      </c>
      <c r="P29" s="2339"/>
      <c r="Q29" s="2339"/>
      <c r="R29" s="2339"/>
      <c r="S29" s="2341"/>
      <c r="T29" s="385">
        <v>1433</v>
      </c>
      <c r="U29" s="2339"/>
      <c r="V29" s="2339"/>
      <c r="W29" s="2339"/>
      <c r="X29" s="2341"/>
    </row>
    <row r="30" spans="1:25" ht="25.5" customHeight="1" x14ac:dyDescent="0.15">
      <c r="B30" s="2331" t="s">
        <v>613</v>
      </c>
      <c r="C30" s="2332" t="s">
        <v>612</v>
      </c>
      <c r="D30" s="1891" t="s">
        <v>13</v>
      </c>
      <c r="E30" s="385">
        <f t="shared" si="1"/>
        <v>346780</v>
      </c>
      <c r="F30" s="2339">
        <f>SUM(E30:E31)</f>
        <v>708730</v>
      </c>
      <c r="G30" s="2339">
        <f>SUM(F30:F33)</f>
        <v>716774</v>
      </c>
      <c r="H30" s="2344">
        <f>SUM(M30,R30,W30)</f>
        <v>304630</v>
      </c>
      <c r="I30" s="2346">
        <f>G30/H30</f>
        <v>2.3529330663427763</v>
      </c>
      <c r="J30" s="385">
        <v>123832</v>
      </c>
      <c r="K30" s="2339">
        <f>SUM(J30:J31)</f>
        <v>256531</v>
      </c>
      <c r="L30" s="2339">
        <f>SUM(K30:K33)</f>
        <v>258898</v>
      </c>
      <c r="M30" s="2344">
        <v>110724</v>
      </c>
      <c r="N30" s="2341">
        <f>L30/M30</f>
        <v>2.3382283877027565</v>
      </c>
      <c r="O30" s="385">
        <v>103772</v>
      </c>
      <c r="P30" s="2339">
        <f>SUM(O30:O31)</f>
        <v>207726</v>
      </c>
      <c r="Q30" s="2339">
        <f>SUM(P30:P33)</f>
        <v>210929</v>
      </c>
      <c r="R30" s="2344">
        <v>92660</v>
      </c>
      <c r="S30" s="2341">
        <f>Q30/R30</f>
        <v>2.2763759982732572</v>
      </c>
      <c r="T30" s="385">
        <v>119176</v>
      </c>
      <c r="U30" s="2339">
        <f>SUM(T30:T31)</f>
        <v>244473</v>
      </c>
      <c r="V30" s="2344">
        <f>SUM(U30:U33)</f>
        <v>246947</v>
      </c>
      <c r="W30" s="2344">
        <v>101246</v>
      </c>
      <c r="X30" s="2346">
        <f>V30/W30</f>
        <v>2.4390790747288782</v>
      </c>
    </row>
    <row r="31" spans="1:25" ht="25.5" customHeight="1" x14ac:dyDescent="0.15">
      <c r="B31" s="2331"/>
      <c r="C31" s="2332"/>
      <c r="D31" s="1891" t="s">
        <v>14</v>
      </c>
      <c r="E31" s="385">
        <f t="shared" si="1"/>
        <v>361950</v>
      </c>
      <c r="F31" s="2339"/>
      <c r="G31" s="2339"/>
      <c r="H31" s="2344"/>
      <c r="I31" s="2346"/>
      <c r="J31" s="385">
        <v>132699</v>
      </c>
      <c r="K31" s="2339"/>
      <c r="L31" s="2339"/>
      <c r="M31" s="2344"/>
      <c r="N31" s="2341"/>
      <c r="O31" s="385">
        <v>103954</v>
      </c>
      <c r="P31" s="2339"/>
      <c r="Q31" s="2339"/>
      <c r="R31" s="2344"/>
      <c r="S31" s="2341"/>
      <c r="T31" s="385">
        <v>125297</v>
      </c>
      <c r="U31" s="2339"/>
      <c r="V31" s="2344"/>
      <c r="W31" s="2344"/>
      <c r="X31" s="2346"/>
    </row>
    <row r="32" spans="1:25" ht="25.5" customHeight="1" x14ac:dyDescent="0.15">
      <c r="B32" s="2331"/>
      <c r="C32" s="2332" t="s">
        <v>611</v>
      </c>
      <c r="D32" s="1891" t="s">
        <v>13</v>
      </c>
      <c r="E32" s="385">
        <f t="shared" si="1"/>
        <v>3515</v>
      </c>
      <c r="F32" s="2339">
        <f>SUM(E32:E33)</f>
        <v>8044</v>
      </c>
      <c r="G32" s="2339"/>
      <c r="H32" s="2344"/>
      <c r="I32" s="2346"/>
      <c r="J32" s="385">
        <v>970</v>
      </c>
      <c r="K32" s="2339">
        <f>SUM(J32:J33)</f>
        <v>2367</v>
      </c>
      <c r="L32" s="2339"/>
      <c r="M32" s="2344"/>
      <c r="N32" s="2341"/>
      <c r="O32" s="385">
        <v>1473</v>
      </c>
      <c r="P32" s="2339">
        <f>SUM(O32:O33)</f>
        <v>3203</v>
      </c>
      <c r="Q32" s="2339"/>
      <c r="R32" s="2344"/>
      <c r="S32" s="2341"/>
      <c r="T32" s="385">
        <v>1072</v>
      </c>
      <c r="U32" s="2339">
        <f>SUM(T32:T33)</f>
        <v>2474</v>
      </c>
      <c r="V32" s="2344"/>
      <c r="W32" s="2344"/>
      <c r="X32" s="2346"/>
    </row>
    <row r="33" spans="2:24" ht="25.5" customHeight="1" thickBot="1" x14ac:dyDescent="0.2">
      <c r="B33" s="2333"/>
      <c r="C33" s="2334"/>
      <c r="D33" s="1890" t="s">
        <v>14</v>
      </c>
      <c r="E33" s="387">
        <f t="shared" si="1"/>
        <v>4529</v>
      </c>
      <c r="F33" s="2340"/>
      <c r="G33" s="2340"/>
      <c r="H33" s="2345"/>
      <c r="I33" s="2347"/>
      <c r="J33" s="387">
        <v>1397</v>
      </c>
      <c r="K33" s="2340"/>
      <c r="L33" s="2340"/>
      <c r="M33" s="2345"/>
      <c r="N33" s="2342"/>
      <c r="O33" s="387">
        <v>1730</v>
      </c>
      <c r="P33" s="2340"/>
      <c r="Q33" s="2340"/>
      <c r="R33" s="2345"/>
      <c r="S33" s="2342"/>
      <c r="T33" s="387">
        <v>1402</v>
      </c>
      <c r="U33" s="2340"/>
      <c r="V33" s="2345"/>
      <c r="W33" s="2345"/>
      <c r="X33" s="2347"/>
    </row>
    <row r="34" spans="2:24" ht="25.5" customHeight="1" x14ac:dyDescent="0.15">
      <c r="B34" s="2331" t="s">
        <v>688</v>
      </c>
      <c r="C34" s="2332" t="s">
        <v>612</v>
      </c>
      <c r="D34" s="1891" t="s">
        <v>13</v>
      </c>
      <c r="E34" s="2009">
        <f>E13</f>
        <v>344312</v>
      </c>
      <c r="F34" s="2339">
        <f>SUM(E34:E35)</f>
        <v>706166</v>
      </c>
      <c r="G34" s="2339">
        <f>SUM(F34:F37)</f>
        <v>714142</v>
      </c>
      <c r="H34" s="2344">
        <f>H9</f>
        <v>306990</v>
      </c>
      <c r="I34" s="2346">
        <f>G34/H34</f>
        <v>2.3262712140460602</v>
      </c>
      <c r="J34" s="2009">
        <f>J9</f>
        <v>123579</v>
      </c>
      <c r="K34" s="2339">
        <f>SUM(J34:J35)</f>
        <v>256059</v>
      </c>
      <c r="L34" s="2339">
        <f>SUM(K34:K37)</f>
        <v>258380</v>
      </c>
      <c r="M34" s="2344">
        <f>M9</f>
        <v>111812</v>
      </c>
      <c r="N34" s="2348">
        <f>L34/M34</f>
        <v>2.3108432010875397</v>
      </c>
      <c r="O34" s="2009">
        <f>O9</f>
        <v>103343</v>
      </c>
      <c r="P34" s="2339">
        <f>SUM(O34:O35)</f>
        <v>209062</v>
      </c>
      <c r="Q34" s="2339">
        <f>SUM(P34:P37)</f>
        <v>212354</v>
      </c>
      <c r="R34" s="2344">
        <f>R9</f>
        <v>93456</v>
      </c>
      <c r="S34" s="2341">
        <f>Q34/R34</f>
        <v>2.2722350624892997</v>
      </c>
      <c r="T34" s="2009">
        <f>T9</f>
        <v>118411</v>
      </c>
      <c r="U34" s="2339">
        <f>SUM(T34:T35)</f>
        <v>242753</v>
      </c>
      <c r="V34" s="2344">
        <f>SUM(U34:U37)</f>
        <v>245143</v>
      </c>
      <c r="W34" s="2344">
        <f>W9</f>
        <v>101722</v>
      </c>
      <c r="X34" s="2346">
        <f>V34/W34</f>
        <v>2.4099309883800948</v>
      </c>
    </row>
    <row r="35" spans="2:24" ht="25.5" customHeight="1" x14ac:dyDescent="0.15">
      <c r="B35" s="2331"/>
      <c r="C35" s="2332"/>
      <c r="D35" s="1891" t="s">
        <v>14</v>
      </c>
      <c r="E35" s="2009">
        <f>E14</f>
        <v>361854</v>
      </c>
      <c r="F35" s="2339"/>
      <c r="G35" s="2339"/>
      <c r="H35" s="2344"/>
      <c r="I35" s="2346"/>
      <c r="J35" s="2009">
        <f t="shared" ref="J35:J37" si="2">J10</f>
        <v>132480</v>
      </c>
      <c r="K35" s="2339"/>
      <c r="L35" s="2339"/>
      <c r="M35" s="2344"/>
      <c r="N35" s="2348"/>
      <c r="O35" s="2009">
        <f t="shared" ref="O35:O37" si="3">O10</f>
        <v>105719</v>
      </c>
      <c r="P35" s="2339"/>
      <c r="Q35" s="2339"/>
      <c r="R35" s="2344"/>
      <c r="S35" s="2341"/>
      <c r="T35" s="2009">
        <f t="shared" ref="T35:T37" si="4">T10</f>
        <v>124342</v>
      </c>
      <c r="U35" s="2339"/>
      <c r="V35" s="2344"/>
      <c r="W35" s="2344"/>
      <c r="X35" s="2346"/>
    </row>
    <row r="36" spans="2:24" ht="25.5" customHeight="1" x14ac:dyDescent="0.15">
      <c r="B36" s="2331"/>
      <c r="C36" s="2332" t="s">
        <v>611</v>
      </c>
      <c r="D36" s="1891" t="s">
        <v>13</v>
      </c>
      <c r="E36" s="2009">
        <f>E15</f>
        <v>3543</v>
      </c>
      <c r="F36" s="2339">
        <f>SUM(E36:E37)</f>
        <v>7976</v>
      </c>
      <c r="G36" s="2339"/>
      <c r="H36" s="2344"/>
      <c r="I36" s="2346"/>
      <c r="J36" s="2009">
        <f t="shared" si="2"/>
        <v>963</v>
      </c>
      <c r="K36" s="2339">
        <f>SUM(J36:J37)</f>
        <v>2321</v>
      </c>
      <c r="L36" s="2339"/>
      <c r="M36" s="2344"/>
      <c r="N36" s="2348"/>
      <c r="O36" s="2009">
        <f t="shared" si="3"/>
        <v>1544</v>
      </c>
      <c r="P36" s="2339">
        <f>SUM(O36:O37)</f>
        <v>3292</v>
      </c>
      <c r="Q36" s="2339"/>
      <c r="R36" s="2344"/>
      <c r="S36" s="2341"/>
      <c r="T36" s="2009">
        <f t="shared" si="4"/>
        <v>1036</v>
      </c>
      <c r="U36" s="2339">
        <f>SUM(T36:T37)</f>
        <v>2390</v>
      </c>
      <c r="V36" s="2344"/>
      <c r="W36" s="2344"/>
      <c r="X36" s="2346"/>
    </row>
    <row r="37" spans="2:24" ht="25.5" customHeight="1" thickBot="1" x14ac:dyDescent="0.2">
      <c r="B37" s="2333"/>
      <c r="C37" s="2334"/>
      <c r="D37" s="1890" t="s">
        <v>14</v>
      </c>
      <c r="E37" s="2010">
        <f>E16</f>
        <v>4433</v>
      </c>
      <c r="F37" s="2340"/>
      <c r="G37" s="2340"/>
      <c r="H37" s="2345"/>
      <c r="I37" s="2347"/>
      <c r="J37" s="2009">
        <f t="shared" si="2"/>
        <v>1358</v>
      </c>
      <c r="K37" s="2340"/>
      <c r="L37" s="2340"/>
      <c r="M37" s="2345"/>
      <c r="N37" s="2349"/>
      <c r="O37" s="2009">
        <f t="shared" si="3"/>
        <v>1748</v>
      </c>
      <c r="P37" s="2340"/>
      <c r="Q37" s="2340"/>
      <c r="R37" s="2345"/>
      <c r="S37" s="2342"/>
      <c r="T37" s="2009">
        <f t="shared" si="4"/>
        <v>1354</v>
      </c>
      <c r="U37" s="2340"/>
      <c r="V37" s="2345"/>
      <c r="W37" s="2345"/>
      <c r="X37" s="2347"/>
    </row>
    <row r="38" spans="2:24" ht="25.5" customHeight="1" x14ac:dyDescent="0.25">
      <c r="B38" s="1889"/>
      <c r="C38" s="1888"/>
      <c r="D38" s="1887"/>
      <c r="E38" s="78"/>
      <c r="F38" s="74"/>
      <c r="G38" s="74"/>
      <c r="H38" s="74"/>
      <c r="I38" s="75"/>
      <c r="J38" s="5"/>
      <c r="K38" s="323"/>
      <c r="M38" s="74"/>
      <c r="N38" s="77"/>
      <c r="O38" s="5"/>
      <c r="P38" s="5"/>
      <c r="Q38" s="1884"/>
      <c r="R38" s="1884"/>
      <c r="S38" s="1884"/>
      <c r="T38" s="1880"/>
      <c r="U38" s="1880"/>
    </row>
    <row r="39" spans="2:24" ht="25.5" customHeight="1" x14ac:dyDescent="0.25">
      <c r="B39" s="1889"/>
      <c r="C39" s="1888"/>
      <c r="D39" s="1887"/>
      <c r="E39" s="78"/>
      <c r="F39" s="74"/>
      <c r="G39" s="74"/>
      <c r="H39" s="74"/>
      <c r="I39" s="75"/>
      <c r="J39" s="5"/>
      <c r="K39" s="323"/>
      <c r="M39" s="74"/>
      <c r="N39" s="77"/>
      <c r="O39" s="5"/>
      <c r="P39" s="5"/>
      <c r="Q39" s="1884"/>
      <c r="R39" s="1884"/>
      <c r="S39" s="1884"/>
      <c r="T39" s="1880"/>
      <c r="U39" s="1880"/>
    </row>
    <row r="40" spans="2:24" ht="13.5" customHeight="1" x14ac:dyDescent="0.15">
      <c r="B40" s="67"/>
      <c r="C40" s="67"/>
      <c r="D40" s="67"/>
      <c r="E40" s="78"/>
      <c r="F40" s="74"/>
      <c r="G40" s="74"/>
      <c r="H40" s="74"/>
      <c r="I40" s="75"/>
      <c r="J40" s="5"/>
      <c r="K40" s="74"/>
      <c r="L40" s="74"/>
      <c r="M40" s="74"/>
      <c r="N40" s="77"/>
      <c r="O40" s="5"/>
      <c r="P40" s="5"/>
      <c r="Q40" s="8"/>
      <c r="R40" s="8"/>
      <c r="S40" s="76"/>
    </row>
  </sheetData>
  <mergeCells count="160">
    <mergeCell ref="N34:N37"/>
    <mergeCell ref="P34:P35"/>
    <mergeCell ref="Q34:Q37"/>
    <mergeCell ref="R34:R37"/>
    <mergeCell ref="S34:S37"/>
    <mergeCell ref="U34:U35"/>
    <mergeCell ref="V34:V37"/>
    <mergeCell ref="W34:W37"/>
    <mergeCell ref="X34:X37"/>
    <mergeCell ref="P36:P37"/>
    <mergeCell ref="U36:U37"/>
    <mergeCell ref="B34:B37"/>
    <mergeCell ref="C34:C35"/>
    <mergeCell ref="F34:F35"/>
    <mergeCell ref="G34:G37"/>
    <mergeCell ref="H34:H37"/>
    <mergeCell ref="I34:I37"/>
    <mergeCell ref="K34:K35"/>
    <mergeCell ref="L34:L37"/>
    <mergeCell ref="M34:M37"/>
    <mergeCell ref="C36:C37"/>
    <mergeCell ref="F36:F37"/>
    <mergeCell ref="K36:K37"/>
    <mergeCell ref="U30:U31"/>
    <mergeCell ref="U28:U29"/>
    <mergeCell ref="U26:U27"/>
    <mergeCell ref="X30:X33"/>
    <mergeCell ref="X26:X29"/>
    <mergeCell ref="W30:W33"/>
    <mergeCell ref="W26:W29"/>
    <mergeCell ref="V30:V33"/>
    <mergeCell ref="T24:X24"/>
    <mergeCell ref="T25:V25"/>
    <mergeCell ref="V26:V29"/>
    <mergeCell ref="U32:U33"/>
    <mergeCell ref="N30:N33"/>
    <mergeCell ref="N26:N29"/>
    <mergeCell ref="P32:P33"/>
    <mergeCell ref="P30:P31"/>
    <mergeCell ref="H30:H33"/>
    <mergeCell ref="H26:H29"/>
    <mergeCell ref="I30:I33"/>
    <mergeCell ref="I26:I29"/>
    <mergeCell ref="M30:M33"/>
    <mergeCell ref="M26:M29"/>
    <mergeCell ref="K32:K33"/>
    <mergeCell ref="K30:K31"/>
    <mergeCell ref="K28:K29"/>
    <mergeCell ref="K26:K27"/>
    <mergeCell ref="P28:P29"/>
    <mergeCell ref="P26:P27"/>
    <mergeCell ref="Q30:Q33"/>
    <mergeCell ref="Q26:Q29"/>
    <mergeCell ref="S30:S33"/>
    <mergeCell ref="S26:S29"/>
    <mergeCell ref="G26:G29"/>
    <mergeCell ref="P9:P10"/>
    <mergeCell ref="E25:G25"/>
    <mergeCell ref="G23:I23"/>
    <mergeCell ref="H13:H16"/>
    <mergeCell ref="K13:K14"/>
    <mergeCell ref="L30:L33"/>
    <mergeCell ref="L26:L29"/>
    <mergeCell ref="O24:S24"/>
    <mergeCell ref="O25:Q25"/>
    <mergeCell ref="R30:R33"/>
    <mergeCell ref="R26:R29"/>
    <mergeCell ref="F32:F33"/>
    <mergeCell ref="F30:F31"/>
    <mergeCell ref="G30:G33"/>
    <mergeCell ref="I13:I16"/>
    <mergeCell ref="L13:L16"/>
    <mergeCell ref="M13:M16"/>
    <mergeCell ref="N13:N16"/>
    <mergeCell ref="K15:K16"/>
    <mergeCell ref="B5:B8"/>
    <mergeCell ref="C5:C6"/>
    <mergeCell ref="C7:C8"/>
    <mergeCell ref="F5:F6"/>
    <mergeCell ref="F7:F8"/>
    <mergeCell ref="B26:B29"/>
    <mergeCell ref="C26:C27"/>
    <mergeCell ref="C28:C29"/>
    <mergeCell ref="B30:B33"/>
    <mergeCell ref="C30:C31"/>
    <mergeCell ref="C32:C33"/>
    <mergeCell ref="B24:D24"/>
    <mergeCell ref="E24:I24"/>
    <mergeCell ref="H5:H8"/>
    <mergeCell ref="I5:I8"/>
    <mergeCell ref="F9:F10"/>
    <mergeCell ref="G9:G12"/>
    <mergeCell ref="G5:G8"/>
    <mergeCell ref="F26:F27"/>
    <mergeCell ref="F28:F29"/>
    <mergeCell ref="G13:G16"/>
    <mergeCell ref="C9:C10"/>
    <mergeCell ref="A3:D4"/>
    <mergeCell ref="J3:N3"/>
    <mergeCell ref="J4:L4"/>
    <mergeCell ref="H9:H12"/>
    <mergeCell ref="I9:I12"/>
    <mergeCell ref="C11:C12"/>
    <mergeCell ref="F11:F12"/>
    <mergeCell ref="E3:I3"/>
    <mergeCell ref="B25:D25"/>
    <mergeCell ref="J24:N24"/>
    <mergeCell ref="J25:L25"/>
    <mergeCell ref="N5:N8"/>
    <mergeCell ref="N9:N12"/>
    <mergeCell ref="E4:G4"/>
    <mergeCell ref="A5:A12"/>
    <mergeCell ref="A13:A16"/>
    <mergeCell ref="K5:K6"/>
    <mergeCell ref="L5:L8"/>
    <mergeCell ref="M5:M8"/>
    <mergeCell ref="K7:K8"/>
    <mergeCell ref="C15:C16"/>
    <mergeCell ref="F15:F16"/>
    <mergeCell ref="C13:C14"/>
    <mergeCell ref="F13:F14"/>
    <mergeCell ref="K9:K10"/>
    <mergeCell ref="L9:L12"/>
    <mergeCell ref="M9:M12"/>
    <mergeCell ref="K11:K12"/>
    <mergeCell ref="B13:B16"/>
    <mergeCell ref="B9:B12"/>
    <mergeCell ref="T3:X3"/>
    <mergeCell ref="T4:V4"/>
    <mergeCell ref="U5:U6"/>
    <mergeCell ref="V5:V8"/>
    <mergeCell ref="W5:W8"/>
    <mergeCell ref="X5:X8"/>
    <mergeCell ref="U7:U8"/>
    <mergeCell ref="P11:P12"/>
    <mergeCell ref="P13:P14"/>
    <mergeCell ref="Q13:Q16"/>
    <mergeCell ref="R13:R16"/>
    <mergeCell ref="S13:S16"/>
    <mergeCell ref="P15:P16"/>
    <mergeCell ref="S9:S12"/>
    <mergeCell ref="Q9:Q12"/>
    <mergeCell ref="R9:R12"/>
    <mergeCell ref="O3:S3"/>
    <mergeCell ref="O4:Q4"/>
    <mergeCell ref="U13:U14"/>
    <mergeCell ref="V13:V16"/>
    <mergeCell ref="W13:W16"/>
    <mergeCell ref="X13:X16"/>
    <mergeCell ref="U15:U16"/>
    <mergeCell ref="P5:P6"/>
    <mergeCell ref="Q5:Q8"/>
    <mergeCell ref="R5:R8"/>
    <mergeCell ref="S5:S8"/>
    <mergeCell ref="P7:P8"/>
    <mergeCell ref="U9:U10"/>
    <mergeCell ref="V9:V12"/>
    <mergeCell ref="W9:W12"/>
    <mergeCell ref="X9:X12"/>
    <mergeCell ref="U11:U12"/>
  </mergeCells>
  <phoneticPr fontId="3"/>
  <pageMargins left="0.59055118110236227" right="0.19685039370078741" top="0.78740157480314965" bottom="0.78740157480314965" header="0.59055118110236227" footer="0.59055118110236227"/>
  <pageSetup paperSize="9" scale="65" fitToHeight="0" orientation="landscape" r:id="rId1"/>
  <headerFooter scaleWithDoc="0">
    <oddHeader>&amp;R&amp;"ＭＳ ゴシック,標準"【２　人口推移】</oddHeader>
    <oddFooter>&amp;R&amp;"ＭＳ ゴシック,標準"【２　人口推移】</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V82"/>
  <sheetViews>
    <sheetView view="pageLayout" topLeftCell="A4" zoomScale="90" zoomScaleNormal="70" zoomScaleSheetLayoutView="75" zoomScalePageLayoutView="90" workbookViewId="0">
      <selection activeCell="G13" sqref="G13:G22"/>
    </sheetView>
  </sheetViews>
  <sheetFormatPr defaultRowHeight="13.5" x14ac:dyDescent="0.15"/>
  <cols>
    <col min="1" max="2" width="2.5" style="3" customWidth="1"/>
    <col min="3" max="3" width="7.5" style="3" customWidth="1"/>
    <col min="4" max="5" width="3.875" style="3" customWidth="1"/>
    <col min="6" max="10" width="8.75" style="3" customWidth="1"/>
    <col min="11" max="21" width="7.5" style="3" customWidth="1"/>
    <col min="22" max="22" width="1.125" style="3" customWidth="1"/>
    <col min="23" max="23" width="6.875" style="3" customWidth="1"/>
    <col min="24" max="24" width="6.75" style="3" customWidth="1"/>
    <col min="25" max="47" width="6.875" style="3" customWidth="1"/>
    <col min="48" max="16384" width="9" style="3"/>
  </cols>
  <sheetData>
    <row r="1" spans="1:21" ht="7.5" customHeight="1" thickBot="1" x14ac:dyDescent="0.2">
      <c r="A1" s="27"/>
      <c r="B1" s="27"/>
      <c r="C1" s="27"/>
      <c r="D1" s="27"/>
      <c r="E1" s="27"/>
      <c r="F1" s="27"/>
      <c r="G1" s="27"/>
      <c r="H1" s="27"/>
      <c r="I1" s="27"/>
      <c r="J1" s="27"/>
      <c r="K1" s="27"/>
      <c r="L1" s="27"/>
      <c r="M1" s="27"/>
      <c r="N1" s="27"/>
      <c r="O1" s="27"/>
      <c r="P1" s="27"/>
      <c r="Q1" s="27"/>
      <c r="R1" s="27"/>
      <c r="S1" s="27"/>
      <c r="T1" s="27"/>
      <c r="U1" s="27"/>
    </row>
    <row r="2" spans="1:21" ht="22.5" customHeight="1" thickBot="1" x14ac:dyDescent="0.2">
      <c r="A2" s="2406" t="s">
        <v>220</v>
      </c>
      <c r="B2" s="2407"/>
      <c r="C2" s="2407"/>
      <c r="D2" s="2407"/>
      <c r="E2" s="2407"/>
      <c r="F2" s="2407"/>
      <c r="G2" s="2407"/>
      <c r="H2" s="2407"/>
      <c r="I2" s="2408"/>
      <c r="J2" s="283"/>
      <c r="K2" s="283"/>
      <c r="L2" s="283"/>
      <c r="M2" s="283"/>
      <c r="N2" s="139"/>
      <c r="O2" s="139"/>
      <c r="P2" s="139"/>
      <c r="Q2" s="139"/>
      <c r="S2" s="277"/>
      <c r="T2" s="277"/>
      <c r="U2" s="277"/>
    </row>
    <row r="3" spans="1:21" ht="7.5" customHeight="1" x14ac:dyDescent="0.15">
      <c r="A3" s="27"/>
      <c r="B3" s="27"/>
      <c r="C3" s="27"/>
      <c r="D3" s="27"/>
      <c r="E3" s="27"/>
      <c r="F3" s="27"/>
      <c r="G3" s="27"/>
      <c r="H3" s="27"/>
      <c r="I3" s="27"/>
      <c r="J3" s="27"/>
      <c r="K3" s="27"/>
      <c r="L3" s="27"/>
      <c r="M3" s="27"/>
      <c r="N3" s="27"/>
      <c r="O3" s="27"/>
      <c r="P3" s="27"/>
      <c r="Q3" s="27"/>
      <c r="R3" s="27"/>
      <c r="S3" s="27"/>
      <c r="T3" s="27"/>
      <c r="U3" s="27"/>
    </row>
    <row r="4" spans="1:21" ht="22.5" customHeight="1" x14ac:dyDescent="0.15">
      <c r="A4" s="32" t="s">
        <v>45</v>
      </c>
      <c r="B4" s="33"/>
      <c r="C4" s="33"/>
      <c r="D4" s="33"/>
      <c r="E4" s="33"/>
      <c r="F4" s="33"/>
      <c r="G4" s="33"/>
      <c r="H4" s="27"/>
      <c r="I4" s="27"/>
      <c r="J4" s="27"/>
      <c r="K4" s="27"/>
      <c r="L4" s="27"/>
      <c r="M4" s="27"/>
      <c r="N4" s="27"/>
      <c r="O4" s="27"/>
      <c r="P4" s="27"/>
      <c r="Q4" s="27"/>
      <c r="R4" s="27"/>
      <c r="S4" s="27"/>
      <c r="T4" s="27"/>
      <c r="U4" s="27"/>
    </row>
    <row r="5" spans="1:21" ht="7.5" customHeight="1" x14ac:dyDescent="0.15">
      <c r="A5" s="27"/>
      <c r="B5" s="27"/>
      <c r="C5" s="27"/>
      <c r="D5" s="27"/>
      <c r="E5" s="27"/>
      <c r="F5" s="27"/>
      <c r="G5" s="27"/>
      <c r="H5" s="27"/>
      <c r="I5" s="27"/>
      <c r="J5" s="27"/>
      <c r="K5" s="27"/>
      <c r="L5" s="27"/>
      <c r="N5" s="27"/>
      <c r="O5" s="27"/>
      <c r="P5" s="27"/>
      <c r="Q5" s="27"/>
      <c r="R5" s="27"/>
      <c r="S5" s="27"/>
      <c r="T5" s="27"/>
      <c r="U5" s="27"/>
    </row>
    <row r="6" spans="1:21" ht="21.75" customHeight="1" x14ac:dyDescent="0.15">
      <c r="A6" s="27"/>
      <c r="B6" s="32" t="s">
        <v>43</v>
      </c>
      <c r="C6" s="27"/>
      <c r="D6" s="27"/>
      <c r="E6" s="27"/>
      <c r="F6" s="27"/>
      <c r="G6" s="27"/>
      <c r="I6" s="27"/>
      <c r="J6" s="27"/>
      <c r="K6" s="27"/>
      <c r="L6" s="27"/>
      <c r="M6" s="27"/>
      <c r="N6" s="27"/>
      <c r="O6" s="27"/>
      <c r="P6" s="27"/>
      <c r="Q6" s="27"/>
      <c r="R6" s="27"/>
      <c r="S6" s="27"/>
      <c r="T6" s="27"/>
      <c r="U6" s="27"/>
    </row>
    <row r="7" spans="1:21" ht="21.75" customHeight="1" x14ac:dyDescent="0.15">
      <c r="A7" s="27"/>
      <c r="C7" s="32" t="s">
        <v>27</v>
      </c>
      <c r="D7" s="27"/>
      <c r="E7" s="27"/>
      <c r="F7" s="27"/>
      <c r="G7" s="27"/>
      <c r="H7" s="2147">
        <f>'当該年度入力、注意事項'!$E$10</f>
        <v>26</v>
      </c>
      <c r="I7" s="2147"/>
      <c r="J7" s="2147"/>
      <c r="K7" s="27"/>
      <c r="L7" s="27"/>
      <c r="M7" s="27"/>
      <c r="N7" s="27"/>
      <c r="O7" s="27"/>
      <c r="P7" s="27"/>
      <c r="Q7" s="27"/>
      <c r="R7" s="27"/>
      <c r="S7" s="27"/>
      <c r="T7" s="27"/>
    </row>
    <row r="8" spans="1:21" ht="3.75" customHeight="1" thickBot="1" x14ac:dyDescent="0.2">
      <c r="A8" s="27"/>
      <c r="B8" s="27"/>
      <c r="C8" s="27"/>
      <c r="D8" s="27"/>
      <c r="E8" s="27"/>
      <c r="F8" s="27"/>
      <c r="G8" s="27"/>
      <c r="H8" s="27"/>
      <c r="I8" s="27"/>
      <c r="J8" s="27"/>
      <c r="K8" s="27"/>
      <c r="L8" s="27"/>
      <c r="M8" s="27"/>
      <c r="N8" s="27"/>
      <c r="O8" s="27"/>
      <c r="P8" s="27"/>
      <c r="Q8" s="27"/>
      <c r="R8" s="27"/>
      <c r="S8" s="27"/>
      <c r="T8" s="27"/>
      <c r="U8" s="27"/>
    </row>
    <row r="9" spans="1:21" ht="22.5" customHeight="1" x14ac:dyDescent="0.15">
      <c r="A9" s="27"/>
      <c r="B9" s="27"/>
      <c r="C9" s="2353"/>
      <c r="D9" s="2355" t="s">
        <v>265</v>
      </c>
      <c r="E9" s="2356"/>
      <c r="F9" s="2400" t="s">
        <v>27</v>
      </c>
      <c r="G9" s="2401"/>
      <c r="H9" s="2401"/>
      <c r="I9" s="2401"/>
      <c r="J9" s="2409"/>
    </row>
    <row r="10" spans="1:21" ht="11.25" customHeight="1" x14ac:dyDescent="0.15">
      <c r="A10" s="27"/>
      <c r="B10" s="27"/>
      <c r="C10" s="2354"/>
      <c r="D10" s="2357"/>
      <c r="E10" s="2358"/>
      <c r="F10" s="2368" t="s">
        <v>191</v>
      </c>
      <c r="G10" s="2374" t="s">
        <v>31</v>
      </c>
      <c r="H10" s="2369"/>
      <c r="I10" s="2381"/>
      <c r="J10" s="2394" t="s">
        <v>267</v>
      </c>
    </row>
    <row r="11" spans="1:21" ht="11.25" customHeight="1" x14ac:dyDescent="0.15">
      <c r="A11" s="27"/>
      <c r="B11" s="27"/>
      <c r="C11" s="2359" t="s">
        <v>264</v>
      </c>
      <c r="D11" s="2361"/>
      <c r="E11" s="2362"/>
      <c r="F11" s="2388"/>
      <c r="G11" s="2375"/>
      <c r="H11" s="2366"/>
      <c r="I11" s="2384"/>
      <c r="J11" s="2395"/>
    </row>
    <row r="12" spans="1:21" ht="22.5" customHeight="1" thickBot="1" x14ac:dyDescent="0.2">
      <c r="A12" s="27"/>
      <c r="B12" s="27"/>
      <c r="C12" s="2360"/>
      <c r="D12" s="2363"/>
      <c r="E12" s="2364"/>
      <c r="F12" s="2389"/>
      <c r="G12" s="278" t="s">
        <v>15</v>
      </c>
      <c r="H12" s="279" t="s">
        <v>32</v>
      </c>
      <c r="I12" s="280" t="s">
        <v>33</v>
      </c>
      <c r="J12" s="2396"/>
    </row>
    <row r="13" spans="1:21" ht="22.5" customHeight="1" x14ac:dyDescent="0.15">
      <c r="A13" s="27"/>
      <c r="B13" s="27"/>
      <c r="C13" s="2365" t="s">
        <v>34</v>
      </c>
      <c r="D13" s="2366"/>
      <c r="E13" s="2367"/>
      <c r="F13" s="395">
        <f t="shared" ref="F13:F21" si="0">SUM(F33+F53+F72)</f>
        <v>7749</v>
      </c>
      <c r="G13" s="396">
        <f t="shared" ref="G13:J21" si="1">G33+G53+G72</f>
        <v>5504</v>
      </c>
      <c r="H13" s="390">
        <f t="shared" si="1"/>
        <v>3247</v>
      </c>
      <c r="I13" s="397">
        <f t="shared" si="1"/>
        <v>2257</v>
      </c>
      <c r="J13" s="398">
        <f t="shared" si="1"/>
        <v>2245</v>
      </c>
    </row>
    <row r="14" spans="1:21" ht="22.5" customHeight="1" x14ac:dyDescent="0.15">
      <c r="A14" s="27"/>
      <c r="B14" s="27"/>
      <c r="C14" s="2350" t="s">
        <v>36</v>
      </c>
      <c r="D14" s="2351"/>
      <c r="E14" s="2352"/>
      <c r="F14" s="395">
        <f t="shared" si="0"/>
        <v>7807</v>
      </c>
      <c r="G14" s="396">
        <f t="shared" si="1"/>
        <v>3515</v>
      </c>
      <c r="H14" s="390">
        <f t="shared" si="1"/>
        <v>2745</v>
      </c>
      <c r="I14" s="397">
        <f t="shared" si="1"/>
        <v>770</v>
      </c>
      <c r="J14" s="398">
        <f t="shared" si="1"/>
        <v>4292</v>
      </c>
    </row>
    <row r="15" spans="1:21" ht="22.5" customHeight="1" x14ac:dyDescent="0.15">
      <c r="A15" s="27"/>
      <c r="B15" s="27"/>
      <c r="C15" s="2350" t="s">
        <v>37</v>
      </c>
      <c r="D15" s="2351"/>
      <c r="E15" s="2352"/>
      <c r="F15" s="395">
        <f t="shared" si="0"/>
        <v>1998</v>
      </c>
      <c r="G15" s="396">
        <f t="shared" si="1"/>
        <v>1211</v>
      </c>
      <c r="H15" s="390">
        <f t="shared" si="1"/>
        <v>995</v>
      </c>
      <c r="I15" s="397">
        <f t="shared" si="1"/>
        <v>216</v>
      </c>
      <c r="J15" s="398">
        <f t="shared" si="1"/>
        <v>787</v>
      </c>
    </row>
    <row r="16" spans="1:21" ht="22.5" customHeight="1" x14ac:dyDescent="0.15">
      <c r="A16" s="27"/>
      <c r="B16" s="27"/>
      <c r="C16" s="2350" t="s">
        <v>38</v>
      </c>
      <c r="D16" s="2351"/>
      <c r="E16" s="2352"/>
      <c r="F16" s="395">
        <f t="shared" si="0"/>
        <v>9154</v>
      </c>
      <c r="G16" s="396">
        <f t="shared" si="1"/>
        <v>7581</v>
      </c>
      <c r="H16" s="390">
        <f t="shared" si="1"/>
        <v>6093</v>
      </c>
      <c r="I16" s="397">
        <f t="shared" si="1"/>
        <v>1488</v>
      </c>
      <c r="J16" s="398">
        <f t="shared" si="1"/>
        <v>1573</v>
      </c>
    </row>
    <row r="17" spans="1:63" ht="22.5" customHeight="1" x14ac:dyDescent="0.15">
      <c r="A17" s="27"/>
      <c r="B17" s="27"/>
      <c r="C17" s="2350" t="s">
        <v>35</v>
      </c>
      <c r="D17" s="2351"/>
      <c r="E17" s="2352"/>
      <c r="F17" s="395">
        <f t="shared" si="0"/>
        <v>785</v>
      </c>
      <c r="G17" s="396">
        <f t="shared" si="1"/>
        <v>559</v>
      </c>
      <c r="H17" s="390">
        <f t="shared" si="1"/>
        <v>508</v>
      </c>
      <c r="I17" s="397">
        <f t="shared" si="1"/>
        <v>51</v>
      </c>
      <c r="J17" s="398">
        <f t="shared" si="1"/>
        <v>226</v>
      </c>
    </row>
    <row r="18" spans="1:63" ht="22.5" customHeight="1" x14ac:dyDescent="0.15">
      <c r="A18" s="27"/>
      <c r="B18" s="27"/>
      <c r="C18" s="2350" t="s">
        <v>39</v>
      </c>
      <c r="D18" s="2351"/>
      <c r="E18" s="2352"/>
      <c r="F18" s="395">
        <f t="shared" si="0"/>
        <v>264</v>
      </c>
      <c r="G18" s="396">
        <f t="shared" si="1"/>
        <v>180</v>
      </c>
      <c r="H18" s="390">
        <f t="shared" si="1"/>
        <v>155</v>
      </c>
      <c r="I18" s="397">
        <f t="shared" si="1"/>
        <v>25</v>
      </c>
      <c r="J18" s="398">
        <f t="shared" si="1"/>
        <v>84</v>
      </c>
    </row>
    <row r="19" spans="1:63" ht="22.5" customHeight="1" x14ac:dyDescent="0.15">
      <c r="A19" s="27"/>
      <c r="B19" s="27"/>
      <c r="C19" s="2350" t="s">
        <v>40</v>
      </c>
      <c r="D19" s="2351"/>
      <c r="E19" s="2352"/>
      <c r="F19" s="395">
        <f t="shared" si="0"/>
        <v>1510</v>
      </c>
      <c r="G19" s="396">
        <f t="shared" si="1"/>
        <v>970</v>
      </c>
      <c r="H19" s="390">
        <f t="shared" si="1"/>
        <v>842</v>
      </c>
      <c r="I19" s="397">
        <f t="shared" si="1"/>
        <v>128</v>
      </c>
      <c r="J19" s="398">
        <f t="shared" si="1"/>
        <v>540</v>
      </c>
    </row>
    <row r="20" spans="1:63" ht="22.5" customHeight="1" x14ac:dyDescent="0.15">
      <c r="A20" s="27"/>
      <c r="B20" s="27"/>
      <c r="C20" s="2350" t="s">
        <v>41</v>
      </c>
      <c r="D20" s="2351"/>
      <c r="E20" s="2352"/>
      <c r="F20" s="395">
        <f t="shared" si="0"/>
        <v>3507</v>
      </c>
      <c r="G20" s="396">
        <f t="shared" si="1"/>
        <v>2051</v>
      </c>
      <c r="H20" s="390">
        <f t="shared" si="1"/>
        <v>1891</v>
      </c>
      <c r="I20" s="397">
        <f t="shared" si="1"/>
        <v>160</v>
      </c>
      <c r="J20" s="398">
        <f t="shared" si="1"/>
        <v>1456</v>
      </c>
    </row>
    <row r="21" spans="1:63" ht="22.5" customHeight="1" thickBot="1" x14ac:dyDescent="0.2">
      <c r="A21" s="27"/>
      <c r="B21" s="27"/>
      <c r="C21" s="2368" t="s">
        <v>18</v>
      </c>
      <c r="D21" s="2369"/>
      <c r="E21" s="2370"/>
      <c r="F21" s="395">
        <f t="shared" si="0"/>
        <v>2169</v>
      </c>
      <c r="G21" s="396">
        <f t="shared" si="1"/>
        <v>1526</v>
      </c>
      <c r="H21" s="390">
        <f t="shared" si="1"/>
        <v>1288</v>
      </c>
      <c r="I21" s="397">
        <f t="shared" si="1"/>
        <v>238</v>
      </c>
      <c r="J21" s="398">
        <f t="shared" si="1"/>
        <v>643</v>
      </c>
    </row>
    <row r="22" spans="1:63" ht="22.5" customHeight="1" thickTop="1" thickBot="1" x14ac:dyDescent="0.2">
      <c r="A22" s="27"/>
      <c r="B22" s="27"/>
      <c r="C22" s="2371" t="s">
        <v>15</v>
      </c>
      <c r="D22" s="2372"/>
      <c r="E22" s="2373"/>
      <c r="F22" s="401">
        <f>SUM(F13:F21)</f>
        <v>34943</v>
      </c>
      <c r="G22" s="402">
        <f>SUM(G13:G21)</f>
        <v>23097</v>
      </c>
      <c r="H22" s="403">
        <f>SUM(H13:H21)</f>
        <v>17764</v>
      </c>
      <c r="I22" s="404">
        <f>SUM(I13:I21)</f>
        <v>5333</v>
      </c>
      <c r="J22" s="405">
        <f>SUM(J13:J21)</f>
        <v>11846</v>
      </c>
    </row>
    <row r="23" spans="1:63" ht="22.5" customHeight="1" x14ac:dyDescent="0.15">
      <c r="A23" s="27"/>
      <c r="B23" s="27"/>
      <c r="C23" s="141"/>
      <c r="D23" s="141"/>
      <c r="E23" s="141"/>
      <c r="F23" s="8"/>
      <c r="G23" s="8"/>
      <c r="H23" s="8"/>
      <c r="I23" s="8"/>
      <c r="J23" s="8"/>
      <c r="K23" s="8"/>
      <c r="L23" s="8"/>
      <c r="M23" s="8"/>
      <c r="N23" s="8"/>
      <c r="O23" s="8"/>
      <c r="P23" s="8"/>
      <c r="Q23" s="8"/>
      <c r="R23" s="8"/>
      <c r="S23" s="8"/>
      <c r="T23" s="8"/>
      <c r="U23" s="8"/>
    </row>
    <row r="24" spans="1:63" ht="22.5" customHeight="1" x14ac:dyDescent="0.15">
      <c r="A24" s="27"/>
      <c r="B24" s="27"/>
      <c r="C24" s="141"/>
      <c r="D24" s="141"/>
      <c r="E24" s="141"/>
      <c r="F24" s="8"/>
      <c r="G24" s="8"/>
      <c r="H24" s="8"/>
      <c r="I24" s="8"/>
      <c r="J24" s="8"/>
      <c r="K24" s="8"/>
      <c r="L24" s="8"/>
      <c r="M24" s="8"/>
      <c r="N24" s="8"/>
      <c r="O24" s="8"/>
      <c r="P24" s="8"/>
      <c r="Q24" s="8"/>
      <c r="R24" s="8"/>
      <c r="S24" s="8"/>
      <c r="T24" s="8"/>
      <c r="U24" s="8"/>
    </row>
    <row r="25" spans="1:63" ht="7.5" customHeight="1" x14ac:dyDescent="0.15">
      <c r="A25" s="27"/>
      <c r="B25" s="27"/>
      <c r="C25" s="27"/>
      <c r="D25" s="27"/>
      <c r="E25" s="27"/>
      <c r="F25" s="27"/>
      <c r="G25" s="8"/>
      <c r="H25" s="27"/>
      <c r="I25" s="27"/>
      <c r="J25" s="27"/>
      <c r="K25" s="27"/>
      <c r="L25" s="8"/>
      <c r="M25" s="27"/>
      <c r="N25" s="27"/>
      <c r="O25" s="27"/>
      <c r="P25" s="27"/>
      <c r="Q25" s="27"/>
      <c r="AI25" s="10"/>
      <c r="AJ25" s="10"/>
      <c r="AK25" s="4"/>
      <c r="AL25" s="4"/>
      <c r="AM25" s="4"/>
    </row>
    <row r="26" spans="1:63" ht="23.25" customHeight="1" x14ac:dyDescent="0.15">
      <c r="A26" s="27"/>
      <c r="B26" s="32" t="s">
        <v>43</v>
      </c>
      <c r="C26" s="27"/>
      <c r="D26" s="27"/>
      <c r="E26" s="27"/>
      <c r="F26" s="27"/>
      <c r="G26" s="8"/>
      <c r="H26" s="27"/>
      <c r="I26" s="27"/>
      <c r="J26" s="27"/>
      <c r="K26" s="27"/>
      <c r="L26" s="8"/>
      <c r="M26" s="27"/>
      <c r="N26" s="27"/>
      <c r="O26" s="27"/>
      <c r="P26" s="27"/>
      <c r="Q26" s="27"/>
      <c r="AI26" s="10"/>
      <c r="AJ26" s="10"/>
      <c r="AK26" s="4"/>
      <c r="AL26" s="4"/>
      <c r="AM26" s="4"/>
    </row>
    <row r="27" spans="1:63" ht="23.25" customHeight="1" x14ac:dyDescent="0.15">
      <c r="A27" s="27"/>
      <c r="C27" s="32" t="s">
        <v>274</v>
      </c>
      <c r="D27" s="27"/>
      <c r="E27" s="27"/>
      <c r="F27" s="27"/>
      <c r="G27" s="8"/>
      <c r="I27" s="27"/>
      <c r="J27" s="27"/>
      <c r="K27" s="27"/>
      <c r="L27" s="8"/>
      <c r="M27" s="27"/>
      <c r="N27" s="27"/>
      <c r="O27" s="2147">
        <f>'当該年度入力、注意事項'!$E$10</f>
        <v>26</v>
      </c>
      <c r="P27" s="2147"/>
      <c r="Q27" s="2147"/>
      <c r="S27" s="277"/>
      <c r="T27" s="277"/>
      <c r="U27" s="277"/>
      <c r="AI27" s="10"/>
      <c r="AJ27" s="10"/>
      <c r="AK27" s="4"/>
      <c r="AL27" s="4"/>
      <c r="AM27" s="4"/>
    </row>
    <row r="28" spans="1:63" ht="3.75" customHeight="1" thickBot="1" x14ac:dyDescent="0.2">
      <c r="A28" s="27"/>
      <c r="B28" s="27"/>
      <c r="C28" s="27"/>
      <c r="D28" s="27"/>
      <c r="E28" s="27"/>
      <c r="F28" s="27"/>
      <c r="G28" s="8"/>
      <c r="H28" s="27"/>
      <c r="I28" s="27"/>
      <c r="J28" s="27"/>
      <c r="K28" s="27"/>
      <c r="L28" s="8"/>
      <c r="M28" s="27"/>
      <c r="N28" s="27"/>
      <c r="O28" s="27"/>
      <c r="P28" s="27"/>
      <c r="Q28" s="27"/>
      <c r="R28" s="277"/>
      <c r="S28" s="277"/>
      <c r="T28" s="277"/>
      <c r="U28" s="277"/>
      <c r="AI28" s="10"/>
      <c r="AJ28" s="10"/>
      <c r="AK28" s="4"/>
      <c r="AL28" s="4"/>
      <c r="AM28" s="4"/>
    </row>
    <row r="29" spans="1:63" ht="22.5" customHeight="1" x14ac:dyDescent="0.15">
      <c r="A29" s="27"/>
      <c r="B29" s="27"/>
      <c r="C29" s="2353"/>
      <c r="D29" s="2355" t="s">
        <v>265</v>
      </c>
      <c r="E29" s="2356"/>
      <c r="F29" s="2400" t="s">
        <v>182</v>
      </c>
      <c r="G29" s="2401"/>
      <c r="H29" s="2401"/>
      <c r="I29" s="2401"/>
      <c r="J29" s="2401"/>
      <c r="K29" s="2398" t="s">
        <v>185</v>
      </c>
      <c r="L29" s="2379"/>
      <c r="M29" s="2379"/>
      <c r="N29" s="2399"/>
      <c r="O29" s="2380" t="s">
        <v>68</v>
      </c>
      <c r="P29" s="2194"/>
      <c r="Q29" s="2195"/>
      <c r="R29" s="27"/>
      <c r="S29" s="27"/>
      <c r="T29" s="27"/>
      <c r="U29" s="27"/>
      <c r="AD29" s="4"/>
      <c r="AI29" s="4"/>
      <c r="BG29" s="10"/>
      <c r="BH29" s="10"/>
      <c r="BI29" s="4"/>
      <c r="BJ29" s="4"/>
      <c r="BK29" s="4"/>
    </row>
    <row r="30" spans="1:63" ht="10.5" customHeight="1" x14ac:dyDescent="0.15">
      <c r="A30" s="27"/>
      <c r="B30" s="27"/>
      <c r="C30" s="2354"/>
      <c r="D30" s="2357"/>
      <c r="E30" s="2358"/>
      <c r="F30" s="2368" t="s">
        <v>191</v>
      </c>
      <c r="G30" s="2374" t="s">
        <v>31</v>
      </c>
      <c r="H30" s="2369"/>
      <c r="I30" s="2381"/>
      <c r="J30" s="2390" t="s">
        <v>267</v>
      </c>
      <c r="K30" s="2393" t="s">
        <v>31</v>
      </c>
      <c r="L30" s="2369"/>
      <c r="M30" s="2381"/>
      <c r="N30" s="2394" t="s">
        <v>267</v>
      </c>
      <c r="O30" s="2369" t="s">
        <v>31</v>
      </c>
      <c r="P30" s="2369"/>
      <c r="Q30" s="2397"/>
      <c r="R30" s="27"/>
      <c r="S30" s="27"/>
      <c r="T30" s="27"/>
      <c r="U30" s="27"/>
      <c r="AD30" s="4"/>
      <c r="AI30" s="4"/>
      <c r="BG30" s="10"/>
      <c r="BH30" s="10"/>
      <c r="BI30" s="4"/>
      <c r="BJ30" s="4"/>
      <c r="BK30" s="4"/>
    </row>
    <row r="31" spans="1:63" ht="10.5" customHeight="1" x14ac:dyDescent="0.15">
      <c r="A31" s="27"/>
      <c r="B31" s="27"/>
      <c r="C31" s="2359" t="s">
        <v>264</v>
      </c>
      <c r="D31" s="2361"/>
      <c r="E31" s="2362"/>
      <c r="F31" s="2388"/>
      <c r="G31" s="2375"/>
      <c r="H31" s="2366"/>
      <c r="I31" s="2384"/>
      <c r="J31" s="2391"/>
      <c r="K31" s="2365"/>
      <c r="L31" s="2366"/>
      <c r="M31" s="2384"/>
      <c r="N31" s="2395"/>
      <c r="O31" s="2366"/>
      <c r="P31" s="2366"/>
      <c r="Q31" s="2367"/>
      <c r="R31" s="27"/>
      <c r="S31" s="27"/>
      <c r="T31" s="27"/>
      <c r="U31" s="27"/>
      <c r="AD31" s="4"/>
      <c r="AI31" s="4"/>
      <c r="BG31" s="10"/>
      <c r="BH31" s="10"/>
      <c r="BI31" s="4"/>
      <c r="BJ31" s="4"/>
      <c r="BK31" s="4"/>
    </row>
    <row r="32" spans="1:63" ht="22.5" customHeight="1" thickBot="1" x14ac:dyDescent="0.2">
      <c r="A32" s="27"/>
      <c r="B32" s="27"/>
      <c r="C32" s="2360"/>
      <c r="D32" s="2363"/>
      <c r="E32" s="2364"/>
      <c r="F32" s="2389"/>
      <c r="G32" s="278" t="s">
        <v>15</v>
      </c>
      <c r="H32" s="279" t="s">
        <v>32</v>
      </c>
      <c r="I32" s="280" t="s">
        <v>33</v>
      </c>
      <c r="J32" s="2392"/>
      <c r="K32" s="767" t="s">
        <v>15</v>
      </c>
      <c r="L32" s="279" t="s">
        <v>32</v>
      </c>
      <c r="M32" s="280" t="s">
        <v>33</v>
      </c>
      <c r="N32" s="2396"/>
      <c r="O32" s="765" t="s">
        <v>15</v>
      </c>
      <c r="P32" s="279" t="s">
        <v>32</v>
      </c>
      <c r="Q32" s="281" t="s">
        <v>33</v>
      </c>
      <c r="R32" s="27"/>
      <c r="S32" s="27"/>
      <c r="T32" s="27"/>
      <c r="U32" s="27"/>
      <c r="AD32" s="4"/>
      <c r="AI32" s="4"/>
      <c r="BG32" s="10"/>
      <c r="BH32" s="10"/>
      <c r="BI32" s="4"/>
      <c r="BJ32" s="4"/>
      <c r="BK32" s="4"/>
    </row>
    <row r="33" spans="1:63" ht="22.5" customHeight="1" x14ac:dyDescent="0.15">
      <c r="A33" s="27"/>
      <c r="B33" s="27"/>
      <c r="C33" s="2365" t="s">
        <v>34</v>
      </c>
      <c r="D33" s="2366"/>
      <c r="E33" s="2367"/>
      <c r="F33" s="395">
        <f>SUM(G33,J33)</f>
        <v>2969</v>
      </c>
      <c r="G33" s="396">
        <f>H33+I33</f>
        <v>2088</v>
      </c>
      <c r="H33" s="390">
        <f>L33+P33</f>
        <v>1203</v>
      </c>
      <c r="I33" s="397">
        <f>M33+Q33</f>
        <v>885</v>
      </c>
      <c r="J33" s="396">
        <f>N33</f>
        <v>881</v>
      </c>
      <c r="K33" s="768">
        <f>L33+M33</f>
        <v>2088</v>
      </c>
      <c r="L33" s="1467">
        <v>1203</v>
      </c>
      <c r="M33" s="1466">
        <v>885</v>
      </c>
      <c r="N33" s="1482">
        <v>881</v>
      </c>
      <c r="O33" s="1116">
        <f>P33+Q33</f>
        <v>0</v>
      </c>
      <c r="P33" s="1467">
        <v>0</v>
      </c>
      <c r="Q33" s="1480">
        <v>0</v>
      </c>
      <c r="R33" s="27"/>
      <c r="S33" s="27"/>
      <c r="T33" s="27"/>
      <c r="U33" s="27"/>
      <c r="AD33" s="4"/>
      <c r="AI33" s="4"/>
      <c r="BG33" s="10"/>
      <c r="BH33" s="10"/>
      <c r="BI33" s="4"/>
      <c r="BJ33" s="4"/>
      <c r="BK33" s="4"/>
    </row>
    <row r="34" spans="1:63" ht="22.5" customHeight="1" x14ac:dyDescent="0.15">
      <c r="A34" s="27"/>
      <c r="B34" s="27"/>
      <c r="C34" s="2350" t="s">
        <v>36</v>
      </c>
      <c r="D34" s="2351"/>
      <c r="E34" s="2352"/>
      <c r="F34" s="395">
        <f t="shared" ref="F34:F40" si="2">SUM(G34,J34)</f>
        <v>3012</v>
      </c>
      <c r="G34" s="396">
        <f t="shared" ref="G34:G41" si="3">H34+I34</f>
        <v>1492</v>
      </c>
      <c r="H34" s="390">
        <f t="shared" ref="H34:I41" si="4">L34+P34</f>
        <v>1089</v>
      </c>
      <c r="I34" s="397">
        <f t="shared" si="4"/>
        <v>403</v>
      </c>
      <c r="J34" s="454">
        <f t="shared" ref="J34:J40" si="5">N34</f>
        <v>1520</v>
      </c>
      <c r="K34" s="768">
        <f t="shared" ref="K34:K41" si="6">L34+M34</f>
        <v>1490</v>
      </c>
      <c r="L34" s="1470">
        <v>1087</v>
      </c>
      <c r="M34" s="1469">
        <v>403</v>
      </c>
      <c r="N34" s="1483">
        <v>1520</v>
      </c>
      <c r="O34" s="1116">
        <f t="shared" ref="O34:O41" si="7">P34+Q34</f>
        <v>2</v>
      </c>
      <c r="P34" s="1470">
        <v>2</v>
      </c>
      <c r="Q34" s="1481">
        <v>0</v>
      </c>
      <c r="R34" s="27"/>
      <c r="S34" s="27"/>
      <c r="T34" s="27"/>
      <c r="U34" s="27"/>
      <c r="AD34" s="4"/>
      <c r="AI34" s="4"/>
      <c r="BG34" s="10"/>
      <c r="BH34" s="10"/>
      <c r="BI34" s="4"/>
      <c r="BJ34" s="4"/>
      <c r="BK34" s="4"/>
    </row>
    <row r="35" spans="1:63" ht="22.5" customHeight="1" x14ac:dyDescent="0.15">
      <c r="A35" s="27"/>
      <c r="B35" s="27"/>
      <c r="C35" s="2350" t="s">
        <v>37</v>
      </c>
      <c r="D35" s="2351"/>
      <c r="E35" s="2352"/>
      <c r="F35" s="395">
        <f t="shared" si="2"/>
        <v>761</v>
      </c>
      <c r="G35" s="396">
        <f t="shared" si="3"/>
        <v>489</v>
      </c>
      <c r="H35" s="390">
        <f t="shared" si="4"/>
        <v>378</v>
      </c>
      <c r="I35" s="397">
        <f t="shared" si="4"/>
        <v>111</v>
      </c>
      <c r="J35" s="454">
        <f t="shared" si="5"/>
        <v>272</v>
      </c>
      <c r="K35" s="768">
        <f t="shared" si="6"/>
        <v>489</v>
      </c>
      <c r="L35" s="1470">
        <v>378</v>
      </c>
      <c r="M35" s="1469">
        <v>111</v>
      </c>
      <c r="N35" s="1483">
        <v>272</v>
      </c>
      <c r="O35" s="1116">
        <f t="shared" si="7"/>
        <v>0</v>
      </c>
      <c r="P35" s="1470">
        <v>0</v>
      </c>
      <c r="Q35" s="1481">
        <v>0</v>
      </c>
      <c r="R35" s="27"/>
      <c r="S35" s="27"/>
      <c r="T35" s="27"/>
      <c r="U35" s="27"/>
      <c r="AD35" s="4"/>
      <c r="AI35" s="4"/>
      <c r="BG35" s="10"/>
      <c r="BH35" s="10"/>
      <c r="BI35" s="4"/>
      <c r="BJ35" s="4"/>
      <c r="BK35" s="4"/>
    </row>
    <row r="36" spans="1:63" ht="22.5" customHeight="1" x14ac:dyDescent="0.15">
      <c r="A36" s="27"/>
      <c r="B36" s="27"/>
      <c r="C36" s="2350" t="s">
        <v>38</v>
      </c>
      <c r="D36" s="2351"/>
      <c r="E36" s="2352"/>
      <c r="F36" s="395">
        <f t="shared" si="2"/>
        <v>3431</v>
      </c>
      <c r="G36" s="396">
        <f t="shared" si="3"/>
        <v>2642</v>
      </c>
      <c r="H36" s="390">
        <f t="shared" si="4"/>
        <v>2147</v>
      </c>
      <c r="I36" s="397">
        <f t="shared" si="4"/>
        <v>495</v>
      </c>
      <c r="J36" s="454">
        <f t="shared" si="5"/>
        <v>789</v>
      </c>
      <c r="K36" s="768">
        <f t="shared" si="6"/>
        <v>2639</v>
      </c>
      <c r="L36" s="1470">
        <v>2144</v>
      </c>
      <c r="M36" s="1469">
        <v>495</v>
      </c>
      <c r="N36" s="1483">
        <v>789</v>
      </c>
      <c r="O36" s="1116">
        <f t="shared" si="7"/>
        <v>3</v>
      </c>
      <c r="P36" s="1470">
        <v>3</v>
      </c>
      <c r="Q36" s="1481">
        <v>0</v>
      </c>
      <c r="R36" s="27"/>
      <c r="S36" s="27"/>
      <c r="T36" s="27"/>
      <c r="U36" s="27"/>
      <c r="AD36" s="4"/>
      <c r="AI36" s="4"/>
      <c r="BG36" s="10"/>
      <c r="BH36" s="10"/>
      <c r="BI36" s="4"/>
      <c r="BJ36" s="4"/>
      <c r="BK36" s="4"/>
    </row>
    <row r="37" spans="1:63" ht="22.5" customHeight="1" x14ac:dyDescent="0.15">
      <c r="A37" s="27"/>
      <c r="B37" s="27"/>
      <c r="C37" s="2350" t="s">
        <v>35</v>
      </c>
      <c r="D37" s="2351"/>
      <c r="E37" s="2352"/>
      <c r="F37" s="395">
        <f t="shared" si="2"/>
        <v>285</v>
      </c>
      <c r="G37" s="396">
        <f t="shared" si="3"/>
        <v>188</v>
      </c>
      <c r="H37" s="390">
        <f t="shared" si="4"/>
        <v>160</v>
      </c>
      <c r="I37" s="397">
        <f t="shared" si="4"/>
        <v>28</v>
      </c>
      <c r="J37" s="454">
        <f t="shared" si="5"/>
        <v>97</v>
      </c>
      <c r="K37" s="768">
        <f t="shared" si="6"/>
        <v>188</v>
      </c>
      <c r="L37" s="1470">
        <v>160</v>
      </c>
      <c r="M37" s="1469">
        <v>28</v>
      </c>
      <c r="N37" s="1483">
        <v>97</v>
      </c>
      <c r="O37" s="1116">
        <f t="shared" si="7"/>
        <v>0</v>
      </c>
      <c r="P37" s="1470">
        <v>0</v>
      </c>
      <c r="Q37" s="1481">
        <v>0</v>
      </c>
      <c r="R37" s="27"/>
      <c r="S37" s="27"/>
      <c r="T37" s="27"/>
      <c r="U37" s="27"/>
      <c r="AD37" s="4"/>
      <c r="AI37" s="4"/>
      <c r="BG37" s="10"/>
      <c r="BH37" s="10"/>
      <c r="BI37" s="4"/>
      <c r="BJ37" s="4"/>
      <c r="BK37" s="4"/>
    </row>
    <row r="38" spans="1:63" ht="22.5" customHeight="1" x14ac:dyDescent="0.15">
      <c r="A38" s="27"/>
      <c r="B38" s="27"/>
      <c r="C38" s="2350" t="s">
        <v>39</v>
      </c>
      <c r="D38" s="2351"/>
      <c r="E38" s="2352"/>
      <c r="F38" s="395">
        <f t="shared" si="2"/>
        <v>100</v>
      </c>
      <c r="G38" s="396">
        <f t="shared" si="3"/>
        <v>71</v>
      </c>
      <c r="H38" s="390">
        <f t="shared" si="4"/>
        <v>55</v>
      </c>
      <c r="I38" s="397">
        <f t="shared" si="4"/>
        <v>16</v>
      </c>
      <c r="J38" s="454">
        <f t="shared" si="5"/>
        <v>29</v>
      </c>
      <c r="K38" s="768">
        <f t="shared" si="6"/>
        <v>71</v>
      </c>
      <c r="L38" s="1470">
        <v>55</v>
      </c>
      <c r="M38" s="1469">
        <v>16</v>
      </c>
      <c r="N38" s="1483">
        <v>29</v>
      </c>
      <c r="O38" s="1116">
        <f t="shared" si="7"/>
        <v>0</v>
      </c>
      <c r="P38" s="1470">
        <v>0</v>
      </c>
      <c r="Q38" s="1481">
        <v>0</v>
      </c>
      <c r="R38" s="27"/>
      <c r="S38" s="179"/>
      <c r="T38" s="27"/>
      <c r="U38" s="27"/>
      <c r="AD38" s="4"/>
      <c r="AI38" s="4"/>
      <c r="BG38" s="10"/>
      <c r="BH38" s="10"/>
      <c r="BI38" s="4"/>
      <c r="BJ38" s="4"/>
      <c r="BK38" s="4"/>
    </row>
    <row r="39" spans="1:63" ht="22.5" customHeight="1" x14ac:dyDescent="0.15">
      <c r="A39" s="27"/>
      <c r="B39" s="27"/>
      <c r="C39" s="2350" t="s">
        <v>40</v>
      </c>
      <c r="D39" s="2351"/>
      <c r="E39" s="2352"/>
      <c r="F39" s="395">
        <f t="shared" si="2"/>
        <v>568</v>
      </c>
      <c r="G39" s="396">
        <f t="shared" si="3"/>
        <v>405</v>
      </c>
      <c r="H39" s="390">
        <f t="shared" si="4"/>
        <v>319</v>
      </c>
      <c r="I39" s="397">
        <f t="shared" si="4"/>
        <v>86</v>
      </c>
      <c r="J39" s="454">
        <f t="shared" si="5"/>
        <v>163</v>
      </c>
      <c r="K39" s="768">
        <f t="shared" si="6"/>
        <v>405</v>
      </c>
      <c r="L39" s="1470">
        <v>319</v>
      </c>
      <c r="M39" s="1469">
        <v>86</v>
      </c>
      <c r="N39" s="1483">
        <v>163</v>
      </c>
      <c r="O39" s="1116">
        <f t="shared" si="7"/>
        <v>0</v>
      </c>
      <c r="P39" s="1470">
        <v>0</v>
      </c>
      <c r="Q39" s="1481">
        <v>0</v>
      </c>
      <c r="R39" s="27"/>
      <c r="S39" s="27"/>
      <c r="T39" s="27"/>
      <c r="U39" s="27"/>
      <c r="AD39" s="4"/>
      <c r="AI39" s="4"/>
      <c r="BG39" s="10"/>
      <c r="BH39" s="10"/>
      <c r="BI39" s="4"/>
      <c r="BJ39" s="4"/>
      <c r="BK39" s="4"/>
    </row>
    <row r="40" spans="1:63" ht="22.5" customHeight="1" x14ac:dyDescent="0.15">
      <c r="A40" s="27"/>
      <c r="B40" s="27"/>
      <c r="C40" s="2350" t="s">
        <v>41</v>
      </c>
      <c r="D40" s="2351"/>
      <c r="E40" s="2352"/>
      <c r="F40" s="395">
        <f t="shared" si="2"/>
        <v>1314</v>
      </c>
      <c r="G40" s="396">
        <f t="shared" si="3"/>
        <v>734</v>
      </c>
      <c r="H40" s="390">
        <f t="shared" si="4"/>
        <v>658</v>
      </c>
      <c r="I40" s="397">
        <f t="shared" si="4"/>
        <v>76</v>
      </c>
      <c r="J40" s="454">
        <f t="shared" si="5"/>
        <v>580</v>
      </c>
      <c r="K40" s="768">
        <f t="shared" si="6"/>
        <v>734</v>
      </c>
      <c r="L40" s="1470">
        <v>658</v>
      </c>
      <c r="M40" s="1469">
        <v>76</v>
      </c>
      <c r="N40" s="1483">
        <v>580</v>
      </c>
      <c r="O40" s="1116">
        <f t="shared" si="7"/>
        <v>0</v>
      </c>
      <c r="P40" s="1470">
        <v>0</v>
      </c>
      <c r="Q40" s="1481">
        <v>0</v>
      </c>
      <c r="R40" s="27"/>
      <c r="S40" s="27"/>
      <c r="T40" s="27"/>
      <c r="U40" s="27"/>
      <c r="AD40" s="4"/>
      <c r="AI40" s="4"/>
      <c r="BG40" s="10"/>
      <c r="BH40" s="10"/>
      <c r="BI40" s="4"/>
      <c r="BJ40" s="4"/>
      <c r="BK40" s="4"/>
    </row>
    <row r="41" spans="1:63" ht="22.5" customHeight="1" thickBot="1" x14ac:dyDescent="0.2">
      <c r="A41" s="27"/>
      <c r="B41" s="27"/>
      <c r="C41" s="2368" t="s">
        <v>18</v>
      </c>
      <c r="D41" s="2369"/>
      <c r="E41" s="2370"/>
      <c r="F41" s="395">
        <f>SUM(G41,J41)</f>
        <v>868</v>
      </c>
      <c r="G41" s="396">
        <f t="shared" si="3"/>
        <v>620</v>
      </c>
      <c r="H41" s="390">
        <f>L41+P41</f>
        <v>494</v>
      </c>
      <c r="I41" s="397">
        <f t="shared" si="4"/>
        <v>126</v>
      </c>
      <c r="J41" s="455">
        <f>N41</f>
        <v>248</v>
      </c>
      <c r="K41" s="768">
        <f t="shared" si="6"/>
        <v>620</v>
      </c>
      <c r="L41" s="1473">
        <v>494</v>
      </c>
      <c r="M41" s="1472">
        <v>126</v>
      </c>
      <c r="N41" s="1484">
        <v>248</v>
      </c>
      <c r="O41" s="1116">
        <f t="shared" si="7"/>
        <v>0</v>
      </c>
      <c r="P41" s="1485">
        <v>0</v>
      </c>
      <c r="Q41" s="1486">
        <v>0</v>
      </c>
      <c r="R41" s="27"/>
      <c r="S41" s="27"/>
      <c r="T41" s="27"/>
      <c r="U41" s="27"/>
      <c r="AD41" s="4"/>
      <c r="AE41" s="4"/>
      <c r="AF41" s="4"/>
      <c r="AG41" s="4"/>
      <c r="AH41" s="4"/>
      <c r="AI41" s="4"/>
      <c r="AJ41" s="4"/>
      <c r="AK41" s="4"/>
      <c r="AL41" s="4"/>
      <c r="AM41" s="4"/>
      <c r="AN41" s="4"/>
      <c r="AO41" s="4"/>
      <c r="AP41" s="4"/>
      <c r="AQ41" s="4"/>
      <c r="AR41" s="4"/>
      <c r="AS41" s="4"/>
      <c r="AT41" s="4"/>
      <c r="AU41" s="4"/>
      <c r="AV41" s="4"/>
      <c r="AW41" s="4"/>
      <c r="AX41" s="4"/>
      <c r="AY41" s="4"/>
    </row>
    <row r="42" spans="1:63" ht="22.5" customHeight="1" thickTop="1" thickBot="1" x14ac:dyDescent="0.2">
      <c r="A42" s="27"/>
      <c r="B42" s="27"/>
      <c r="C42" s="2371" t="s">
        <v>15</v>
      </c>
      <c r="D42" s="2372"/>
      <c r="E42" s="2373"/>
      <c r="F42" s="401">
        <f t="shared" ref="F42:Q42" si="8">SUM(F33:F41)</f>
        <v>13308</v>
      </c>
      <c r="G42" s="402">
        <f t="shared" si="8"/>
        <v>8729</v>
      </c>
      <c r="H42" s="403">
        <f t="shared" si="8"/>
        <v>6503</v>
      </c>
      <c r="I42" s="404">
        <f t="shared" si="8"/>
        <v>2226</v>
      </c>
      <c r="J42" s="402">
        <f t="shared" si="8"/>
        <v>4579</v>
      </c>
      <c r="K42" s="769">
        <f t="shared" si="8"/>
        <v>8724</v>
      </c>
      <c r="L42" s="403">
        <f t="shared" si="8"/>
        <v>6498</v>
      </c>
      <c r="M42" s="404">
        <f t="shared" si="8"/>
        <v>2226</v>
      </c>
      <c r="N42" s="405">
        <f t="shared" si="8"/>
        <v>4579</v>
      </c>
      <c r="O42" s="766">
        <f t="shared" si="8"/>
        <v>5</v>
      </c>
      <c r="P42" s="403">
        <f t="shared" si="8"/>
        <v>5</v>
      </c>
      <c r="Q42" s="406">
        <f t="shared" si="8"/>
        <v>0</v>
      </c>
      <c r="R42" s="27"/>
      <c r="S42" s="27"/>
      <c r="T42" s="27"/>
      <c r="U42" s="27"/>
      <c r="AD42" s="4"/>
      <c r="AE42" s="4"/>
      <c r="AF42" s="4"/>
      <c r="AG42" s="4"/>
      <c r="AH42" s="4"/>
      <c r="AI42" s="4"/>
      <c r="AJ42" s="4"/>
      <c r="AK42" s="4"/>
      <c r="AL42" s="4"/>
      <c r="AM42" s="4"/>
      <c r="AN42" s="4"/>
      <c r="AO42" s="4"/>
      <c r="AP42" s="4"/>
      <c r="AQ42" s="4"/>
      <c r="AR42" s="4"/>
      <c r="AS42" s="4"/>
      <c r="AT42" s="4"/>
      <c r="AU42" s="4"/>
      <c r="AV42" s="4"/>
      <c r="AW42" s="4"/>
      <c r="AX42" s="4"/>
      <c r="AY42" s="4"/>
      <c r="BI42" s="27"/>
    </row>
    <row r="43" spans="1:63" ht="22.5" customHeight="1" x14ac:dyDescent="0.15">
      <c r="A43" s="27"/>
      <c r="B43" s="27"/>
      <c r="C43" s="141"/>
      <c r="D43" s="141"/>
      <c r="E43" s="141"/>
      <c r="F43" s="8"/>
      <c r="G43" s="8"/>
      <c r="H43" s="8"/>
      <c r="I43" s="8"/>
      <c r="J43" s="8"/>
      <c r="K43" s="8"/>
      <c r="L43" s="8"/>
      <c r="M43" s="8"/>
      <c r="N43" s="8"/>
      <c r="O43" s="8"/>
      <c r="P43" s="8"/>
      <c r="Q43" s="8"/>
      <c r="R43" s="27"/>
      <c r="S43" s="27"/>
      <c r="T43" s="27"/>
      <c r="U43" s="27"/>
      <c r="AD43" s="4"/>
      <c r="AE43" s="4"/>
      <c r="AF43" s="4"/>
      <c r="AG43" s="4"/>
      <c r="AH43" s="4"/>
      <c r="AI43" s="4"/>
      <c r="AJ43" s="4"/>
      <c r="AK43" s="4"/>
      <c r="AL43" s="4"/>
      <c r="AM43" s="4"/>
      <c r="AN43" s="4"/>
      <c r="AO43" s="4"/>
      <c r="AP43" s="4"/>
      <c r="AQ43" s="4"/>
      <c r="AR43" s="4"/>
      <c r="AS43" s="4"/>
      <c r="AT43" s="4"/>
      <c r="AU43" s="4"/>
      <c r="AV43" s="4"/>
      <c r="AW43" s="4"/>
      <c r="AX43" s="4"/>
      <c r="AY43" s="4"/>
      <c r="BI43" s="27"/>
    </row>
    <row r="44" spans="1:63" ht="22.5" customHeight="1" x14ac:dyDescent="0.15">
      <c r="A44" s="27"/>
      <c r="B44" s="27"/>
      <c r="C44" s="141"/>
      <c r="D44" s="141"/>
      <c r="E44" s="141"/>
      <c r="F44" s="8"/>
      <c r="G44" s="8"/>
      <c r="H44" s="8"/>
      <c r="I44" s="8"/>
      <c r="J44" s="8"/>
      <c r="K44" s="8"/>
      <c r="L44" s="8"/>
      <c r="M44" s="8"/>
      <c r="N44" s="8"/>
      <c r="O44" s="8"/>
      <c r="P44" s="8"/>
      <c r="Q44" s="8"/>
      <c r="R44" s="8"/>
      <c r="S44" s="8"/>
      <c r="T44" s="8"/>
      <c r="U44" s="8"/>
    </row>
    <row r="45" spans="1:63" ht="7.5" customHeight="1" x14ac:dyDescent="0.15">
      <c r="A45" s="27"/>
      <c r="B45" s="27"/>
      <c r="C45" s="27"/>
      <c r="D45" s="27"/>
      <c r="E45" s="27"/>
      <c r="F45" s="27"/>
      <c r="G45" s="8"/>
      <c r="H45" s="27"/>
      <c r="I45" s="27"/>
      <c r="J45" s="27"/>
      <c r="K45" s="27"/>
      <c r="L45" s="8"/>
      <c r="M45" s="27"/>
      <c r="N45" s="27"/>
      <c r="O45" s="27"/>
      <c r="P45" s="27"/>
      <c r="Q45" s="27"/>
      <c r="AI45" s="10"/>
      <c r="AJ45" s="10"/>
      <c r="AK45" s="4"/>
      <c r="AL45" s="4"/>
      <c r="AM45" s="4"/>
    </row>
    <row r="46" spans="1:63" ht="23.25" customHeight="1" x14ac:dyDescent="0.15">
      <c r="A46" s="27"/>
      <c r="B46" s="32" t="s">
        <v>43</v>
      </c>
      <c r="C46" s="27"/>
      <c r="D46" s="27"/>
      <c r="E46" s="27"/>
      <c r="F46" s="27"/>
      <c r="G46" s="8"/>
      <c r="H46" s="27"/>
      <c r="I46" s="27"/>
      <c r="J46" s="27"/>
      <c r="K46" s="27"/>
      <c r="L46" s="8"/>
      <c r="M46" s="27"/>
      <c r="N46" s="773"/>
      <c r="O46" s="773"/>
      <c r="P46" s="773"/>
      <c r="Q46" s="773"/>
      <c r="R46" s="773"/>
      <c r="AI46" s="10"/>
      <c r="AJ46" s="10"/>
      <c r="AK46" s="4"/>
      <c r="AL46" s="4"/>
      <c r="AM46" s="4"/>
    </row>
    <row r="47" spans="1:63" ht="23.25" customHeight="1" x14ac:dyDescent="0.15">
      <c r="A47" s="27"/>
      <c r="C47" s="32" t="s">
        <v>183</v>
      </c>
      <c r="D47" s="27"/>
      <c r="E47" s="27"/>
      <c r="F47" s="27"/>
      <c r="G47" s="8"/>
      <c r="I47" s="27"/>
      <c r="J47" s="27"/>
      <c r="K47" s="27"/>
      <c r="L47" s="8"/>
      <c r="M47" s="27"/>
      <c r="N47" s="27"/>
      <c r="O47" s="2147">
        <f>'当該年度入力、注意事項'!$E$10</f>
        <v>26</v>
      </c>
      <c r="P47" s="2147"/>
      <c r="Q47" s="2147"/>
      <c r="S47" s="277"/>
      <c r="T47" s="277"/>
      <c r="U47" s="277"/>
      <c r="AI47" s="10"/>
      <c r="AJ47" s="10"/>
      <c r="AK47" s="4"/>
      <c r="AL47" s="4"/>
      <c r="AM47" s="4"/>
    </row>
    <row r="48" spans="1:63" ht="3.75" customHeight="1" thickBot="1" x14ac:dyDescent="0.2">
      <c r="A48" s="27"/>
      <c r="B48" s="27"/>
      <c r="C48" s="27"/>
      <c r="D48" s="27"/>
      <c r="E48" s="27"/>
      <c r="F48" s="27"/>
      <c r="G48" s="8"/>
      <c r="H48" s="27"/>
      <c r="I48" s="27"/>
      <c r="J48" s="27"/>
      <c r="K48" s="27"/>
      <c r="L48" s="8"/>
      <c r="M48" s="27"/>
      <c r="N48" s="27"/>
      <c r="O48" s="27"/>
      <c r="P48" s="27"/>
      <c r="Q48" s="27"/>
      <c r="R48" s="277"/>
      <c r="S48" s="277"/>
      <c r="T48" s="277"/>
      <c r="U48" s="277"/>
      <c r="AI48" s="10"/>
      <c r="AJ48" s="10"/>
      <c r="AK48" s="4"/>
      <c r="AL48" s="4"/>
      <c r="AM48" s="4"/>
    </row>
    <row r="49" spans="1:63" ht="22.5" customHeight="1" x14ac:dyDescent="0.15">
      <c r="A49" s="27"/>
      <c r="B49" s="27"/>
      <c r="C49" s="2353"/>
      <c r="D49" s="2355" t="s">
        <v>265</v>
      </c>
      <c r="E49" s="2376"/>
      <c r="F49" s="2379" t="s">
        <v>183</v>
      </c>
      <c r="G49" s="2379"/>
      <c r="H49" s="2379"/>
      <c r="I49" s="2379"/>
      <c r="J49" s="2380"/>
      <c r="K49" s="2404" t="s">
        <v>193</v>
      </c>
      <c r="L49" s="2379"/>
      <c r="M49" s="2379"/>
      <c r="N49" s="2380"/>
      <c r="O49" s="2404" t="s">
        <v>190</v>
      </c>
      <c r="P49" s="2379"/>
      <c r="Q49" s="2399"/>
      <c r="R49" s="27"/>
      <c r="S49" s="27"/>
      <c r="T49" s="27"/>
      <c r="U49" s="27"/>
      <c r="AD49" s="4"/>
      <c r="AI49" s="4"/>
      <c r="BG49" s="10"/>
      <c r="BH49" s="10"/>
      <c r="BI49" s="4"/>
      <c r="BJ49" s="4"/>
      <c r="BK49" s="4"/>
    </row>
    <row r="50" spans="1:63" ht="10.5" customHeight="1" x14ac:dyDescent="0.15">
      <c r="A50" s="27"/>
      <c r="B50" s="27"/>
      <c r="C50" s="2354"/>
      <c r="D50" s="2377"/>
      <c r="E50" s="2378"/>
      <c r="F50" s="2381" t="s">
        <v>191</v>
      </c>
      <c r="G50" s="2374" t="s">
        <v>31</v>
      </c>
      <c r="H50" s="2369"/>
      <c r="I50" s="2381"/>
      <c r="J50" s="2385" t="s">
        <v>267</v>
      </c>
      <c r="K50" s="2369" t="s">
        <v>31</v>
      </c>
      <c r="L50" s="2369"/>
      <c r="M50" s="2381"/>
      <c r="N50" s="2385" t="s">
        <v>267</v>
      </c>
      <c r="O50" s="2369" t="s">
        <v>31</v>
      </c>
      <c r="P50" s="2369"/>
      <c r="Q50" s="2397"/>
      <c r="R50" s="27"/>
      <c r="S50" s="27"/>
      <c r="T50" s="27"/>
      <c r="U50" s="27"/>
      <c r="AD50" s="4"/>
      <c r="AI50" s="4"/>
      <c r="BG50" s="10"/>
      <c r="BH50" s="10"/>
      <c r="BI50" s="4"/>
      <c r="BJ50" s="4"/>
      <c r="BK50" s="4"/>
    </row>
    <row r="51" spans="1:63" ht="10.5" customHeight="1" x14ac:dyDescent="0.15">
      <c r="A51" s="27"/>
      <c r="B51" s="27"/>
      <c r="C51" s="2359" t="s">
        <v>264</v>
      </c>
      <c r="D51" s="2361"/>
      <c r="E51" s="2362"/>
      <c r="F51" s="2382"/>
      <c r="G51" s="2375"/>
      <c r="H51" s="2366"/>
      <c r="I51" s="2384"/>
      <c r="J51" s="2386"/>
      <c r="K51" s="2366"/>
      <c r="L51" s="2366"/>
      <c r="M51" s="2384"/>
      <c r="N51" s="2386"/>
      <c r="O51" s="2366"/>
      <c r="P51" s="2366"/>
      <c r="Q51" s="2367"/>
      <c r="R51" s="27"/>
      <c r="S51" s="27"/>
      <c r="T51" s="27"/>
      <c r="U51" s="27"/>
      <c r="AD51" s="4"/>
      <c r="AI51" s="4"/>
      <c r="BG51" s="10"/>
      <c r="BH51" s="10"/>
      <c r="BI51" s="4"/>
      <c r="BJ51" s="4"/>
      <c r="BK51" s="4"/>
    </row>
    <row r="52" spans="1:63" ht="22.5" customHeight="1" thickBot="1" x14ac:dyDescent="0.2">
      <c r="A52" s="27"/>
      <c r="B52" s="27"/>
      <c r="C52" s="2360"/>
      <c r="D52" s="2363"/>
      <c r="E52" s="2364"/>
      <c r="F52" s="2383"/>
      <c r="G52" s="278" t="s">
        <v>15</v>
      </c>
      <c r="H52" s="279" t="s">
        <v>32</v>
      </c>
      <c r="I52" s="280" t="s">
        <v>33</v>
      </c>
      <c r="J52" s="2387"/>
      <c r="K52" s="278" t="s">
        <v>15</v>
      </c>
      <c r="L52" s="279" t="s">
        <v>32</v>
      </c>
      <c r="M52" s="280" t="s">
        <v>33</v>
      </c>
      <c r="N52" s="2387"/>
      <c r="O52" s="278" t="s">
        <v>15</v>
      </c>
      <c r="P52" s="279" t="s">
        <v>32</v>
      </c>
      <c r="Q52" s="281" t="s">
        <v>33</v>
      </c>
      <c r="R52" s="27"/>
      <c r="S52" s="27"/>
      <c r="T52" s="27"/>
      <c r="U52" s="27"/>
      <c r="AD52" s="4"/>
      <c r="AI52" s="4"/>
      <c r="BG52" s="10"/>
      <c r="BH52" s="10"/>
      <c r="BI52" s="4"/>
      <c r="BJ52" s="4"/>
      <c r="BK52" s="4"/>
    </row>
    <row r="53" spans="1:63" ht="22.5" customHeight="1" x14ac:dyDescent="0.15">
      <c r="A53" s="27"/>
      <c r="B53" s="27"/>
      <c r="C53" s="2365" t="s">
        <v>34</v>
      </c>
      <c r="D53" s="2366"/>
      <c r="E53" s="2367"/>
      <c r="F53" s="397">
        <f>G53+J53</f>
        <v>2328</v>
      </c>
      <c r="G53" s="390">
        <f t="shared" ref="G53:I61" si="9">K53+O53</f>
        <v>1735</v>
      </c>
      <c r="H53" s="390">
        <f>L53+P53</f>
        <v>870</v>
      </c>
      <c r="I53" s="397">
        <f>M53+Q53</f>
        <v>865</v>
      </c>
      <c r="J53" s="390">
        <f>N53</f>
        <v>593</v>
      </c>
      <c r="K53" s="390">
        <f>L53+M53</f>
        <v>1599</v>
      </c>
      <c r="L53" s="1715">
        <v>801</v>
      </c>
      <c r="M53" s="1715">
        <v>798</v>
      </c>
      <c r="N53" s="1715">
        <v>593</v>
      </c>
      <c r="O53" s="1084">
        <f>Q53+P53</f>
        <v>136</v>
      </c>
      <c r="P53" s="1715">
        <v>69</v>
      </c>
      <c r="Q53" s="1728">
        <v>67</v>
      </c>
      <c r="R53" s="27"/>
      <c r="S53" s="27"/>
      <c r="T53" s="27"/>
      <c r="U53" s="27"/>
      <c r="AD53" s="4"/>
      <c r="AI53" s="4"/>
      <c r="BG53" s="10"/>
      <c r="BH53" s="10"/>
      <c r="BI53" s="4"/>
      <c r="BJ53" s="4"/>
      <c r="BK53" s="4"/>
    </row>
    <row r="54" spans="1:63" ht="22.5" customHeight="1" x14ac:dyDescent="0.15">
      <c r="A54" s="27"/>
      <c r="B54" s="27"/>
      <c r="C54" s="2350" t="s">
        <v>36</v>
      </c>
      <c r="D54" s="2351"/>
      <c r="E54" s="2352"/>
      <c r="F54" s="397">
        <f t="shared" ref="F54:F61" si="10">G54+J54</f>
        <v>2239</v>
      </c>
      <c r="G54" s="399">
        <f t="shared" si="9"/>
        <v>1020</v>
      </c>
      <c r="H54" s="390">
        <f t="shared" si="9"/>
        <v>750</v>
      </c>
      <c r="I54" s="397">
        <f t="shared" si="9"/>
        <v>270</v>
      </c>
      <c r="J54" s="390">
        <f t="shared" ref="J54:J61" si="11">N54</f>
        <v>1219</v>
      </c>
      <c r="K54" s="390">
        <f t="shared" ref="K54:K61" si="12">L54+M54</f>
        <v>1002</v>
      </c>
      <c r="L54" s="1649">
        <v>736</v>
      </c>
      <c r="M54" s="1649">
        <v>266</v>
      </c>
      <c r="N54" s="1649">
        <v>1219</v>
      </c>
      <c r="O54" s="1084">
        <f t="shared" ref="O54:O61" si="13">Q54+P54</f>
        <v>18</v>
      </c>
      <c r="P54" s="1649">
        <v>14</v>
      </c>
      <c r="Q54" s="1729">
        <v>4</v>
      </c>
      <c r="R54" s="27"/>
      <c r="S54" s="27"/>
      <c r="T54" s="27"/>
      <c r="U54" s="27"/>
      <c r="AD54" s="4"/>
      <c r="AI54" s="4"/>
      <c r="BG54" s="10"/>
      <c r="BH54" s="10"/>
      <c r="BI54" s="4"/>
      <c r="BJ54" s="4"/>
      <c r="BK54" s="4"/>
    </row>
    <row r="55" spans="1:63" ht="22.5" customHeight="1" x14ac:dyDescent="0.15">
      <c r="A55" s="27"/>
      <c r="B55" s="27"/>
      <c r="C55" s="2350" t="s">
        <v>37</v>
      </c>
      <c r="D55" s="2351"/>
      <c r="E55" s="2352"/>
      <c r="F55" s="397">
        <f t="shared" si="10"/>
        <v>567</v>
      </c>
      <c r="G55" s="399">
        <f t="shared" si="9"/>
        <v>325</v>
      </c>
      <c r="H55" s="390">
        <f t="shared" si="9"/>
        <v>256</v>
      </c>
      <c r="I55" s="397">
        <f t="shared" si="9"/>
        <v>69</v>
      </c>
      <c r="J55" s="390">
        <f t="shared" si="11"/>
        <v>242</v>
      </c>
      <c r="K55" s="390">
        <f t="shared" si="12"/>
        <v>312</v>
      </c>
      <c r="L55" s="1649">
        <v>248</v>
      </c>
      <c r="M55" s="1649">
        <v>64</v>
      </c>
      <c r="N55" s="1649">
        <v>242</v>
      </c>
      <c r="O55" s="1084">
        <f t="shared" si="13"/>
        <v>13</v>
      </c>
      <c r="P55" s="1649">
        <v>8</v>
      </c>
      <c r="Q55" s="1729">
        <v>5</v>
      </c>
      <c r="R55" s="27"/>
      <c r="S55" s="27"/>
      <c r="T55" s="27"/>
      <c r="U55" s="27"/>
      <c r="AD55" s="4"/>
      <c r="AI55" s="4"/>
      <c r="BG55" s="10"/>
      <c r="BH55" s="10"/>
      <c r="BI55" s="4"/>
      <c r="BJ55" s="4"/>
      <c r="BK55" s="4"/>
    </row>
    <row r="56" spans="1:63" ht="22.5" customHeight="1" x14ac:dyDescent="0.15">
      <c r="A56" s="27"/>
      <c r="B56" s="27"/>
      <c r="C56" s="2350" t="s">
        <v>38</v>
      </c>
      <c r="D56" s="2351"/>
      <c r="E56" s="2352"/>
      <c r="F56" s="397">
        <f t="shared" si="10"/>
        <v>2496</v>
      </c>
      <c r="G56" s="399">
        <f t="shared" si="9"/>
        <v>2110</v>
      </c>
      <c r="H56" s="390">
        <f t="shared" si="9"/>
        <v>1418</v>
      </c>
      <c r="I56" s="397">
        <f t="shared" si="9"/>
        <v>692</v>
      </c>
      <c r="J56" s="390">
        <f t="shared" si="11"/>
        <v>386</v>
      </c>
      <c r="K56" s="390">
        <f t="shared" si="12"/>
        <v>2109</v>
      </c>
      <c r="L56" s="1649">
        <v>1417</v>
      </c>
      <c r="M56" s="1649">
        <v>692</v>
      </c>
      <c r="N56" s="1649">
        <v>386</v>
      </c>
      <c r="O56" s="1084">
        <f t="shared" si="13"/>
        <v>1</v>
      </c>
      <c r="P56" s="1649">
        <v>1</v>
      </c>
      <c r="Q56" s="1729">
        <v>0</v>
      </c>
      <c r="R56" s="27"/>
      <c r="S56" s="27"/>
      <c r="T56" s="27"/>
      <c r="U56" s="27"/>
      <c r="AD56" s="4"/>
      <c r="AI56" s="4"/>
      <c r="BG56" s="10"/>
      <c r="BH56" s="10"/>
      <c r="BI56" s="4"/>
      <c r="BJ56" s="4"/>
      <c r="BK56" s="4"/>
    </row>
    <row r="57" spans="1:63" ht="22.5" customHeight="1" x14ac:dyDescent="0.15">
      <c r="A57" s="27"/>
      <c r="B57" s="27"/>
      <c r="C57" s="2350" t="s">
        <v>35</v>
      </c>
      <c r="D57" s="2351"/>
      <c r="E57" s="2352"/>
      <c r="F57" s="397">
        <f t="shared" si="10"/>
        <v>211</v>
      </c>
      <c r="G57" s="399">
        <f t="shared" si="9"/>
        <v>148</v>
      </c>
      <c r="H57" s="390">
        <f t="shared" si="9"/>
        <v>133</v>
      </c>
      <c r="I57" s="397">
        <f t="shared" si="9"/>
        <v>15</v>
      </c>
      <c r="J57" s="390">
        <f t="shared" si="11"/>
        <v>63</v>
      </c>
      <c r="K57" s="390">
        <f t="shared" si="12"/>
        <v>145</v>
      </c>
      <c r="L57" s="1649">
        <v>131</v>
      </c>
      <c r="M57" s="1649">
        <v>14</v>
      </c>
      <c r="N57" s="1649">
        <v>63</v>
      </c>
      <c r="O57" s="1084">
        <f t="shared" si="13"/>
        <v>3</v>
      </c>
      <c r="P57" s="1649">
        <v>2</v>
      </c>
      <c r="Q57" s="1729">
        <v>1</v>
      </c>
      <c r="R57" s="27"/>
      <c r="S57" s="27"/>
      <c r="T57" s="27"/>
      <c r="U57" s="27"/>
      <c r="AD57" s="4"/>
      <c r="AI57" s="4"/>
      <c r="BG57" s="10"/>
      <c r="BH57" s="10"/>
      <c r="BI57" s="4"/>
      <c r="BJ57" s="4"/>
      <c r="BK57" s="4"/>
    </row>
    <row r="58" spans="1:63" ht="22.5" customHeight="1" x14ac:dyDescent="0.15">
      <c r="A58" s="27"/>
      <c r="B58" s="27"/>
      <c r="C58" s="2350" t="s">
        <v>39</v>
      </c>
      <c r="D58" s="2351"/>
      <c r="E58" s="2352"/>
      <c r="F58" s="397">
        <f t="shared" si="10"/>
        <v>72</v>
      </c>
      <c r="G58" s="399">
        <f t="shared" si="9"/>
        <v>43</v>
      </c>
      <c r="H58" s="390">
        <f t="shared" si="9"/>
        <v>40</v>
      </c>
      <c r="I58" s="397">
        <f t="shared" si="9"/>
        <v>3</v>
      </c>
      <c r="J58" s="390">
        <f t="shared" si="11"/>
        <v>29</v>
      </c>
      <c r="K58" s="390">
        <f t="shared" si="12"/>
        <v>41</v>
      </c>
      <c r="L58" s="1649">
        <v>40</v>
      </c>
      <c r="M58" s="1649">
        <v>1</v>
      </c>
      <c r="N58" s="1649">
        <v>29</v>
      </c>
      <c r="O58" s="1084">
        <f t="shared" si="13"/>
        <v>2</v>
      </c>
      <c r="P58" s="1649">
        <v>0</v>
      </c>
      <c r="Q58" s="1729">
        <v>2</v>
      </c>
      <c r="R58" s="27"/>
      <c r="S58" s="179"/>
      <c r="T58" s="27"/>
      <c r="U58" s="27"/>
      <c r="AD58" s="4"/>
      <c r="AI58" s="4"/>
      <c r="BG58" s="10"/>
      <c r="BH58" s="10"/>
      <c r="BI58" s="4"/>
      <c r="BJ58" s="4"/>
      <c r="BK58" s="4"/>
    </row>
    <row r="59" spans="1:63" ht="22.5" customHeight="1" x14ac:dyDescent="0.15">
      <c r="A59" s="27"/>
      <c r="B59" s="27"/>
      <c r="C59" s="2350" t="s">
        <v>40</v>
      </c>
      <c r="D59" s="2351"/>
      <c r="E59" s="2352"/>
      <c r="F59" s="397">
        <f t="shared" si="10"/>
        <v>407</v>
      </c>
      <c r="G59" s="399">
        <f t="shared" si="9"/>
        <v>244</v>
      </c>
      <c r="H59" s="390">
        <f t="shared" si="9"/>
        <v>217</v>
      </c>
      <c r="I59" s="397">
        <f t="shared" si="9"/>
        <v>27</v>
      </c>
      <c r="J59" s="390">
        <f t="shared" si="11"/>
        <v>163</v>
      </c>
      <c r="K59" s="390">
        <f t="shared" si="12"/>
        <v>239</v>
      </c>
      <c r="L59" s="1649">
        <v>212</v>
      </c>
      <c r="M59" s="1649">
        <v>27</v>
      </c>
      <c r="N59" s="1649">
        <v>163</v>
      </c>
      <c r="O59" s="1084">
        <f t="shared" si="13"/>
        <v>5</v>
      </c>
      <c r="P59" s="1649">
        <v>5</v>
      </c>
      <c r="Q59" s="1729">
        <v>0</v>
      </c>
      <c r="R59" s="27"/>
      <c r="S59" s="27"/>
      <c r="T59" s="27"/>
      <c r="U59" s="27"/>
      <c r="AD59" s="4"/>
      <c r="AI59" s="4"/>
      <c r="BG59" s="10"/>
      <c r="BH59" s="10"/>
      <c r="BI59" s="4"/>
      <c r="BJ59" s="4"/>
      <c r="BK59" s="4"/>
    </row>
    <row r="60" spans="1:63" ht="22.5" customHeight="1" x14ac:dyDescent="0.15">
      <c r="A60" s="27"/>
      <c r="B60" s="27"/>
      <c r="C60" s="2350" t="s">
        <v>41</v>
      </c>
      <c r="D60" s="2351"/>
      <c r="E60" s="2352"/>
      <c r="F60" s="397">
        <f t="shared" si="10"/>
        <v>1123</v>
      </c>
      <c r="G60" s="399">
        <f t="shared" si="9"/>
        <v>631</v>
      </c>
      <c r="H60" s="390">
        <f t="shared" si="9"/>
        <v>573</v>
      </c>
      <c r="I60" s="397">
        <f t="shared" si="9"/>
        <v>58</v>
      </c>
      <c r="J60" s="390">
        <f t="shared" si="11"/>
        <v>492</v>
      </c>
      <c r="K60" s="390">
        <f t="shared" si="12"/>
        <v>561</v>
      </c>
      <c r="L60" s="1649">
        <v>505</v>
      </c>
      <c r="M60" s="1649">
        <v>56</v>
      </c>
      <c r="N60" s="1649">
        <v>492</v>
      </c>
      <c r="O60" s="1084">
        <f t="shared" si="13"/>
        <v>70</v>
      </c>
      <c r="P60" s="1649">
        <v>68</v>
      </c>
      <c r="Q60" s="1729">
        <v>2</v>
      </c>
      <c r="R60" s="27"/>
      <c r="S60" s="27"/>
      <c r="T60" s="27"/>
      <c r="U60" s="27"/>
      <c r="AD60" s="4"/>
      <c r="AI60" s="4"/>
      <c r="BG60" s="10"/>
      <c r="BH60" s="10"/>
      <c r="BI60" s="4"/>
      <c r="BJ60" s="4"/>
      <c r="BK60" s="4"/>
    </row>
    <row r="61" spans="1:63" ht="22.5" customHeight="1" thickBot="1" x14ac:dyDescent="0.2">
      <c r="A61" s="27"/>
      <c r="B61" s="27"/>
      <c r="C61" s="2368" t="s">
        <v>18</v>
      </c>
      <c r="D61" s="2369"/>
      <c r="E61" s="2370"/>
      <c r="F61" s="397">
        <f t="shared" si="10"/>
        <v>590</v>
      </c>
      <c r="G61" s="400">
        <f t="shared" si="9"/>
        <v>389</v>
      </c>
      <c r="H61" s="390">
        <f t="shared" si="9"/>
        <v>324</v>
      </c>
      <c r="I61" s="397">
        <f t="shared" si="9"/>
        <v>65</v>
      </c>
      <c r="J61" s="390">
        <f t="shared" si="11"/>
        <v>201</v>
      </c>
      <c r="K61" s="390">
        <f t="shared" si="12"/>
        <v>378</v>
      </c>
      <c r="L61" s="1651">
        <v>314</v>
      </c>
      <c r="M61" s="1651">
        <v>64</v>
      </c>
      <c r="N61" s="1651">
        <v>201</v>
      </c>
      <c r="O61" s="1084">
        <f t="shared" si="13"/>
        <v>11</v>
      </c>
      <c r="P61" s="1651">
        <v>10</v>
      </c>
      <c r="Q61" s="1729">
        <v>1</v>
      </c>
      <c r="R61" s="27"/>
      <c r="S61" s="27"/>
      <c r="T61" s="27"/>
      <c r="U61" s="27"/>
      <c r="AD61" s="4"/>
      <c r="AE61" s="4"/>
      <c r="AF61" s="4"/>
      <c r="AG61" s="4"/>
      <c r="AH61" s="4"/>
      <c r="AI61" s="4"/>
      <c r="AJ61" s="4"/>
      <c r="AK61" s="4"/>
      <c r="AL61" s="4"/>
      <c r="AM61" s="4"/>
      <c r="AN61" s="4"/>
      <c r="AO61" s="4"/>
      <c r="AP61" s="4"/>
      <c r="AQ61" s="4"/>
      <c r="AR61" s="4"/>
      <c r="AS61" s="4"/>
      <c r="AT61" s="4"/>
      <c r="AU61" s="4"/>
      <c r="AV61" s="4"/>
      <c r="AW61" s="4"/>
      <c r="AX61" s="4"/>
      <c r="AY61" s="4"/>
    </row>
    <row r="62" spans="1:63" ht="22.5" customHeight="1" thickTop="1" thickBot="1" x14ac:dyDescent="0.2">
      <c r="A62" s="27"/>
      <c r="B62" s="27"/>
      <c r="C62" s="2371" t="s">
        <v>15</v>
      </c>
      <c r="D62" s="2372"/>
      <c r="E62" s="2373"/>
      <c r="F62" s="404">
        <f t="shared" ref="F62:Q62" si="14">SUM(F53:F61)</f>
        <v>10033</v>
      </c>
      <c r="G62" s="403">
        <f t="shared" si="14"/>
        <v>6645</v>
      </c>
      <c r="H62" s="403">
        <f t="shared" si="14"/>
        <v>4581</v>
      </c>
      <c r="I62" s="403">
        <f t="shared" si="14"/>
        <v>2064</v>
      </c>
      <c r="J62" s="403">
        <f t="shared" si="14"/>
        <v>3388</v>
      </c>
      <c r="K62" s="403">
        <f t="shared" si="14"/>
        <v>6386</v>
      </c>
      <c r="L62" s="403">
        <f t="shared" si="14"/>
        <v>4404</v>
      </c>
      <c r="M62" s="403">
        <f t="shared" si="14"/>
        <v>1982</v>
      </c>
      <c r="N62" s="403">
        <f t="shared" si="14"/>
        <v>3388</v>
      </c>
      <c r="O62" s="403">
        <f t="shared" si="14"/>
        <v>259</v>
      </c>
      <c r="P62" s="403">
        <f t="shared" si="14"/>
        <v>177</v>
      </c>
      <c r="Q62" s="405">
        <f t="shared" si="14"/>
        <v>82</v>
      </c>
      <c r="R62" s="27"/>
      <c r="S62" s="27"/>
      <c r="T62" s="27"/>
      <c r="U62" s="27"/>
      <c r="AD62" s="4"/>
      <c r="AE62" s="4"/>
      <c r="AF62" s="4"/>
      <c r="AG62" s="4"/>
      <c r="AH62" s="4"/>
      <c r="AI62" s="4"/>
      <c r="AJ62" s="4"/>
      <c r="AK62" s="4"/>
      <c r="AL62" s="4"/>
      <c r="AM62" s="4"/>
      <c r="AN62" s="4"/>
      <c r="AO62" s="4"/>
      <c r="AP62" s="4"/>
      <c r="AQ62" s="4"/>
      <c r="AR62" s="4"/>
      <c r="AS62" s="4"/>
      <c r="AT62" s="4"/>
      <c r="AU62" s="4"/>
      <c r="AV62" s="4"/>
      <c r="AW62" s="4"/>
      <c r="AX62" s="4"/>
      <c r="AY62" s="4"/>
      <c r="BI62" s="27"/>
    </row>
    <row r="63" spans="1:63" ht="22.5" customHeight="1" x14ac:dyDescent="0.15">
      <c r="A63" s="27"/>
      <c r="B63" s="27"/>
      <c r="C63" s="141"/>
      <c r="D63" s="141"/>
      <c r="E63" s="141"/>
      <c r="F63" s="8"/>
      <c r="G63" s="8"/>
      <c r="H63" s="8"/>
      <c r="I63" s="8"/>
      <c r="J63" s="8"/>
      <c r="K63" s="8"/>
      <c r="L63" s="8"/>
      <c r="M63" s="8"/>
      <c r="N63" s="8"/>
      <c r="O63" s="8"/>
      <c r="P63" s="8"/>
      <c r="Q63" s="8"/>
      <c r="R63" s="27"/>
      <c r="S63" s="27"/>
      <c r="T63" s="27"/>
      <c r="U63" s="27"/>
      <c r="AD63" s="4"/>
      <c r="AE63" s="4"/>
      <c r="AF63" s="4"/>
      <c r="AG63" s="4"/>
      <c r="AH63" s="4"/>
      <c r="AI63" s="4"/>
      <c r="AJ63" s="4"/>
      <c r="AK63" s="4"/>
      <c r="AL63" s="4"/>
      <c r="AM63" s="4"/>
      <c r="AN63" s="4"/>
      <c r="AO63" s="4"/>
      <c r="AP63" s="4"/>
      <c r="AQ63" s="4"/>
      <c r="AR63" s="4"/>
      <c r="AS63" s="4"/>
      <c r="AT63" s="4"/>
      <c r="AU63" s="4"/>
      <c r="AV63" s="4"/>
      <c r="AW63" s="4"/>
      <c r="AX63" s="4"/>
      <c r="AY63" s="4"/>
      <c r="BI63" s="27"/>
    </row>
    <row r="64" spans="1:63" ht="7.5" customHeight="1" x14ac:dyDescent="0.15">
      <c r="A64" s="27"/>
      <c r="B64" s="27"/>
      <c r="C64" s="96"/>
      <c r="D64" s="96"/>
      <c r="E64" s="141"/>
      <c r="F64" s="141"/>
      <c r="G64" s="8"/>
      <c r="H64" s="8"/>
      <c r="I64" s="8"/>
      <c r="J64" s="8"/>
      <c r="K64" s="8"/>
      <c r="L64" s="8"/>
      <c r="M64" s="8"/>
      <c r="N64" s="8"/>
      <c r="O64" s="8"/>
      <c r="P64" s="8"/>
      <c r="Q64" s="8"/>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J64" s="27"/>
    </row>
    <row r="65" spans="1:74" ht="23.25" customHeight="1" x14ac:dyDescent="0.15">
      <c r="A65" s="27"/>
      <c r="B65" s="32" t="s">
        <v>43</v>
      </c>
      <c r="C65" s="96"/>
      <c r="D65" s="96"/>
      <c r="E65" s="141"/>
      <c r="F65" s="141"/>
      <c r="G65" s="8"/>
      <c r="H65" s="143"/>
      <c r="I65" s="8"/>
      <c r="J65" s="8"/>
      <c r="K65" s="8"/>
      <c r="L65" s="8"/>
      <c r="M65" s="8"/>
      <c r="N65" s="8"/>
      <c r="O65" s="8"/>
      <c r="P65" s="8"/>
      <c r="Q65" s="8"/>
      <c r="R65" s="277"/>
      <c r="S65" s="277"/>
      <c r="T65" s="277"/>
      <c r="U65" s="277"/>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J65" s="27"/>
    </row>
    <row r="66" spans="1:74" ht="23.25" customHeight="1" x14ac:dyDescent="0.15">
      <c r="A66" s="27"/>
      <c r="C66" s="32" t="s">
        <v>184</v>
      </c>
      <c r="D66" s="96"/>
      <c r="E66" s="141"/>
      <c r="F66" s="141"/>
      <c r="G66" s="8"/>
      <c r="I66" s="8"/>
      <c r="J66" s="8"/>
      <c r="K66" s="8"/>
      <c r="L66" s="8"/>
      <c r="N66" s="277"/>
      <c r="O66" s="277"/>
      <c r="P66" s="277"/>
      <c r="R66" s="2147">
        <f>'当該年度入力、注意事項'!$E$10</f>
        <v>26</v>
      </c>
      <c r="S66" s="2147"/>
      <c r="T66" s="2147"/>
      <c r="U66" s="277"/>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J66" s="27"/>
    </row>
    <row r="67" spans="1:74" ht="4.5" customHeight="1" thickBot="1" x14ac:dyDescent="0.2">
      <c r="A67" s="27"/>
      <c r="B67" s="27"/>
      <c r="C67" s="96"/>
      <c r="D67" s="96"/>
      <c r="E67" s="141"/>
      <c r="F67" s="141"/>
      <c r="G67" s="8"/>
      <c r="H67" s="8"/>
      <c r="I67" s="8"/>
      <c r="J67" s="8"/>
      <c r="K67" s="8"/>
      <c r="L67" s="8"/>
      <c r="M67" s="8"/>
      <c r="N67" s="8"/>
      <c r="O67" s="8"/>
      <c r="P67" s="8"/>
      <c r="Q67" s="8"/>
      <c r="R67" s="277"/>
      <c r="S67" s="277"/>
      <c r="T67" s="277"/>
      <c r="U67" s="277"/>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J67" s="27"/>
    </row>
    <row r="68" spans="1:74" ht="22.5" customHeight="1" x14ac:dyDescent="0.15">
      <c r="A68" s="27"/>
      <c r="B68" s="27"/>
      <c r="C68" s="2353"/>
      <c r="D68" s="2355" t="s">
        <v>265</v>
      </c>
      <c r="E68" s="2376"/>
      <c r="F68" s="2379" t="s">
        <v>184</v>
      </c>
      <c r="G68" s="2379"/>
      <c r="H68" s="2379"/>
      <c r="I68" s="2379"/>
      <c r="J68" s="2380"/>
      <c r="K68" s="2379" t="s">
        <v>194</v>
      </c>
      <c r="L68" s="2379"/>
      <c r="M68" s="2379"/>
      <c r="N68" s="2380"/>
      <c r="O68" s="2405" t="s">
        <v>226</v>
      </c>
      <c r="P68" s="2301"/>
      <c r="Q68" s="2301"/>
      <c r="R68" s="2402"/>
      <c r="S68" s="2403"/>
      <c r="T68" s="2403"/>
      <c r="U68" s="8"/>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V68" s="27"/>
    </row>
    <row r="69" spans="1:74" ht="10.5" customHeight="1" x14ac:dyDescent="0.15">
      <c r="A69" s="27"/>
      <c r="B69" s="27"/>
      <c r="C69" s="2354"/>
      <c r="D69" s="2377"/>
      <c r="E69" s="2378"/>
      <c r="F69" s="2381" t="s">
        <v>191</v>
      </c>
      <c r="G69" s="2374" t="s">
        <v>31</v>
      </c>
      <c r="H69" s="2369"/>
      <c r="I69" s="2381"/>
      <c r="J69" s="2385" t="s">
        <v>267</v>
      </c>
      <c r="K69" s="2374" t="s">
        <v>31</v>
      </c>
      <c r="L69" s="2369"/>
      <c r="M69" s="2381"/>
      <c r="N69" s="2385" t="s">
        <v>267</v>
      </c>
      <c r="O69" s="2374" t="s">
        <v>31</v>
      </c>
      <c r="P69" s="2369"/>
      <c r="Q69" s="2369"/>
      <c r="R69" s="2359"/>
      <c r="S69" s="2377"/>
      <c r="T69" s="2377"/>
      <c r="U69" s="8"/>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V69" s="27"/>
    </row>
    <row r="70" spans="1:74" ht="10.5" customHeight="1" x14ac:dyDescent="0.15">
      <c r="A70" s="27"/>
      <c r="B70" s="27"/>
      <c r="C70" s="2359" t="s">
        <v>264</v>
      </c>
      <c r="D70" s="2361"/>
      <c r="E70" s="2362"/>
      <c r="F70" s="2382"/>
      <c r="G70" s="2375"/>
      <c r="H70" s="2366"/>
      <c r="I70" s="2384"/>
      <c r="J70" s="2386"/>
      <c r="K70" s="2375"/>
      <c r="L70" s="2366"/>
      <c r="M70" s="2384"/>
      <c r="N70" s="2386"/>
      <c r="O70" s="2375"/>
      <c r="P70" s="2366"/>
      <c r="Q70" s="2366"/>
      <c r="R70" s="2359"/>
      <c r="S70" s="2377"/>
      <c r="T70" s="2377"/>
      <c r="U70" s="8"/>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V70" s="27"/>
    </row>
    <row r="71" spans="1:74" ht="22.5" customHeight="1" thickBot="1" x14ac:dyDescent="0.2">
      <c r="A71" s="27"/>
      <c r="B71" s="27"/>
      <c r="C71" s="2360"/>
      <c r="D71" s="2363"/>
      <c r="E71" s="2364"/>
      <c r="F71" s="2383"/>
      <c r="G71" s="278" t="s">
        <v>15</v>
      </c>
      <c r="H71" s="279" t="s">
        <v>32</v>
      </c>
      <c r="I71" s="280" t="s">
        <v>33</v>
      </c>
      <c r="J71" s="2387"/>
      <c r="K71" s="278" t="s">
        <v>15</v>
      </c>
      <c r="L71" s="279" t="s">
        <v>32</v>
      </c>
      <c r="M71" s="280" t="s">
        <v>33</v>
      </c>
      <c r="N71" s="2387"/>
      <c r="O71" s="278" t="s">
        <v>15</v>
      </c>
      <c r="P71" s="279" t="s">
        <v>32</v>
      </c>
      <c r="Q71" s="319" t="s">
        <v>33</v>
      </c>
      <c r="R71" s="826"/>
      <c r="S71" s="827"/>
      <c r="T71" s="828"/>
      <c r="U71" s="8"/>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V71" s="27"/>
    </row>
    <row r="72" spans="1:74" ht="22.5" customHeight="1" x14ac:dyDescent="0.15">
      <c r="A72" s="27"/>
      <c r="B72" s="27"/>
      <c r="C72" s="2365" t="s">
        <v>34</v>
      </c>
      <c r="D72" s="2366"/>
      <c r="E72" s="2367"/>
      <c r="F72" s="397">
        <f>J72+G72</f>
        <v>2452</v>
      </c>
      <c r="G72" s="390">
        <f>H72+I72</f>
        <v>1681</v>
      </c>
      <c r="H72" s="390">
        <f>P72+L72</f>
        <v>1174</v>
      </c>
      <c r="I72" s="390">
        <f>Q72+M72</f>
        <v>507</v>
      </c>
      <c r="J72" s="390">
        <f>N72</f>
        <v>771</v>
      </c>
      <c r="K72" s="1084">
        <f>L72+M72</f>
        <v>1581</v>
      </c>
      <c r="L72" s="1731">
        <v>1100</v>
      </c>
      <c r="M72" s="1731">
        <v>481</v>
      </c>
      <c r="N72" s="1731">
        <v>771</v>
      </c>
      <c r="O72" s="390">
        <f t="shared" ref="O72:O80" si="15">P72+Q72</f>
        <v>100</v>
      </c>
      <c r="P72" s="1731">
        <v>74</v>
      </c>
      <c r="Q72" s="1731">
        <v>26</v>
      </c>
      <c r="R72" s="829"/>
      <c r="S72" s="854"/>
      <c r="T72" s="854"/>
      <c r="U72" s="8"/>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V72" s="27"/>
    </row>
    <row r="73" spans="1:74" ht="22.5" customHeight="1" x14ac:dyDescent="0.15">
      <c r="A73" s="27"/>
      <c r="B73" s="27"/>
      <c r="C73" s="2350" t="s">
        <v>36</v>
      </c>
      <c r="D73" s="2351"/>
      <c r="E73" s="2352"/>
      <c r="F73" s="397">
        <f t="shared" ref="F73:F80" si="16">J73+G73</f>
        <v>2556</v>
      </c>
      <c r="G73" s="390">
        <f t="shared" ref="G73:G80" si="17">H73+I73</f>
        <v>1003</v>
      </c>
      <c r="H73" s="390">
        <f t="shared" ref="H73:I80" si="18">P73+L73</f>
        <v>906</v>
      </c>
      <c r="I73" s="390">
        <f t="shared" si="18"/>
        <v>97</v>
      </c>
      <c r="J73" s="390">
        <f t="shared" ref="J73:J80" si="19">N73</f>
        <v>1553</v>
      </c>
      <c r="K73" s="390">
        <f>L73+M73</f>
        <v>958</v>
      </c>
      <c r="L73" s="1731">
        <v>864</v>
      </c>
      <c r="M73" s="1731">
        <v>94</v>
      </c>
      <c r="N73" s="1731">
        <v>1553</v>
      </c>
      <c r="O73" s="390">
        <f t="shared" si="15"/>
        <v>45</v>
      </c>
      <c r="P73" s="1731">
        <v>42</v>
      </c>
      <c r="Q73" s="1731">
        <v>3</v>
      </c>
      <c r="R73" s="829"/>
      <c r="S73" s="854"/>
      <c r="T73" s="854"/>
      <c r="U73" s="8"/>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V73" s="27"/>
    </row>
    <row r="74" spans="1:74" ht="22.5" customHeight="1" x14ac:dyDescent="0.15">
      <c r="A74" s="27"/>
      <c r="B74" s="27"/>
      <c r="C74" s="2350" t="s">
        <v>37</v>
      </c>
      <c r="D74" s="2351"/>
      <c r="E74" s="2352"/>
      <c r="F74" s="397">
        <f t="shared" si="16"/>
        <v>670</v>
      </c>
      <c r="G74" s="390">
        <f t="shared" si="17"/>
        <v>397</v>
      </c>
      <c r="H74" s="390">
        <f t="shared" si="18"/>
        <v>361</v>
      </c>
      <c r="I74" s="390">
        <f t="shared" si="18"/>
        <v>36</v>
      </c>
      <c r="J74" s="390">
        <f t="shared" si="19"/>
        <v>273</v>
      </c>
      <c r="K74" s="390">
        <f t="shared" ref="K74:K80" si="20">L74+M74</f>
        <v>378</v>
      </c>
      <c r="L74" s="1731">
        <v>342</v>
      </c>
      <c r="M74" s="1731">
        <v>36</v>
      </c>
      <c r="N74" s="1731">
        <v>273</v>
      </c>
      <c r="O74" s="390">
        <f t="shared" si="15"/>
        <v>19</v>
      </c>
      <c r="P74" s="1731">
        <v>19</v>
      </c>
      <c r="Q74" s="1731">
        <v>0</v>
      </c>
      <c r="R74" s="829"/>
      <c r="S74" s="854"/>
      <c r="T74" s="854"/>
      <c r="U74" s="8"/>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V74" s="27"/>
    </row>
    <row r="75" spans="1:74" ht="22.5" customHeight="1" x14ac:dyDescent="0.15">
      <c r="A75" s="27"/>
      <c r="B75" s="27"/>
      <c r="C75" s="2350" t="s">
        <v>38</v>
      </c>
      <c r="D75" s="2351"/>
      <c r="E75" s="2352"/>
      <c r="F75" s="397">
        <f t="shared" si="16"/>
        <v>3227</v>
      </c>
      <c r="G75" s="390">
        <f t="shared" si="17"/>
        <v>2829</v>
      </c>
      <c r="H75" s="390">
        <f t="shared" si="18"/>
        <v>2528</v>
      </c>
      <c r="I75" s="390">
        <f t="shared" si="18"/>
        <v>301</v>
      </c>
      <c r="J75" s="390">
        <f t="shared" si="19"/>
        <v>398</v>
      </c>
      <c r="K75" s="390">
        <f t="shared" si="20"/>
        <v>2544</v>
      </c>
      <c r="L75" s="1731">
        <v>2267</v>
      </c>
      <c r="M75" s="1731">
        <v>277</v>
      </c>
      <c r="N75" s="1731">
        <v>398</v>
      </c>
      <c r="O75" s="390">
        <f t="shared" si="15"/>
        <v>285</v>
      </c>
      <c r="P75" s="1731">
        <v>261</v>
      </c>
      <c r="Q75" s="1731">
        <v>24</v>
      </c>
      <c r="R75" s="829"/>
      <c r="S75" s="854"/>
      <c r="T75" s="854"/>
      <c r="U75" s="8"/>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V75" s="27"/>
    </row>
    <row r="76" spans="1:74" ht="22.5" customHeight="1" x14ac:dyDescent="0.15">
      <c r="A76" s="27"/>
      <c r="B76" s="27"/>
      <c r="C76" s="2350" t="s">
        <v>35</v>
      </c>
      <c r="D76" s="2351"/>
      <c r="E76" s="2352"/>
      <c r="F76" s="397">
        <f t="shared" si="16"/>
        <v>289</v>
      </c>
      <c r="G76" s="390">
        <f t="shared" si="17"/>
        <v>223</v>
      </c>
      <c r="H76" s="390">
        <f t="shared" si="18"/>
        <v>215</v>
      </c>
      <c r="I76" s="390">
        <f t="shared" si="18"/>
        <v>8</v>
      </c>
      <c r="J76" s="390">
        <f t="shared" si="19"/>
        <v>66</v>
      </c>
      <c r="K76" s="390">
        <f t="shared" si="20"/>
        <v>208</v>
      </c>
      <c r="L76" s="1731">
        <v>200</v>
      </c>
      <c r="M76" s="1731">
        <v>8</v>
      </c>
      <c r="N76" s="1731">
        <v>66</v>
      </c>
      <c r="O76" s="390">
        <f t="shared" si="15"/>
        <v>15</v>
      </c>
      <c r="P76" s="1731">
        <v>15</v>
      </c>
      <c r="Q76" s="1731">
        <v>0</v>
      </c>
      <c r="R76" s="829"/>
      <c r="S76" s="854"/>
      <c r="T76" s="854"/>
      <c r="U76" s="8"/>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V76" s="27"/>
    </row>
    <row r="77" spans="1:74" ht="22.5" customHeight="1" x14ac:dyDescent="0.15">
      <c r="A77" s="27"/>
      <c r="B77" s="27"/>
      <c r="C77" s="2350" t="s">
        <v>39</v>
      </c>
      <c r="D77" s="2351"/>
      <c r="E77" s="2352"/>
      <c r="F77" s="397">
        <f t="shared" si="16"/>
        <v>92</v>
      </c>
      <c r="G77" s="390">
        <f t="shared" si="17"/>
        <v>66</v>
      </c>
      <c r="H77" s="390">
        <f t="shared" si="18"/>
        <v>60</v>
      </c>
      <c r="I77" s="390">
        <f t="shared" si="18"/>
        <v>6</v>
      </c>
      <c r="J77" s="390">
        <f t="shared" si="19"/>
        <v>26</v>
      </c>
      <c r="K77" s="390">
        <f t="shared" si="20"/>
        <v>66</v>
      </c>
      <c r="L77" s="1731">
        <v>60</v>
      </c>
      <c r="M77" s="1731">
        <v>6</v>
      </c>
      <c r="N77" s="1731">
        <v>26</v>
      </c>
      <c r="O77" s="390">
        <f t="shared" si="15"/>
        <v>0</v>
      </c>
      <c r="P77" s="1731">
        <v>0</v>
      </c>
      <c r="Q77" s="1731">
        <v>0</v>
      </c>
      <c r="R77" s="829"/>
      <c r="S77" s="854"/>
      <c r="T77" s="854"/>
      <c r="U77" s="8"/>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V77" s="27"/>
    </row>
    <row r="78" spans="1:74" ht="22.5" customHeight="1" x14ac:dyDescent="0.15">
      <c r="A78" s="27"/>
      <c r="B78" s="27"/>
      <c r="C78" s="2350" t="s">
        <v>40</v>
      </c>
      <c r="D78" s="2351"/>
      <c r="E78" s="2352"/>
      <c r="F78" s="397">
        <f t="shared" si="16"/>
        <v>535</v>
      </c>
      <c r="G78" s="390">
        <f t="shared" si="17"/>
        <v>321</v>
      </c>
      <c r="H78" s="390">
        <f t="shared" si="18"/>
        <v>306</v>
      </c>
      <c r="I78" s="390">
        <f t="shared" si="18"/>
        <v>15</v>
      </c>
      <c r="J78" s="390">
        <f t="shared" si="19"/>
        <v>214</v>
      </c>
      <c r="K78" s="390">
        <f t="shared" si="20"/>
        <v>301</v>
      </c>
      <c r="L78" s="1731">
        <v>286</v>
      </c>
      <c r="M78" s="1731">
        <v>15</v>
      </c>
      <c r="N78" s="1731">
        <v>214</v>
      </c>
      <c r="O78" s="390">
        <f t="shared" si="15"/>
        <v>20</v>
      </c>
      <c r="P78" s="1731">
        <v>20</v>
      </c>
      <c r="Q78" s="1731">
        <v>0</v>
      </c>
      <c r="R78" s="829"/>
      <c r="S78" s="854"/>
      <c r="T78" s="854"/>
      <c r="U78" s="8"/>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V78" s="27"/>
    </row>
    <row r="79" spans="1:74" ht="22.5" customHeight="1" x14ac:dyDescent="0.15">
      <c r="A79" s="27"/>
      <c r="B79" s="27"/>
      <c r="C79" s="2350" t="s">
        <v>41</v>
      </c>
      <c r="D79" s="2351"/>
      <c r="E79" s="2352"/>
      <c r="F79" s="397">
        <f t="shared" si="16"/>
        <v>1070</v>
      </c>
      <c r="G79" s="390">
        <f t="shared" si="17"/>
        <v>686</v>
      </c>
      <c r="H79" s="390">
        <f t="shared" si="18"/>
        <v>660</v>
      </c>
      <c r="I79" s="390">
        <f t="shared" si="18"/>
        <v>26</v>
      </c>
      <c r="J79" s="390">
        <f t="shared" si="19"/>
        <v>384</v>
      </c>
      <c r="K79" s="390">
        <f t="shared" si="20"/>
        <v>640</v>
      </c>
      <c r="L79" s="1731">
        <v>618</v>
      </c>
      <c r="M79" s="1731">
        <v>22</v>
      </c>
      <c r="N79" s="1731">
        <v>384</v>
      </c>
      <c r="O79" s="390">
        <f t="shared" si="15"/>
        <v>46</v>
      </c>
      <c r="P79" s="1731">
        <v>42</v>
      </c>
      <c r="Q79" s="1731">
        <v>4</v>
      </c>
      <c r="R79" s="829"/>
      <c r="S79" s="854"/>
      <c r="T79" s="854"/>
      <c r="U79" s="8"/>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V79" s="27"/>
    </row>
    <row r="80" spans="1:74" ht="22.5" customHeight="1" thickBot="1" x14ac:dyDescent="0.2">
      <c r="A80" s="27"/>
      <c r="B80" s="27"/>
      <c r="C80" s="2368" t="s">
        <v>18</v>
      </c>
      <c r="D80" s="2369"/>
      <c r="E80" s="2370"/>
      <c r="F80" s="397">
        <f t="shared" si="16"/>
        <v>711</v>
      </c>
      <c r="G80" s="390">
        <f t="shared" si="17"/>
        <v>517</v>
      </c>
      <c r="H80" s="390">
        <f t="shared" si="18"/>
        <v>470</v>
      </c>
      <c r="I80" s="390">
        <f t="shared" si="18"/>
        <v>47</v>
      </c>
      <c r="J80" s="1084">
        <f t="shared" si="19"/>
        <v>194</v>
      </c>
      <c r="K80" s="1084">
        <f t="shared" si="20"/>
        <v>497</v>
      </c>
      <c r="L80" s="1731">
        <v>451</v>
      </c>
      <c r="M80" s="1731">
        <v>46</v>
      </c>
      <c r="N80" s="1731">
        <v>194</v>
      </c>
      <c r="O80" s="1084">
        <f t="shared" si="15"/>
        <v>20</v>
      </c>
      <c r="P80" s="1731">
        <v>19</v>
      </c>
      <c r="Q80" s="1731">
        <v>1</v>
      </c>
      <c r="R80" s="829"/>
      <c r="S80" s="854"/>
      <c r="T80" s="854"/>
      <c r="U80" s="8"/>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V80" s="27"/>
    </row>
    <row r="81" spans="1:74" ht="22.5" customHeight="1" thickTop="1" thickBot="1" x14ac:dyDescent="0.2">
      <c r="A81" s="27"/>
      <c r="B81" s="27"/>
      <c r="C81" s="2371" t="s">
        <v>15</v>
      </c>
      <c r="D81" s="2372"/>
      <c r="E81" s="2373"/>
      <c r="F81" s="404">
        <f t="shared" ref="F81:Q81" si="21">SUM(F72:F80)</f>
        <v>11602</v>
      </c>
      <c r="G81" s="403">
        <f t="shared" si="21"/>
        <v>7723</v>
      </c>
      <c r="H81" s="403">
        <f t="shared" si="21"/>
        <v>6680</v>
      </c>
      <c r="I81" s="403">
        <f t="shared" si="21"/>
        <v>1043</v>
      </c>
      <c r="J81" s="1085">
        <f t="shared" si="21"/>
        <v>3879</v>
      </c>
      <c r="K81" s="1085">
        <f t="shared" si="21"/>
        <v>7173</v>
      </c>
      <c r="L81" s="1085">
        <f t="shared" si="21"/>
        <v>6188</v>
      </c>
      <c r="M81" s="1085">
        <f t="shared" si="21"/>
        <v>985</v>
      </c>
      <c r="N81" s="1085">
        <f t="shared" si="21"/>
        <v>3879</v>
      </c>
      <c r="O81" s="1085">
        <f t="shared" si="21"/>
        <v>550</v>
      </c>
      <c r="P81" s="1085">
        <f t="shared" si="21"/>
        <v>492</v>
      </c>
      <c r="Q81" s="1086">
        <f t="shared" si="21"/>
        <v>58</v>
      </c>
      <c r="R81" s="829"/>
      <c r="S81" s="794"/>
      <c r="T81" s="794"/>
      <c r="U81" s="8"/>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V81" s="27"/>
    </row>
    <row r="82" spans="1:74" ht="22.5" customHeight="1" x14ac:dyDescent="0.15">
      <c r="A82" s="27"/>
      <c r="B82" s="27"/>
      <c r="C82" s="141"/>
      <c r="D82" s="141"/>
      <c r="E82" s="141"/>
      <c r="F82" s="8"/>
      <c r="G82" s="8"/>
      <c r="H82" s="8"/>
      <c r="I82" s="8"/>
      <c r="J82" s="8"/>
      <c r="K82" s="8"/>
      <c r="L82" s="8"/>
      <c r="M82" s="8"/>
      <c r="N82" s="8"/>
      <c r="O82" s="8"/>
      <c r="P82" s="8"/>
      <c r="Q82" s="8"/>
      <c r="R82" s="8"/>
      <c r="S82" s="8"/>
      <c r="T82" s="8"/>
      <c r="U82" s="8"/>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V82" s="27"/>
    </row>
  </sheetData>
  <mergeCells count="94">
    <mergeCell ref="C16:E16"/>
    <mergeCell ref="C17:E17"/>
    <mergeCell ref="C13:E13"/>
    <mergeCell ref="C14:E14"/>
    <mergeCell ref="C15:E15"/>
    <mergeCell ref="F10:F12"/>
    <mergeCell ref="G10:I11"/>
    <mergeCell ref="A2:I2"/>
    <mergeCell ref="C9:C10"/>
    <mergeCell ref="D9:E10"/>
    <mergeCell ref="F9:J9"/>
    <mergeCell ref="C11:C12"/>
    <mergeCell ref="D11:E12"/>
    <mergeCell ref="J10:J12"/>
    <mergeCell ref="R69:T70"/>
    <mergeCell ref="R68:T68"/>
    <mergeCell ref="R66:T66"/>
    <mergeCell ref="H7:J7"/>
    <mergeCell ref="O27:Q27"/>
    <mergeCell ref="F49:J49"/>
    <mergeCell ref="K49:N49"/>
    <mergeCell ref="O49:Q49"/>
    <mergeCell ref="F50:F52"/>
    <mergeCell ref="G50:I51"/>
    <mergeCell ref="J50:J52"/>
    <mergeCell ref="K50:M51"/>
    <mergeCell ref="N50:N52"/>
    <mergeCell ref="O50:Q51"/>
    <mergeCell ref="K68:N68"/>
    <mergeCell ref="O68:Q68"/>
    <mergeCell ref="O47:Q47"/>
    <mergeCell ref="C18:E18"/>
    <mergeCell ref="C19:E19"/>
    <mergeCell ref="F30:F32"/>
    <mergeCell ref="G30:I31"/>
    <mergeCell ref="J30:J32"/>
    <mergeCell ref="K30:M31"/>
    <mergeCell ref="N30:N32"/>
    <mergeCell ref="O30:Q31"/>
    <mergeCell ref="K29:N29"/>
    <mergeCell ref="F29:J29"/>
    <mergeCell ref="O29:Q29"/>
    <mergeCell ref="C20:E20"/>
    <mergeCell ref="C21:E21"/>
    <mergeCell ref="C22:E22"/>
    <mergeCell ref="C40:E40"/>
    <mergeCell ref="C41:E41"/>
    <mergeCell ref="C42:E42"/>
    <mergeCell ref="C51:C52"/>
    <mergeCell ref="D51:E52"/>
    <mergeCell ref="C58:E58"/>
    <mergeCell ref="C59:E59"/>
    <mergeCell ref="C60:E60"/>
    <mergeCell ref="C49:C50"/>
    <mergeCell ref="D49:E50"/>
    <mergeCell ref="C53:E53"/>
    <mergeCell ref="C54:E54"/>
    <mergeCell ref="C55:E55"/>
    <mergeCell ref="C56:E56"/>
    <mergeCell ref="C57:E57"/>
    <mergeCell ref="O69:Q70"/>
    <mergeCell ref="C61:E61"/>
    <mergeCell ref="C62:E62"/>
    <mergeCell ref="C68:C69"/>
    <mergeCell ref="D68:E69"/>
    <mergeCell ref="F68:J68"/>
    <mergeCell ref="F69:F71"/>
    <mergeCell ref="G69:I70"/>
    <mergeCell ref="J69:J71"/>
    <mergeCell ref="K69:M70"/>
    <mergeCell ref="N69:N71"/>
    <mergeCell ref="C70:C71"/>
    <mergeCell ref="D70:E71"/>
    <mergeCell ref="C72:E72"/>
    <mergeCell ref="C73:E73"/>
    <mergeCell ref="C74:E74"/>
    <mergeCell ref="C80:E80"/>
    <mergeCell ref="C81:E81"/>
    <mergeCell ref="C75:E75"/>
    <mergeCell ref="C76:E76"/>
    <mergeCell ref="C77:E77"/>
    <mergeCell ref="C78:E78"/>
    <mergeCell ref="C79:E79"/>
    <mergeCell ref="C39:E39"/>
    <mergeCell ref="C29:C30"/>
    <mergeCell ref="D29:E30"/>
    <mergeCell ref="C31:C32"/>
    <mergeCell ref="D31:E32"/>
    <mergeCell ref="C33:E33"/>
    <mergeCell ref="C34:E34"/>
    <mergeCell ref="C35:E35"/>
    <mergeCell ref="C36:E36"/>
    <mergeCell ref="C37:E37"/>
    <mergeCell ref="C38:E38"/>
  </mergeCells>
  <phoneticPr fontId="3"/>
  <pageMargins left="0.59055118110236227" right="0.19685039370078741" top="0.78740157480314965" bottom="0.78740157480314965" header="0.59055118110236227" footer="0.59055118110236227"/>
  <pageSetup paperSize="9" scale="95" orientation="landscape" r:id="rId1"/>
  <headerFooter scaleWithDoc="0" alignWithMargins="0">
    <oddHeader>&amp;R【３　届出等取扱件数】－【（１）戸籍関係】</oddHeader>
    <oddFooter>&amp;R【３　届出等取扱関係】－【（１）戸籍関係】</oddFooter>
  </headerFooter>
  <rowBreaks count="3" manualBreakCount="3">
    <brk id="24" max="22" man="1"/>
    <brk id="44" max="21" man="1"/>
    <brk id="6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BI101"/>
  <sheetViews>
    <sheetView view="pageLayout" zoomScale="90" zoomScaleNormal="100" zoomScaleSheetLayoutView="80" zoomScalePageLayoutView="90" workbookViewId="0">
      <selection activeCell="G38" sqref="G38:R42"/>
    </sheetView>
  </sheetViews>
  <sheetFormatPr defaultRowHeight="13.5" x14ac:dyDescent="0.15"/>
  <cols>
    <col min="1" max="2" width="2.5" style="3" customWidth="1"/>
    <col min="3" max="3" width="8.5" style="3" customWidth="1"/>
    <col min="4" max="5" width="3.875" style="3" customWidth="1"/>
    <col min="6" max="19" width="8.5" style="3" customWidth="1"/>
    <col min="20" max="20" width="6.875" style="3" customWidth="1"/>
    <col min="21" max="21" width="1.125" style="3" customWidth="1"/>
    <col min="22" max="22" width="6.875" style="3" customWidth="1"/>
    <col min="23" max="23" width="6.75" style="3" customWidth="1"/>
    <col min="24" max="46" width="6.875" style="3" customWidth="1"/>
    <col min="47" max="16384" width="9" style="3"/>
  </cols>
  <sheetData>
    <row r="1" spans="1:61" ht="7.5" customHeight="1" x14ac:dyDescent="0.15">
      <c r="A1" s="27"/>
      <c r="B1" s="27"/>
      <c r="C1" s="96"/>
      <c r="D1" s="96"/>
      <c r="E1" s="141"/>
      <c r="F1" s="141"/>
      <c r="G1" s="8"/>
      <c r="H1" s="8"/>
      <c r="I1" s="8"/>
      <c r="J1" s="8"/>
      <c r="K1" s="8"/>
      <c r="L1" s="8"/>
      <c r="M1" s="8"/>
      <c r="N1" s="8"/>
      <c r="O1" s="8"/>
      <c r="P1" s="8"/>
      <c r="Q1" s="8"/>
      <c r="R1" s="8"/>
      <c r="S1" s="8"/>
      <c r="T1" s="8"/>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BI1" s="27"/>
    </row>
    <row r="2" spans="1:61" ht="23.25" customHeight="1" x14ac:dyDescent="0.15">
      <c r="A2" s="27"/>
      <c r="B2" s="32" t="s">
        <v>42</v>
      </c>
      <c r="C2" s="27"/>
      <c r="D2" s="27"/>
      <c r="E2" s="27"/>
      <c r="H2" s="27"/>
      <c r="I2" s="27"/>
      <c r="J2" s="27"/>
      <c r="K2" s="27"/>
      <c r="L2" s="8"/>
      <c r="M2" s="27"/>
      <c r="N2" s="27"/>
      <c r="O2" s="27"/>
      <c r="P2" s="27"/>
      <c r="Q2" s="27"/>
      <c r="S2" s="277"/>
      <c r="T2" s="277"/>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BI2" s="27"/>
    </row>
    <row r="3" spans="1:61" ht="23.25" customHeight="1" x14ac:dyDescent="0.15">
      <c r="A3" s="27"/>
      <c r="C3" s="142" t="s">
        <v>27</v>
      </c>
      <c r="D3" s="142"/>
      <c r="E3" s="27"/>
      <c r="F3" s="8"/>
      <c r="G3" s="27"/>
      <c r="H3" s="27"/>
      <c r="I3" s="27"/>
      <c r="J3" s="27"/>
      <c r="K3" s="8"/>
      <c r="L3" s="27"/>
      <c r="M3" s="27"/>
      <c r="N3" s="27"/>
      <c r="O3" s="27"/>
      <c r="P3" s="2147">
        <f>'当該年度入力、注意事項'!$E$10</f>
        <v>26</v>
      </c>
      <c r="Q3" s="2147"/>
      <c r="R3" s="2147"/>
      <c r="S3" s="8"/>
      <c r="T3" s="8"/>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BH3" s="27"/>
    </row>
    <row r="4" spans="1:61" ht="3.75" customHeight="1" thickBot="1" x14ac:dyDescent="0.2">
      <c r="A4" s="27"/>
      <c r="B4" s="33"/>
      <c r="C4" s="142"/>
      <c r="D4" s="142"/>
      <c r="E4" s="27"/>
      <c r="F4" s="8"/>
      <c r="G4" s="27"/>
      <c r="H4" s="27"/>
      <c r="I4" s="27"/>
      <c r="J4" s="27"/>
      <c r="K4" s="8"/>
      <c r="L4" s="27"/>
      <c r="M4" s="27"/>
      <c r="N4" s="27"/>
      <c r="O4" s="27"/>
      <c r="P4" s="27"/>
      <c r="Q4" s="27"/>
      <c r="R4" s="27"/>
      <c r="S4" s="8"/>
      <c r="T4" s="8"/>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BH4" s="27"/>
    </row>
    <row r="5" spans="1:61" ht="29.25" customHeight="1" x14ac:dyDescent="0.15">
      <c r="A5" s="27"/>
      <c r="B5" s="33"/>
      <c r="C5" s="182"/>
      <c r="D5" s="2465" t="s">
        <v>266</v>
      </c>
      <c r="E5" s="2466"/>
      <c r="F5" s="789"/>
      <c r="G5" s="790"/>
      <c r="H5" s="790"/>
      <c r="I5" s="2469">
        <f>'当該年度入力、注意事項'!$E$10</f>
        <v>26</v>
      </c>
      <c r="J5" s="2469"/>
      <c r="K5" s="2469"/>
      <c r="L5" s="790"/>
      <c r="M5" s="790"/>
      <c r="N5" s="791"/>
      <c r="O5" s="2470">
        <f>'当該年度入力、注意事項'!$E$10+1</f>
        <v>27</v>
      </c>
      <c r="P5" s="2469"/>
      <c r="Q5" s="2471"/>
      <c r="R5" s="2463" t="s">
        <v>15</v>
      </c>
      <c r="S5" s="8"/>
      <c r="T5" s="8"/>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BH5" s="27"/>
    </row>
    <row r="6" spans="1:61" ht="18.75" customHeight="1" thickBot="1" x14ac:dyDescent="0.2">
      <c r="A6" s="27"/>
      <c r="B6" s="33"/>
      <c r="C6" s="180" t="s">
        <v>264</v>
      </c>
      <c r="D6" s="2467"/>
      <c r="E6" s="2468"/>
      <c r="F6" s="792" t="s">
        <v>448</v>
      </c>
      <c r="G6" s="793" t="s">
        <v>449</v>
      </c>
      <c r="H6" s="793" t="s">
        <v>450</v>
      </c>
      <c r="I6" s="793" t="s">
        <v>451</v>
      </c>
      <c r="J6" s="793" t="s">
        <v>458</v>
      </c>
      <c r="K6" s="793" t="s">
        <v>459</v>
      </c>
      <c r="L6" s="793" t="s">
        <v>452</v>
      </c>
      <c r="M6" s="793" t="s">
        <v>453</v>
      </c>
      <c r="N6" s="793" t="s">
        <v>454</v>
      </c>
      <c r="O6" s="793" t="s">
        <v>455</v>
      </c>
      <c r="P6" s="793" t="s">
        <v>456</v>
      </c>
      <c r="Q6" s="793" t="s">
        <v>457</v>
      </c>
      <c r="R6" s="2464"/>
      <c r="S6" s="8"/>
      <c r="T6" s="8"/>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BH6" s="27"/>
    </row>
    <row r="7" spans="1:61" ht="22.5" customHeight="1" x14ac:dyDescent="0.15">
      <c r="A7" s="27"/>
      <c r="B7" s="33"/>
      <c r="C7" s="2452" t="s">
        <v>34</v>
      </c>
      <c r="D7" s="2366"/>
      <c r="E7" s="2453"/>
      <c r="F7" s="397">
        <f t="shared" ref="F7:Q7" si="0">G44+G69+G94</f>
        <v>615</v>
      </c>
      <c r="G7" s="397">
        <f t="shared" si="0"/>
        <v>609</v>
      </c>
      <c r="H7" s="397">
        <f t="shared" si="0"/>
        <v>644</v>
      </c>
      <c r="I7" s="397">
        <f t="shared" si="0"/>
        <v>682</v>
      </c>
      <c r="J7" s="397">
        <f t="shared" si="0"/>
        <v>628</v>
      </c>
      <c r="K7" s="397">
        <f t="shared" si="0"/>
        <v>664</v>
      </c>
      <c r="L7" s="397">
        <f t="shared" si="0"/>
        <v>765</v>
      </c>
      <c r="M7" s="397">
        <f t="shared" si="0"/>
        <v>649</v>
      </c>
      <c r="N7" s="397">
        <f t="shared" si="0"/>
        <v>668</v>
      </c>
      <c r="O7" s="397">
        <f t="shared" si="0"/>
        <v>685</v>
      </c>
      <c r="P7" s="397">
        <f t="shared" si="0"/>
        <v>586</v>
      </c>
      <c r="Q7" s="397">
        <f t="shared" si="0"/>
        <v>614</v>
      </c>
      <c r="R7" s="407">
        <f t="shared" ref="R7:R12" si="1">SUM(F7:Q7)</f>
        <v>7809</v>
      </c>
      <c r="S7" s="8"/>
      <c r="T7" s="8"/>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BH7" s="27"/>
    </row>
    <row r="8" spans="1:61" ht="22.5" customHeight="1" x14ac:dyDescent="0.15">
      <c r="A8" s="27"/>
      <c r="B8" s="33"/>
      <c r="C8" s="2454" t="s">
        <v>36</v>
      </c>
      <c r="D8" s="2351"/>
      <c r="E8" s="2455"/>
      <c r="F8" s="408">
        <f t="shared" ref="F8:Q8" si="2">G45+G70+G95</f>
        <v>681</v>
      </c>
      <c r="G8" s="408">
        <f t="shared" si="2"/>
        <v>703</v>
      </c>
      <c r="H8" s="408">
        <f t="shared" si="2"/>
        <v>564</v>
      </c>
      <c r="I8" s="408">
        <f t="shared" si="2"/>
        <v>654</v>
      </c>
      <c r="J8" s="408">
        <f t="shared" si="2"/>
        <v>591</v>
      </c>
      <c r="K8" s="408">
        <f t="shared" si="2"/>
        <v>534</v>
      </c>
      <c r="L8" s="408">
        <f t="shared" si="2"/>
        <v>596</v>
      </c>
      <c r="M8" s="408">
        <f t="shared" si="2"/>
        <v>690</v>
      </c>
      <c r="N8" s="408">
        <f t="shared" si="2"/>
        <v>676</v>
      </c>
      <c r="O8" s="408">
        <f t="shared" si="2"/>
        <v>675</v>
      </c>
      <c r="P8" s="408">
        <f t="shared" si="2"/>
        <v>605</v>
      </c>
      <c r="Q8" s="408">
        <f t="shared" si="2"/>
        <v>840</v>
      </c>
      <c r="R8" s="407">
        <f t="shared" si="1"/>
        <v>7809</v>
      </c>
      <c r="S8" s="8"/>
      <c r="T8" s="8"/>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BH8" s="27"/>
    </row>
    <row r="9" spans="1:61" ht="22.5" customHeight="1" x14ac:dyDescent="0.15">
      <c r="A9" s="27"/>
      <c r="B9" s="33"/>
      <c r="C9" s="2454" t="s">
        <v>37</v>
      </c>
      <c r="D9" s="2351"/>
      <c r="E9" s="2455"/>
      <c r="F9" s="408">
        <f t="shared" ref="F9:Q9" si="3">G46+G71+G96</f>
        <v>148</v>
      </c>
      <c r="G9" s="408">
        <f t="shared" si="3"/>
        <v>171</v>
      </c>
      <c r="H9" s="408">
        <f t="shared" si="3"/>
        <v>175</v>
      </c>
      <c r="I9" s="408">
        <f t="shared" si="3"/>
        <v>186</v>
      </c>
      <c r="J9" s="408">
        <f t="shared" si="3"/>
        <v>149</v>
      </c>
      <c r="K9" s="408">
        <f t="shared" si="3"/>
        <v>152</v>
      </c>
      <c r="L9" s="408">
        <f t="shared" si="3"/>
        <v>155</v>
      </c>
      <c r="M9" s="408">
        <f t="shared" si="3"/>
        <v>149</v>
      </c>
      <c r="N9" s="408">
        <f t="shared" si="3"/>
        <v>174</v>
      </c>
      <c r="O9" s="408">
        <f t="shared" si="3"/>
        <v>171</v>
      </c>
      <c r="P9" s="408">
        <f t="shared" si="3"/>
        <v>146</v>
      </c>
      <c r="Q9" s="408">
        <f t="shared" si="3"/>
        <v>222</v>
      </c>
      <c r="R9" s="407">
        <f t="shared" si="1"/>
        <v>1998</v>
      </c>
      <c r="S9" s="8"/>
      <c r="T9" s="8"/>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BH9" s="27"/>
    </row>
    <row r="10" spans="1:61" ht="22.5" customHeight="1" x14ac:dyDescent="0.15">
      <c r="A10" s="27"/>
      <c r="B10" s="33"/>
      <c r="C10" s="2454" t="s">
        <v>38</v>
      </c>
      <c r="D10" s="2351"/>
      <c r="E10" s="2455"/>
      <c r="F10" s="408">
        <f t="shared" ref="F10:Q10" si="4">G47+G72+G97</f>
        <v>735</v>
      </c>
      <c r="G10" s="408">
        <f t="shared" si="4"/>
        <v>685</v>
      </c>
      <c r="H10" s="408">
        <f t="shared" si="4"/>
        <v>668</v>
      </c>
      <c r="I10" s="408">
        <f t="shared" si="4"/>
        <v>640</v>
      </c>
      <c r="J10" s="408">
        <f t="shared" si="4"/>
        <v>662</v>
      </c>
      <c r="K10" s="408">
        <f t="shared" si="4"/>
        <v>698</v>
      </c>
      <c r="L10" s="408">
        <f t="shared" si="4"/>
        <v>682</v>
      </c>
      <c r="M10" s="408">
        <f t="shared" si="4"/>
        <v>746</v>
      </c>
      <c r="N10" s="408">
        <f t="shared" si="4"/>
        <v>861</v>
      </c>
      <c r="O10" s="408">
        <f t="shared" si="4"/>
        <v>1046</v>
      </c>
      <c r="P10" s="408">
        <f t="shared" si="4"/>
        <v>878</v>
      </c>
      <c r="Q10" s="408">
        <f t="shared" si="4"/>
        <v>856</v>
      </c>
      <c r="R10" s="409">
        <f t="shared" si="1"/>
        <v>9157</v>
      </c>
      <c r="S10" s="8"/>
      <c r="T10" s="8"/>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BH10" s="27"/>
    </row>
    <row r="11" spans="1:61" ht="22.5" customHeight="1" thickBot="1" x14ac:dyDescent="0.2">
      <c r="A11" s="27"/>
      <c r="B11" s="33"/>
      <c r="C11" s="2460" t="s">
        <v>18</v>
      </c>
      <c r="D11" s="2423"/>
      <c r="E11" s="2461"/>
      <c r="F11" s="410">
        <f t="shared" ref="F11:Q11" si="5">G48+G73+G98</f>
        <v>714</v>
      </c>
      <c r="G11" s="410">
        <f t="shared" si="5"/>
        <v>680</v>
      </c>
      <c r="H11" s="410">
        <f t="shared" si="5"/>
        <v>640</v>
      </c>
      <c r="I11" s="410">
        <f t="shared" si="5"/>
        <v>643</v>
      </c>
      <c r="J11" s="410">
        <f t="shared" si="5"/>
        <v>626</v>
      </c>
      <c r="K11" s="410">
        <f t="shared" si="5"/>
        <v>659</v>
      </c>
      <c r="L11" s="410">
        <f t="shared" si="5"/>
        <v>610</v>
      </c>
      <c r="M11" s="410">
        <f t="shared" si="5"/>
        <v>577</v>
      </c>
      <c r="N11" s="410">
        <f t="shared" si="5"/>
        <v>698</v>
      </c>
      <c r="O11" s="410">
        <f t="shared" si="5"/>
        <v>682</v>
      </c>
      <c r="P11" s="410">
        <f t="shared" si="5"/>
        <v>681</v>
      </c>
      <c r="Q11" s="410">
        <f t="shared" si="5"/>
        <v>960</v>
      </c>
      <c r="R11" s="411">
        <f t="shared" si="1"/>
        <v>8170</v>
      </c>
      <c r="S11" s="8"/>
      <c r="T11" s="8"/>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BH11" s="27"/>
    </row>
    <row r="12" spans="1:61" ht="22.5" customHeight="1" thickTop="1" thickBot="1" x14ac:dyDescent="0.2">
      <c r="A12" s="27"/>
      <c r="B12" s="33"/>
      <c r="C12" s="2457" t="s">
        <v>15</v>
      </c>
      <c r="D12" s="2458"/>
      <c r="E12" s="2459"/>
      <c r="F12" s="412">
        <f>SUM(F7:F11)</f>
        <v>2893</v>
      </c>
      <c r="G12" s="412">
        <f t="shared" ref="G12:Q12" si="6">SUM(G7:G11)</f>
        <v>2848</v>
      </c>
      <c r="H12" s="412">
        <f t="shared" si="6"/>
        <v>2691</v>
      </c>
      <c r="I12" s="412">
        <f t="shared" si="6"/>
        <v>2805</v>
      </c>
      <c r="J12" s="412">
        <f t="shared" si="6"/>
        <v>2656</v>
      </c>
      <c r="K12" s="412">
        <f t="shared" si="6"/>
        <v>2707</v>
      </c>
      <c r="L12" s="412">
        <f t="shared" si="6"/>
        <v>2808</v>
      </c>
      <c r="M12" s="412">
        <f t="shared" si="6"/>
        <v>2811</v>
      </c>
      <c r="N12" s="412">
        <f t="shared" si="6"/>
        <v>3077</v>
      </c>
      <c r="O12" s="412">
        <f t="shared" si="6"/>
        <v>3259</v>
      </c>
      <c r="P12" s="412">
        <f t="shared" si="6"/>
        <v>2896</v>
      </c>
      <c r="Q12" s="412">
        <f t="shared" si="6"/>
        <v>3492</v>
      </c>
      <c r="R12" s="413">
        <f t="shared" si="1"/>
        <v>34943</v>
      </c>
      <c r="S12" s="8"/>
      <c r="T12" s="8"/>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BH12" s="27"/>
    </row>
    <row r="13" spans="1:61" ht="20.100000000000001" customHeight="1" x14ac:dyDescent="0.15">
      <c r="A13" s="27"/>
      <c r="B13" s="27"/>
      <c r="C13" s="96"/>
      <c r="D13" s="96"/>
      <c r="E13" s="141"/>
      <c r="F13" s="141"/>
      <c r="G13" s="8"/>
      <c r="H13" s="8"/>
      <c r="I13" s="8"/>
      <c r="J13" s="8"/>
      <c r="K13" s="8"/>
      <c r="L13" s="8"/>
      <c r="M13" s="8"/>
      <c r="N13" s="8"/>
      <c r="O13" s="8"/>
      <c r="P13" s="8"/>
      <c r="Q13" s="8"/>
      <c r="R13" s="8"/>
      <c r="S13" s="8"/>
      <c r="T13" s="8"/>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BI13" s="27"/>
    </row>
    <row r="14" spans="1:61" ht="20.100000000000001" customHeight="1" x14ac:dyDescent="0.15">
      <c r="A14" s="27"/>
      <c r="B14" s="27"/>
      <c r="C14" s="96"/>
      <c r="D14" s="96"/>
      <c r="E14" s="141"/>
      <c r="F14" s="141"/>
      <c r="G14" s="8"/>
      <c r="H14" s="8"/>
      <c r="I14" s="8"/>
      <c r="J14" s="8"/>
      <c r="K14" s="8"/>
      <c r="L14" s="8"/>
      <c r="M14" s="8"/>
      <c r="N14" s="8"/>
      <c r="O14" s="8"/>
      <c r="P14" s="8"/>
      <c r="Q14" s="8"/>
      <c r="R14" s="8"/>
      <c r="S14" s="8"/>
      <c r="T14" s="8"/>
      <c r="U14" s="4"/>
      <c r="V14" s="4"/>
      <c r="W14" s="4"/>
      <c r="X14" s="4"/>
      <c r="Y14" s="4"/>
      <c r="Z14" s="4"/>
    </row>
    <row r="15" spans="1:61" ht="20.100000000000001" customHeight="1" x14ac:dyDescent="0.15">
      <c r="A15" s="27"/>
      <c r="B15" s="27"/>
      <c r="C15" s="96"/>
      <c r="D15" s="96"/>
      <c r="E15" s="141"/>
      <c r="F15" s="141"/>
      <c r="G15" s="8"/>
      <c r="H15" s="8"/>
      <c r="I15" s="8"/>
      <c r="J15" s="8"/>
      <c r="K15" s="8"/>
      <c r="L15" s="8"/>
      <c r="M15" s="8"/>
      <c r="N15" s="8"/>
      <c r="O15" s="8"/>
      <c r="P15" s="8"/>
      <c r="Q15" s="8"/>
      <c r="R15" s="8"/>
      <c r="S15" s="8"/>
      <c r="T15" s="27"/>
    </row>
    <row r="16" spans="1:61" ht="20.100000000000001" customHeight="1" x14ac:dyDescent="0.15">
      <c r="A16" s="27"/>
      <c r="B16" s="27"/>
      <c r="C16" s="96"/>
      <c r="D16" s="96"/>
      <c r="E16" s="141"/>
      <c r="F16" s="141"/>
      <c r="G16" s="8"/>
      <c r="H16" s="8"/>
      <c r="I16" s="8"/>
      <c r="J16" s="8"/>
      <c r="K16" s="8"/>
      <c r="L16" s="8"/>
      <c r="M16" s="8"/>
      <c r="N16" s="8"/>
      <c r="O16" s="8"/>
      <c r="P16" s="8"/>
      <c r="Q16" s="8"/>
      <c r="R16" s="8"/>
      <c r="S16" s="8"/>
      <c r="T16" s="27"/>
    </row>
    <row r="17" spans="1:20" ht="20.100000000000001" customHeight="1" x14ac:dyDescent="0.15">
      <c r="A17" s="27"/>
      <c r="B17" s="27"/>
      <c r="C17" s="96"/>
      <c r="D17" s="96"/>
      <c r="E17" s="141"/>
      <c r="F17" s="141"/>
      <c r="G17" s="8"/>
      <c r="H17" s="8"/>
      <c r="I17" s="8"/>
      <c r="J17" s="8"/>
      <c r="K17" s="8"/>
      <c r="L17" s="8"/>
      <c r="M17" s="8"/>
      <c r="N17" s="8"/>
      <c r="O17" s="8"/>
      <c r="P17" s="8"/>
      <c r="Q17" s="8"/>
      <c r="R17" s="8"/>
      <c r="S17" s="8"/>
      <c r="T17" s="27"/>
    </row>
    <row r="18" spans="1:20" ht="20.100000000000001" customHeight="1" x14ac:dyDescent="0.15">
      <c r="A18" s="27"/>
      <c r="B18" s="27"/>
      <c r="C18" s="96"/>
      <c r="D18" s="96"/>
      <c r="E18" s="141"/>
      <c r="F18" s="141"/>
      <c r="G18" s="8"/>
      <c r="H18" s="8"/>
      <c r="I18" s="8"/>
      <c r="J18" s="8"/>
      <c r="K18" s="8"/>
      <c r="L18" s="8"/>
      <c r="M18" s="8"/>
      <c r="N18" s="8"/>
      <c r="O18" s="8"/>
      <c r="P18" s="8"/>
      <c r="Q18" s="8"/>
      <c r="R18" s="8"/>
      <c r="S18" s="8"/>
      <c r="T18" s="27"/>
    </row>
    <row r="19" spans="1:20" ht="20.100000000000001" customHeight="1" x14ac:dyDescent="0.15">
      <c r="A19" s="27"/>
      <c r="B19" s="27"/>
      <c r="C19" s="96"/>
      <c r="D19" s="96"/>
      <c r="E19" s="141"/>
      <c r="F19" s="141"/>
      <c r="G19" s="8"/>
      <c r="H19" s="8"/>
      <c r="I19" s="8"/>
      <c r="J19" s="8"/>
      <c r="K19" s="8"/>
      <c r="L19" s="8"/>
      <c r="M19" s="8"/>
      <c r="N19" s="8"/>
      <c r="O19" s="8"/>
      <c r="P19" s="8"/>
      <c r="Q19" s="8"/>
      <c r="R19" s="8"/>
      <c r="S19" s="8"/>
      <c r="T19" s="27"/>
    </row>
    <row r="20" spans="1:20" ht="20.100000000000001" customHeight="1" x14ac:dyDescent="0.15">
      <c r="A20" s="27"/>
      <c r="B20" s="27"/>
      <c r="C20" s="96"/>
      <c r="D20" s="96"/>
      <c r="E20" s="141"/>
      <c r="F20" s="141"/>
      <c r="G20" s="8"/>
      <c r="H20" s="8"/>
      <c r="I20" s="8"/>
      <c r="J20" s="8"/>
      <c r="K20" s="8"/>
      <c r="L20" s="8"/>
      <c r="M20" s="8"/>
      <c r="N20" s="8"/>
      <c r="O20" s="8"/>
      <c r="P20" s="8"/>
      <c r="Q20" s="8"/>
      <c r="R20" s="8"/>
      <c r="S20" s="8"/>
      <c r="T20" s="27"/>
    </row>
    <row r="21" spans="1:20" ht="20.100000000000001" customHeight="1" x14ac:dyDescent="0.15">
      <c r="A21" s="27"/>
      <c r="B21" s="27"/>
      <c r="C21" s="96"/>
      <c r="D21" s="96"/>
      <c r="E21" s="141"/>
      <c r="F21" s="141"/>
      <c r="G21" s="8"/>
      <c r="H21" s="8"/>
      <c r="I21" s="8"/>
      <c r="J21" s="8"/>
      <c r="K21" s="8"/>
      <c r="L21" s="8"/>
      <c r="M21" s="8"/>
      <c r="N21" s="8"/>
      <c r="O21" s="8"/>
      <c r="P21" s="8"/>
      <c r="Q21" s="8"/>
      <c r="R21" s="8"/>
      <c r="S21" s="8"/>
      <c r="T21" s="27"/>
    </row>
    <row r="22" spans="1:20" ht="20.100000000000001" customHeight="1" x14ac:dyDescent="0.15">
      <c r="A22" s="27"/>
      <c r="B22" s="27"/>
      <c r="C22" s="96"/>
      <c r="D22" s="96"/>
      <c r="E22" s="141"/>
      <c r="F22" s="141"/>
      <c r="G22" s="8"/>
      <c r="H22" s="8"/>
      <c r="I22" s="8"/>
      <c r="J22" s="8"/>
      <c r="K22" s="8"/>
      <c r="L22" s="8"/>
      <c r="M22" s="8"/>
      <c r="N22" s="8"/>
      <c r="O22" s="8"/>
      <c r="P22" s="8"/>
      <c r="Q22" s="8"/>
      <c r="R22" s="8"/>
      <c r="S22" s="8"/>
      <c r="T22" s="27"/>
    </row>
    <row r="23" spans="1:20" ht="20.100000000000001" customHeight="1" x14ac:dyDescent="0.15">
      <c r="A23" s="27"/>
      <c r="B23" s="27"/>
      <c r="C23" s="96"/>
      <c r="D23" s="96"/>
      <c r="E23" s="141"/>
      <c r="F23" s="141"/>
      <c r="G23" s="8"/>
      <c r="H23" s="8"/>
      <c r="I23" s="8"/>
      <c r="J23" s="8"/>
      <c r="K23" s="8"/>
      <c r="L23" s="8"/>
      <c r="M23" s="8"/>
      <c r="N23" s="8"/>
      <c r="O23" s="8"/>
      <c r="P23" s="8"/>
      <c r="Q23" s="8"/>
      <c r="R23" s="8"/>
      <c r="S23" s="8"/>
      <c r="T23" s="27"/>
    </row>
    <row r="24" spans="1:20" ht="20.100000000000001" customHeight="1" x14ac:dyDescent="0.15">
      <c r="A24" s="27"/>
      <c r="B24" s="27"/>
      <c r="C24" s="96"/>
      <c r="D24" s="96"/>
      <c r="E24" s="96"/>
      <c r="F24" s="8"/>
      <c r="G24" s="8"/>
      <c r="H24" s="8"/>
      <c r="I24" s="8"/>
      <c r="J24" s="8"/>
      <c r="K24" s="8"/>
      <c r="L24" s="8"/>
      <c r="M24" s="8"/>
      <c r="N24" s="8"/>
      <c r="O24" s="8"/>
      <c r="P24" s="8"/>
      <c r="Q24" s="8"/>
      <c r="R24" s="8"/>
      <c r="S24" s="8"/>
      <c r="T24" s="27"/>
    </row>
    <row r="25" spans="1:20" ht="20.100000000000001" customHeight="1" x14ac:dyDescent="0.15">
      <c r="A25" s="27"/>
      <c r="B25" s="33"/>
      <c r="C25" s="33"/>
      <c r="D25" s="33"/>
      <c r="E25" s="27"/>
      <c r="F25" s="27"/>
      <c r="G25" s="27"/>
      <c r="H25" s="8"/>
      <c r="I25" s="27"/>
      <c r="J25" s="27"/>
      <c r="K25" s="27"/>
      <c r="L25" s="27"/>
      <c r="M25" s="8"/>
      <c r="N25" s="27"/>
      <c r="O25" s="27"/>
      <c r="P25" s="27"/>
      <c r="Q25" s="27"/>
      <c r="R25" s="27"/>
      <c r="S25" s="27"/>
      <c r="T25" s="27"/>
    </row>
    <row r="26" spans="1:20" ht="7.5" customHeight="1" x14ac:dyDescent="0.15">
      <c r="A26" s="27"/>
      <c r="B26" s="33"/>
      <c r="C26" s="33"/>
      <c r="D26" s="33"/>
      <c r="E26" s="27"/>
      <c r="F26" s="27"/>
      <c r="G26" s="27"/>
      <c r="H26" s="8"/>
      <c r="I26" s="27"/>
      <c r="J26" s="27"/>
      <c r="K26" s="27"/>
      <c r="L26" s="27"/>
      <c r="M26" s="8"/>
      <c r="N26" s="27"/>
      <c r="O26" s="27"/>
      <c r="P26" s="27"/>
      <c r="Q26" s="27"/>
      <c r="R26" s="27"/>
      <c r="S26" s="27"/>
      <c r="T26" s="27"/>
    </row>
    <row r="27" spans="1:20" ht="23.25" customHeight="1" x14ac:dyDescent="0.15">
      <c r="A27" s="27"/>
      <c r="B27" s="32" t="s">
        <v>42</v>
      </c>
      <c r="D27" s="32"/>
      <c r="E27" s="143"/>
      <c r="F27" s="8"/>
      <c r="G27" s="27"/>
      <c r="H27" s="27"/>
      <c r="I27" s="27"/>
      <c r="J27" s="27"/>
      <c r="K27" s="27"/>
      <c r="L27" s="27"/>
      <c r="M27" s="27"/>
      <c r="N27" s="27"/>
      <c r="O27" s="27"/>
      <c r="P27" s="27"/>
      <c r="Q27" s="27"/>
    </row>
    <row r="28" spans="1:20" ht="23.25" customHeight="1" x14ac:dyDescent="0.15">
      <c r="A28" s="27"/>
      <c r="C28" s="32" t="s">
        <v>182</v>
      </c>
      <c r="D28" s="32"/>
      <c r="E28" s="143"/>
      <c r="F28" s="8"/>
      <c r="G28" s="27"/>
      <c r="H28" s="27"/>
      <c r="I28" s="27"/>
      <c r="J28" s="27"/>
      <c r="K28" s="27"/>
      <c r="L28" s="27"/>
      <c r="M28" s="27"/>
      <c r="N28" s="27"/>
      <c r="P28" s="277"/>
      <c r="Q28" s="2147">
        <f>'当該年度入力、注意事項'!$E$10</f>
        <v>26</v>
      </c>
      <c r="R28" s="2147"/>
      <c r="S28" s="2147"/>
      <c r="T28" s="277"/>
    </row>
    <row r="29" spans="1:20" ht="3.75" customHeight="1" thickBot="1" x14ac:dyDescent="0.2">
      <c r="A29" s="27"/>
      <c r="B29" s="33"/>
      <c r="C29" s="32"/>
      <c r="D29" s="32"/>
      <c r="E29" s="143"/>
      <c r="F29" s="8"/>
      <c r="G29" s="27"/>
      <c r="H29" s="27"/>
      <c r="I29" s="27"/>
      <c r="J29" s="27"/>
      <c r="K29" s="27"/>
      <c r="L29" s="27"/>
      <c r="M29" s="27"/>
      <c r="N29" s="27"/>
      <c r="O29" s="27"/>
      <c r="P29" s="27"/>
      <c r="Q29" s="27"/>
      <c r="R29" s="27"/>
      <c r="S29" s="27"/>
      <c r="T29" s="27"/>
    </row>
    <row r="30" spans="1:20" ht="18.75" customHeight="1" x14ac:dyDescent="0.15">
      <c r="A30" s="27"/>
      <c r="B30" s="33"/>
      <c r="C30" s="2427"/>
      <c r="D30" s="2428"/>
      <c r="E30" s="2425" t="s">
        <v>266</v>
      </c>
      <c r="F30" s="2426"/>
      <c r="G30" s="789"/>
      <c r="H30" s="790"/>
      <c r="I30" s="790"/>
      <c r="J30" s="2469">
        <f>'当該年度入力、注意事項'!$E$10</f>
        <v>26</v>
      </c>
      <c r="K30" s="2469"/>
      <c r="L30" s="2469"/>
      <c r="M30" s="790"/>
      <c r="N30" s="790"/>
      <c r="O30" s="791"/>
      <c r="P30" s="2470">
        <f>'当該年度入力、注意事項'!$E$10+1</f>
        <v>27</v>
      </c>
      <c r="Q30" s="2469"/>
      <c r="R30" s="2471"/>
      <c r="S30" s="2463" t="s">
        <v>15</v>
      </c>
      <c r="T30" s="27"/>
    </row>
    <row r="31" spans="1:20" ht="18.75" customHeight="1" thickBot="1" x14ac:dyDescent="0.2">
      <c r="A31" s="27"/>
      <c r="B31" s="33"/>
      <c r="C31" s="2434" t="s">
        <v>264</v>
      </c>
      <c r="D31" s="2435"/>
      <c r="E31" s="2436"/>
      <c r="F31" s="2437"/>
      <c r="G31" s="792" t="s">
        <v>448</v>
      </c>
      <c r="H31" s="793" t="s">
        <v>449</v>
      </c>
      <c r="I31" s="793" t="s">
        <v>450</v>
      </c>
      <c r="J31" s="793" t="s">
        <v>451</v>
      </c>
      <c r="K31" s="793" t="s">
        <v>458</v>
      </c>
      <c r="L31" s="793" t="s">
        <v>459</v>
      </c>
      <c r="M31" s="793" t="s">
        <v>452</v>
      </c>
      <c r="N31" s="793" t="s">
        <v>453</v>
      </c>
      <c r="O31" s="793" t="s">
        <v>454</v>
      </c>
      <c r="P31" s="793" t="s">
        <v>455</v>
      </c>
      <c r="Q31" s="793" t="s">
        <v>456</v>
      </c>
      <c r="R31" s="793" t="s">
        <v>457</v>
      </c>
      <c r="S31" s="2464"/>
      <c r="T31" s="27"/>
    </row>
    <row r="32" spans="1:20" ht="22.5" customHeight="1" x14ac:dyDescent="0.15">
      <c r="A32" s="27"/>
      <c r="B32" s="33"/>
      <c r="C32" s="2451" t="s">
        <v>192</v>
      </c>
      <c r="D32" s="2456" t="s">
        <v>34</v>
      </c>
      <c r="E32" s="2355"/>
      <c r="F32" s="2376"/>
      <c r="G32" s="1466">
        <v>266</v>
      </c>
      <c r="H32" s="1467">
        <v>246</v>
      </c>
      <c r="I32" s="1467">
        <v>249</v>
      </c>
      <c r="J32" s="1467">
        <v>253</v>
      </c>
      <c r="K32" s="1467">
        <v>242</v>
      </c>
      <c r="L32" s="1467">
        <v>258</v>
      </c>
      <c r="M32" s="1467">
        <v>292</v>
      </c>
      <c r="N32" s="1467">
        <v>245</v>
      </c>
      <c r="O32" s="1467">
        <v>247</v>
      </c>
      <c r="P32" s="1467">
        <v>287</v>
      </c>
      <c r="Q32" s="1467">
        <v>216</v>
      </c>
      <c r="R32" s="1468">
        <v>228</v>
      </c>
      <c r="S32" s="1120">
        <f>SUM(G32:R32)</f>
        <v>3029</v>
      </c>
      <c r="T32" s="27"/>
    </row>
    <row r="33" spans="1:20" ht="22.5" customHeight="1" x14ac:dyDescent="0.15">
      <c r="A33" s="27"/>
      <c r="B33" s="33"/>
      <c r="C33" s="2448"/>
      <c r="D33" s="2438" t="s">
        <v>36</v>
      </c>
      <c r="E33" s="2351"/>
      <c r="F33" s="2352"/>
      <c r="G33" s="1469">
        <v>264</v>
      </c>
      <c r="H33" s="1470">
        <v>267</v>
      </c>
      <c r="I33" s="1470">
        <v>214</v>
      </c>
      <c r="J33" s="1470">
        <v>254</v>
      </c>
      <c r="K33" s="1470">
        <v>223</v>
      </c>
      <c r="L33" s="1470">
        <v>204</v>
      </c>
      <c r="M33" s="1470">
        <v>218</v>
      </c>
      <c r="N33" s="1470">
        <v>260</v>
      </c>
      <c r="O33" s="1470">
        <v>280</v>
      </c>
      <c r="P33" s="1470">
        <v>272</v>
      </c>
      <c r="Q33" s="1470">
        <v>223</v>
      </c>
      <c r="R33" s="1471">
        <v>333</v>
      </c>
      <c r="S33" s="1120">
        <f>SUM(G33:R33)</f>
        <v>3012</v>
      </c>
      <c r="T33" s="27"/>
    </row>
    <row r="34" spans="1:20" ht="22.5" customHeight="1" x14ac:dyDescent="0.15">
      <c r="A34" s="27"/>
      <c r="B34" s="33"/>
      <c r="C34" s="2448"/>
      <c r="D34" s="2438" t="s">
        <v>37</v>
      </c>
      <c r="E34" s="2351"/>
      <c r="F34" s="2352"/>
      <c r="G34" s="1469">
        <v>60</v>
      </c>
      <c r="H34" s="1470">
        <v>62</v>
      </c>
      <c r="I34" s="1470">
        <v>70</v>
      </c>
      <c r="J34" s="1470">
        <v>75</v>
      </c>
      <c r="K34" s="1470">
        <v>60</v>
      </c>
      <c r="L34" s="1470">
        <v>62</v>
      </c>
      <c r="M34" s="1470">
        <v>62</v>
      </c>
      <c r="N34" s="1470">
        <v>50</v>
      </c>
      <c r="O34" s="1470">
        <v>69</v>
      </c>
      <c r="P34" s="1470">
        <v>67</v>
      </c>
      <c r="Q34" s="1470">
        <v>48</v>
      </c>
      <c r="R34" s="1471">
        <v>76</v>
      </c>
      <c r="S34" s="1120">
        <f>SUM(G34:R34)</f>
        <v>761</v>
      </c>
      <c r="T34" s="27"/>
    </row>
    <row r="35" spans="1:20" ht="22.5" customHeight="1" x14ac:dyDescent="0.15">
      <c r="A35" s="27"/>
      <c r="B35" s="33"/>
      <c r="C35" s="2448"/>
      <c r="D35" s="2438" t="s">
        <v>38</v>
      </c>
      <c r="E35" s="2351"/>
      <c r="F35" s="2352"/>
      <c r="G35" s="1469">
        <v>281</v>
      </c>
      <c r="H35" s="1470">
        <v>251</v>
      </c>
      <c r="I35" s="1470">
        <v>256</v>
      </c>
      <c r="J35" s="1470">
        <v>246</v>
      </c>
      <c r="K35" s="1470">
        <v>251</v>
      </c>
      <c r="L35" s="1470">
        <v>258</v>
      </c>
      <c r="M35" s="1470">
        <v>240</v>
      </c>
      <c r="N35" s="1470">
        <v>283</v>
      </c>
      <c r="O35" s="1470">
        <v>334</v>
      </c>
      <c r="P35" s="1470">
        <v>373</v>
      </c>
      <c r="Q35" s="1470">
        <v>344</v>
      </c>
      <c r="R35" s="1471">
        <v>314</v>
      </c>
      <c r="S35" s="1120">
        <f t="shared" ref="S35:S43" si="7">SUM(G35:R35)</f>
        <v>3431</v>
      </c>
      <c r="T35" s="27"/>
    </row>
    <row r="36" spans="1:20" ht="22.5" customHeight="1" thickBot="1" x14ac:dyDescent="0.2">
      <c r="A36" s="27"/>
      <c r="B36" s="33"/>
      <c r="C36" s="2448"/>
      <c r="D36" s="2441" t="s">
        <v>18</v>
      </c>
      <c r="E36" s="2423"/>
      <c r="F36" s="2424"/>
      <c r="G36" s="1472">
        <v>228</v>
      </c>
      <c r="H36" s="1473">
        <v>268</v>
      </c>
      <c r="I36" s="1473">
        <v>250</v>
      </c>
      <c r="J36" s="1473">
        <v>235</v>
      </c>
      <c r="K36" s="1473">
        <v>243</v>
      </c>
      <c r="L36" s="1473">
        <v>259</v>
      </c>
      <c r="M36" s="1473">
        <v>262</v>
      </c>
      <c r="N36" s="1473">
        <v>221</v>
      </c>
      <c r="O36" s="1473">
        <v>268</v>
      </c>
      <c r="P36" s="1473">
        <v>258</v>
      </c>
      <c r="Q36" s="1473">
        <v>243</v>
      </c>
      <c r="R36" s="1474">
        <v>335</v>
      </c>
      <c r="S36" s="1121">
        <f t="shared" si="7"/>
        <v>3070</v>
      </c>
      <c r="T36" s="27"/>
    </row>
    <row r="37" spans="1:20" ht="22.5" customHeight="1" thickTop="1" thickBot="1" x14ac:dyDescent="0.2">
      <c r="A37" s="27"/>
      <c r="B37" s="33"/>
      <c r="C37" s="2449"/>
      <c r="D37" s="2440" t="s">
        <v>15</v>
      </c>
      <c r="E37" s="2421"/>
      <c r="F37" s="2422"/>
      <c r="G37" s="1122">
        <f>SUM(G32:G36)</f>
        <v>1099</v>
      </c>
      <c r="H37" s="1122">
        <f t="shared" ref="H37:R37" si="8">SUM(H32:H36)</f>
        <v>1094</v>
      </c>
      <c r="I37" s="1122">
        <f t="shared" si="8"/>
        <v>1039</v>
      </c>
      <c r="J37" s="1122">
        <f t="shared" si="8"/>
        <v>1063</v>
      </c>
      <c r="K37" s="1122">
        <f t="shared" si="8"/>
        <v>1019</v>
      </c>
      <c r="L37" s="1122">
        <f t="shared" si="8"/>
        <v>1041</v>
      </c>
      <c r="M37" s="1122">
        <f t="shared" si="8"/>
        <v>1074</v>
      </c>
      <c r="N37" s="1122">
        <f t="shared" si="8"/>
        <v>1059</v>
      </c>
      <c r="O37" s="1122">
        <f t="shared" si="8"/>
        <v>1198</v>
      </c>
      <c r="P37" s="1122">
        <f t="shared" si="8"/>
        <v>1257</v>
      </c>
      <c r="Q37" s="1122">
        <f t="shared" si="8"/>
        <v>1074</v>
      </c>
      <c r="R37" s="1122">
        <f t="shared" si="8"/>
        <v>1286</v>
      </c>
      <c r="S37" s="1123">
        <f>SUM(G37:R37)</f>
        <v>13303</v>
      </c>
      <c r="T37" s="27"/>
    </row>
    <row r="38" spans="1:20" ht="22.5" customHeight="1" x14ac:dyDescent="0.15">
      <c r="A38" s="27"/>
      <c r="B38" s="33"/>
      <c r="C38" s="2447" t="s">
        <v>195</v>
      </c>
      <c r="D38" s="2456" t="s">
        <v>34</v>
      </c>
      <c r="E38" s="2355"/>
      <c r="F38" s="2376"/>
      <c r="G38" s="1475">
        <v>0</v>
      </c>
      <c r="H38" s="1476">
        <v>0</v>
      </c>
      <c r="I38" s="1476">
        <v>0</v>
      </c>
      <c r="J38" s="1476">
        <v>0</v>
      </c>
      <c r="K38" s="1476">
        <v>0</v>
      </c>
      <c r="L38" s="1476">
        <v>0</v>
      </c>
      <c r="M38" s="1476">
        <v>0</v>
      </c>
      <c r="N38" s="1476">
        <v>0</v>
      </c>
      <c r="O38" s="1476">
        <v>0</v>
      </c>
      <c r="P38" s="1476">
        <v>0</v>
      </c>
      <c r="Q38" s="1476">
        <v>0</v>
      </c>
      <c r="R38" s="1477">
        <v>0</v>
      </c>
      <c r="S38" s="1127">
        <f t="shared" si="7"/>
        <v>0</v>
      </c>
      <c r="T38" s="27"/>
    </row>
    <row r="39" spans="1:20" ht="22.5" customHeight="1" x14ac:dyDescent="0.15">
      <c r="A39" s="27"/>
      <c r="B39" s="33"/>
      <c r="C39" s="2448"/>
      <c r="D39" s="2438" t="s">
        <v>36</v>
      </c>
      <c r="E39" s="2351"/>
      <c r="F39" s="2352"/>
      <c r="G39" s="1469">
        <v>1</v>
      </c>
      <c r="H39" s="1470">
        <v>0</v>
      </c>
      <c r="I39" s="1470">
        <v>0</v>
      </c>
      <c r="J39" s="1470">
        <v>0</v>
      </c>
      <c r="K39" s="1470">
        <v>0</v>
      </c>
      <c r="L39" s="1470">
        <v>0</v>
      </c>
      <c r="M39" s="1470">
        <v>0</v>
      </c>
      <c r="N39" s="1470">
        <v>0</v>
      </c>
      <c r="O39" s="1470">
        <v>0</v>
      </c>
      <c r="P39" s="1470">
        <v>0</v>
      </c>
      <c r="Q39" s="1470">
        <v>0</v>
      </c>
      <c r="R39" s="1478">
        <v>1</v>
      </c>
      <c r="S39" s="1120">
        <f t="shared" si="7"/>
        <v>2</v>
      </c>
      <c r="T39" s="27"/>
    </row>
    <row r="40" spans="1:20" ht="22.5" customHeight="1" x14ac:dyDescent="0.15">
      <c r="A40" s="27"/>
      <c r="B40" s="33"/>
      <c r="C40" s="2448"/>
      <c r="D40" s="2438" t="s">
        <v>37</v>
      </c>
      <c r="E40" s="2351"/>
      <c r="F40" s="2352"/>
      <c r="G40" s="1469">
        <v>0</v>
      </c>
      <c r="H40" s="1470">
        <v>0</v>
      </c>
      <c r="I40" s="1470">
        <v>0</v>
      </c>
      <c r="J40" s="1470">
        <v>0</v>
      </c>
      <c r="K40" s="1470">
        <v>0</v>
      </c>
      <c r="L40" s="1470">
        <v>0</v>
      </c>
      <c r="M40" s="1470">
        <v>0</v>
      </c>
      <c r="N40" s="1470">
        <v>0</v>
      </c>
      <c r="O40" s="1470">
        <v>0</v>
      </c>
      <c r="P40" s="1470">
        <v>0</v>
      </c>
      <c r="Q40" s="1470">
        <v>0</v>
      </c>
      <c r="R40" s="1478">
        <v>0</v>
      </c>
      <c r="S40" s="1120">
        <f t="shared" si="7"/>
        <v>0</v>
      </c>
      <c r="T40" s="27"/>
    </row>
    <row r="41" spans="1:20" ht="22.5" customHeight="1" x14ac:dyDescent="0.15">
      <c r="A41" s="27"/>
      <c r="B41" s="33"/>
      <c r="C41" s="2448"/>
      <c r="D41" s="2438" t="s">
        <v>38</v>
      </c>
      <c r="E41" s="2351"/>
      <c r="F41" s="2352"/>
      <c r="G41" s="1469">
        <v>0</v>
      </c>
      <c r="H41" s="1470">
        <v>0</v>
      </c>
      <c r="I41" s="1470">
        <v>0</v>
      </c>
      <c r="J41" s="1470">
        <v>0</v>
      </c>
      <c r="K41" s="1470">
        <v>0</v>
      </c>
      <c r="L41" s="1470">
        <v>0</v>
      </c>
      <c r="M41" s="1470">
        <v>0</v>
      </c>
      <c r="N41" s="1470">
        <v>1</v>
      </c>
      <c r="O41" s="1470">
        <v>0</v>
      </c>
      <c r="P41" s="1470">
        <v>0</v>
      </c>
      <c r="Q41" s="1470">
        <v>1</v>
      </c>
      <c r="R41" s="1478">
        <v>1</v>
      </c>
      <c r="S41" s="1120">
        <f t="shared" si="7"/>
        <v>3</v>
      </c>
      <c r="T41" s="27"/>
    </row>
    <row r="42" spans="1:20" ht="22.5" customHeight="1" thickBot="1" x14ac:dyDescent="0.2">
      <c r="A42" s="27"/>
      <c r="B42" s="33"/>
      <c r="C42" s="2448"/>
      <c r="D42" s="2441" t="s">
        <v>18</v>
      </c>
      <c r="E42" s="2423"/>
      <c r="F42" s="2424"/>
      <c r="G42" s="1472">
        <v>0</v>
      </c>
      <c r="H42" s="1473">
        <v>0</v>
      </c>
      <c r="I42" s="1473">
        <v>0</v>
      </c>
      <c r="J42" s="1473">
        <v>0</v>
      </c>
      <c r="K42" s="1473">
        <v>0</v>
      </c>
      <c r="L42" s="1473">
        <v>0</v>
      </c>
      <c r="M42" s="1473">
        <v>0</v>
      </c>
      <c r="N42" s="1473">
        <v>0</v>
      </c>
      <c r="O42" s="1473">
        <v>0</v>
      </c>
      <c r="P42" s="1473">
        <v>0</v>
      </c>
      <c r="Q42" s="1473">
        <v>0</v>
      </c>
      <c r="R42" s="1479">
        <v>0</v>
      </c>
      <c r="S42" s="1121">
        <f t="shared" si="7"/>
        <v>0</v>
      </c>
      <c r="T42" s="27"/>
    </row>
    <row r="43" spans="1:20" ht="22.5" customHeight="1" thickTop="1" thickBot="1" x14ac:dyDescent="0.2">
      <c r="A43" s="27"/>
      <c r="B43" s="33"/>
      <c r="C43" s="2449"/>
      <c r="D43" s="2440" t="s">
        <v>15</v>
      </c>
      <c r="E43" s="2421"/>
      <c r="F43" s="2422"/>
      <c r="G43" s="1122">
        <f t="shared" ref="G43:R43" si="9">SUM(G38:G42)</f>
        <v>1</v>
      </c>
      <c r="H43" s="1085">
        <f t="shared" si="9"/>
        <v>0</v>
      </c>
      <c r="I43" s="1085">
        <f t="shared" si="9"/>
        <v>0</v>
      </c>
      <c r="J43" s="1085">
        <f t="shared" si="9"/>
        <v>0</v>
      </c>
      <c r="K43" s="1085">
        <f t="shared" si="9"/>
        <v>0</v>
      </c>
      <c r="L43" s="1085">
        <f t="shared" si="9"/>
        <v>0</v>
      </c>
      <c r="M43" s="1085">
        <f t="shared" si="9"/>
        <v>0</v>
      </c>
      <c r="N43" s="1085">
        <f t="shared" si="9"/>
        <v>1</v>
      </c>
      <c r="O43" s="1085">
        <f t="shared" si="9"/>
        <v>0</v>
      </c>
      <c r="P43" s="1085">
        <f t="shared" si="9"/>
        <v>0</v>
      </c>
      <c r="Q43" s="1085">
        <f t="shared" si="9"/>
        <v>1</v>
      </c>
      <c r="R43" s="1130">
        <f t="shared" si="9"/>
        <v>2</v>
      </c>
      <c r="S43" s="1131">
        <f t="shared" si="7"/>
        <v>5</v>
      </c>
      <c r="T43" s="27"/>
    </row>
    <row r="44" spans="1:20" ht="22.5" customHeight="1" x14ac:dyDescent="0.15">
      <c r="A44" s="27"/>
      <c r="B44" s="33"/>
      <c r="C44" s="2410" t="s">
        <v>72</v>
      </c>
      <c r="D44" s="2439" t="s">
        <v>197</v>
      </c>
      <c r="E44" s="2419"/>
      <c r="F44" s="2420"/>
      <c r="G44" s="1124">
        <f t="shared" ref="G44:R49" si="10">G32+G38</f>
        <v>266</v>
      </c>
      <c r="H44" s="1125">
        <f t="shared" si="10"/>
        <v>246</v>
      </c>
      <c r="I44" s="1125">
        <f t="shared" si="10"/>
        <v>249</v>
      </c>
      <c r="J44" s="1125">
        <f t="shared" si="10"/>
        <v>253</v>
      </c>
      <c r="K44" s="1125">
        <f t="shared" si="10"/>
        <v>242</v>
      </c>
      <c r="L44" s="1125">
        <f t="shared" si="10"/>
        <v>258</v>
      </c>
      <c r="M44" s="1125">
        <f t="shared" si="10"/>
        <v>292</v>
      </c>
      <c r="N44" s="1125">
        <f t="shared" si="10"/>
        <v>245</v>
      </c>
      <c r="O44" s="1125">
        <f t="shared" si="10"/>
        <v>247</v>
      </c>
      <c r="P44" s="1125">
        <f t="shared" si="10"/>
        <v>287</v>
      </c>
      <c r="Q44" s="1125">
        <f t="shared" si="10"/>
        <v>216</v>
      </c>
      <c r="R44" s="1126">
        <f t="shared" si="10"/>
        <v>228</v>
      </c>
      <c r="S44" s="1127">
        <f t="shared" ref="S44:S49" si="11">SUM(G44:R44)</f>
        <v>3029</v>
      </c>
      <c r="T44" s="27"/>
    </row>
    <row r="45" spans="1:20" ht="22.5" customHeight="1" x14ac:dyDescent="0.15">
      <c r="A45" s="27"/>
      <c r="B45" s="33"/>
      <c r="C45" s="2411"/>
      <c r="D45" s="2450" t="s">
        <v>36</v>
      </c>
      <c r="E45" s="2413"/>
      <c r="F45" s="2414"/>
      <c r="G45" s="1117">
        <f t="shared" si="10"/>
        <v>265</v>
      </c>
      <c r="H45" s="1089">
        <f t="shared" si="10"/>
        <v>267</v>
      </c>
      <c r="I45" s="1089">
        <f t="shared" si="10"/>
        <v>214</v>
      </c>
      <c r="J45" s="1089">
        <f t="shared" si="10"/>
        <v>254</v>
      </c>
      <c r="K45" s="1089">
        <f t="shared" si="10"/>
        <v>223</v>
      </c>
      <c r="L45" s="1089">
        <f t="shared" si="10"/>
        <v>204</v>
      </c>
      <c r="M45" s="1089">
        <f t="shared" si="10"/>
        <v>218</v>
      </c>
      <c r="N45" s="1089">
        <f t="shared" si="10"/>
        <v>260</v>
      </c>
      <c r="O45" s="1089">
        <f t="shared" si="10"/>
        <v>280</v>
      </c>
      <c r="P45" s="1089">
        <f t="shared" si="10"/>
        <v>272</v>
      </c>
      <c r="Q45" s="1089">
        <f t="shared" si="10"/>
        <v>223</v>
      </c>
      <c r="R45" s="1128">
        <f t="shared" si="10"/>
        <v>334</v>
      </c>
      <c r="S45" s="1088">
        <f t="shared" si="11"/>
        <v>3014</v>
      </c>
      <c r="T45" s="27"/>
    </row>
    <row r="46" spans="1:20" ht="22.5" customHeight="1" x14ac:dyDescent="0.15">
      <c r="A46" s="27"/>
      <c r="B46" s="33"/>
      <c r="C46" s="2411"/>
      <c r="D46" s="2450" t="s">
        <v>37</v>
      </c>
      <c r="E46" s="2413"/>
      <c r="F46" s="2414"/>
      <c r="G46" s="1117">
        <f t="shared" si="10"/>
        <v>60</v>
      </c>
      <c r="H46" s="1089">
        <f t="shared" si="10"/>
        <v>62</v>
      </c>
      <c r="I46" s="1089">
        <f t="shared" si="10"/>
        <v>70</v>
      </c>
      <c r="J46" s="1089">
        <f t="shared" si="10"/>
        <v>75</v>
      </c>
      <c r="K46" s="1089">
        <f t="shared" si="10"/>
        <v>60</v>
      </c>
      <c r="L46" s="1089">
        <f t="shared" si="10"/>
        <v>62</v>
      </c>
      <c r="M46" s="1089">
        <f t="shared" si="10"/>
        <v>62</v>
      </c>
      <c r="N46" s="1089">
        <f t="shared" si="10"/>
        <v>50</v>
      </c>
      <c r="O46" s="1089">
        <f t="shared" si="10"/>
        <v>69</v>
      </c>
      <c r="P46" s="1089">
        <f t="shared" si="10"/>
        <v>67</v>
      </c>
      <c r="Q46" s="1089">
        <f t="shared" si="10"/>
        <v>48</v>
      </c>
      <c r="R46" s="1128">
        <f t="shared" si="10"/>
        <v>76</v>
      </c>
      <c r="S46" s="1088">
        <f t="shared" si="11"/>
        <v>761</v>
      </c>
      <c r="T46" s="27"/>
    </row>
    <row r="47" spans="1:20" ht="22.5" customHeight="1" x14ac:dyDescent="0.15">
      <c r="A47" s="27"/>
      <c r="B47" s="33"/>
      <c r="C47" s="2411"/>
      <c r="D47" s="2450" t="s">
        <v>38</v>
      </c>
      <c r="E47" s="2413"/>
      <c r="F47" s="2414"/>
      <c r="G47" s="1117">
        <f t="shared" si="10"/>
        <v>281</v>
      </c>
      <c r="H47" s="1089">
        <f t="shared" si="10"/>
        <v>251</v>
      </c>
      <c r="I47" s="1089">
        <f t="shared" si="10"/>
        <v>256</v>
      </c>
      <c r="J47" s="1089">
        <f t="shared" si="10"/>
        <v>246</v>
      </c>
      <c r="K47" s="1089">
        <f t="shared" si="10"/>
        <v>251</v>
      </c>
      <c r="L47" s="1089">
        <f t="shared" si="10"/>
        <v>258</v>
      </c>
      <c r="M47" s="1089">
        <f t="shared" si="10"/>
        <v>240</v>
      </c>
      <c r="N47" s="1089">
        <f t="shared" si="10"/>
        <v>284</v>
      </c>
      <c r="O47" s="1089">
        <f t="shared" si="10"/>
        <v>334</v>
      </c>
      <c r="P47" s="1089">
        <f t="shared" si="10"/>
        <v>373</v>
      </c>
      <c r="Q47" s="1089">
        <f t="shared" si="10"/>
        <v>345</v>
      </c>
      <c r="R47" s="1128">
        <f t="shared" si="10"/>
        <v>315</v>
      </c>
      <c r="S47" s="1088">
        <f t="shared" si="11"/>
        <v>3434</v>
      </c>
      <c r="T47" s="27"/>
    </row>
    <row r="48" spans="1:20" ht="22.5" customHeight="1" thickBot="1" x14ac:dyDescent="0.2">
      <c r="A48" s="27"/>
      <c r="B48" s="33"/>
      <c r="C48" s="2411"/>
      <c r="D48" s="2443" t="s">
        <v>18</v>
      </c>
      <c r="E48" s="2415"/>
      <c r="F48" s="2416"/>
      <c r="G48" s="1132">
        <f t="shared" si="10"/>
        <v>228</v>
      </c>
      <c r="H48" s="1119">
        <f t="shared" si="10"/>
        <v>268</v>
      </c>
      <c r="I48" s="1119">
        <f t="shared" si="10"/>
        <v>250</v>
      </c>
      <c r="J48" s="1119">
        <f t="shared" si="10"/>
        <v>235</v>
      </c>
      <c r="K48" s="1119">
        <f t="shared" si="10"/>
        <v>243</v>
      </c>
      <c r="L48" s="1119">
        <f t="shared" si="10"/>
        <v>259</v>
      </c>
      <c r="M48" s="1119">
        <f t="shared" si="10"/>
        <v>262</v>
      </c>
      <c r="N48" s="1119">
        <f t="shared" si="10"/>
        <v>221</v>
      </c>
      <c r="O48" s="1119">
        <f t="shared" si="10"/>
        <v>268</v>
      </c>
      <c r="P48" s="1119">
        <f t="shared" si="10"/>
        <v>258</v>
      </c>
      <c r="Q48" s="1119">
        <f t="shared" si="10"/>
        <v>243</v>
      </c>
      <c r="R48" s="1133">
        <f t="shared" si="10"/>
        <v>335</v>
      </c>
      <c r="S48" s="1121">
        <f t="shared" si="11"/>
        <v>3070</v>
      </c>
      <c r="T48" s="27"/>
    </row>
    <row r="49" spans="1:20" ht="22.5" customHeight="1" thickTop="1" thickBot="1" x14ac:dyDescent="0.2">
      <c r="A49" s="27"/>
      <c r="B49" s="33"/>
      <c r="C49" s="2412"/>
      <c r="D49" s="2442" t="s">
        <v>15</v>
      </c>
      <c r="E49" s="2417"/>
      <c r="F49" s="2418"/>
      <c r="G49" s="1134">
        <f t="shared" si="10"/>
        <v>1100</v>
      </c>
      <c r="H49" s="1135">
        <f t="shared" si="10"/>
        <v>1094</v>
      </c>
      <c r="I49" s="1135">
        <f t="shared" si="10"/>
        <v>1039</v>
      </c>
      <c r="J49" s="1135">
        <f t="shared" si="10"/>
        <v>1063</v>
      </c>
      <c r="K49" s="1135">
        <f t="shared" si="10"/>
        <v>1019</v>
      </c>
      <c r="L49" s="1135">
        <f t="shared" si="10"/>
        <v>1041</v>
      </c>
      <c r="M49" s="1135">
        <f t="shared" si="10"/>
        <v>1074</v>
      </c>
      <c r="N49" s="1135">
        <f t="shared" si="10"/>
        <v>1060</v>
      </c>
      <c r="O49" s="1135">
        <f t="shared" si="10"/>
        <v>1198</v>
      </c>
      <c r="P49" s="1135">
        <f t="shared" si="10"/>
        <v>1257</v>
      </c>
      <c r="Q49" s="1135">
        <f t="shared" si="10"/>
        <v>1075</v>
      </c>
      <c r="R49" s="1136">
        <f t="shared" si="10"/>
        <v>1288</v>
      </c>
      <c r="S49" s="1131">
        <f t="shared" si="11"/>
        <v>13308</v>
      </c>
      <c r="T49" s="27"/>
    </row>
    <row r="50" spans="1:20" ht="20.100000000000001" customHeight="1" x14ac:dyDescent="0.15">
      <c r="A50" s="27"/>
      <c r="B50" s="33"/>
      <c r="C50" s="33"/>
      <c r="D50" s="33"/>
      <c r="E50" s="144"/>
      <c r="F50" s="96"/>
      <c r="G50" s="1137"/>
      <c r="H50" s="1138"/>
      <c r="I50" s="1138"/>
      <c r="J50" s="1138"/>
      <c r="K50" s="1138"/>
      <c r="L50" s="1138"/>
      <c r="M50" s="1138"/>
      <c r="N50" s="1138"/>
      <c r="O50" s="1138"/>
      <c r="P50" s="1138"/>
      <c r="Q50" s="1138"/>
      <c r="R50" s="1138"/>
      <c r="S50" s="1138"/>
      <c r="T50" s="27"/>
    </row>
    <row r="51" spans="1:20" ht="7.5" customHeight="1" x14ac:dyDescent="0.15">
      <c r="A51" s="27"/>
      <c r="B51" s="33"/>
      <c r="C51" s="33"/>
      <c r="D51" s="33"/>
      <c r="E51" s="144"/>
      <c r="F51" s="96"/>
      <c r="G51" s="1137"/>
      <c r="H51" s="1138"/>
      <c r="I51" s="1138"/>
      <c r="J51" s="1138"/>
      <c r="K51" s="1138"/>
      <c r="L51" s="1138"/>
      <c r="M51" s="1138"/>
      <c r="N51" s="1138"/>
      <c r="O51" s="1138"/>
      <c r="P51" s="1138"/>
      <c r="Q51" s="1138"/>
      <c r="R51" s="1138"/>
      <c r="S51" s="1138"/>
      <c r="T51" s="27"/>
    </row>
    <row r="52" spans="1:20" ht="23.25" customHeight="1" x14ac:dyDescent="0.15">
      <c r="A52" s="27"/>
      <c r="B52" s="32" t="s">
        <v>42</v>
      </c>
      <c r="C52" s="33"/>
      <c r="D52" s="33"/>
      <c r="E52" s="144"/>
      <c r="F52" s="96"/>
      <c r="G52" s="1137"/>
      <c r="H52" s="1138"/>
      <c r="I52" s="1138"/>
      <c r="J52" s="1138"/>
      <c r="K52" s="1138"/>
      <c r="L52" s="1138"/>
      <c r="M52" s="1138"/>
      <c r="N52" s="1138"/>
      <c r="O52" s="1138"/>
      <c r="P52" s="1138"/>
      <c r="Q52" s="1138"/>
      <c r="R52" s="1138"/>
      <c r="S52" s="1138"/>
      <c r="T52" s="27"/>
    </row>
    <row r="53" spans="1:20" ht="22.5" customHeight="1" x14ac:dyDescent="0.15">
      <c r="A53" s="27"/>
      <c r="B53" s="33"/>
      <c r="C53" s="32" t="s">
        <v>183</v>
      </c>
      <c r="D53" s="32"/>
      <c r="E53" s="143"/>
      <c r="F53" s="8"/>
      <c r="G53" s="1139"/>
      <c r="H53" s="1139"/>
      <c r="I53" s="1139"/>
      <c r="J53" s="1139"/>
      <c r="K53" s="1139"/>
      <c r="L53" s="1139"/>
      <c r="M53" s="1139"/>
      <c r="N53" s="1139"/>
      <c r="O53" s="1139"/>
      <c r="P53" s="1139"/>
      <c r="Q53" s="2462">
        <f>'当該年度入力、注意事項'!$E$10</f>
        <v>26</v>
      </c>
      <c r="R53" s="2462"/>
      <c r="S53" s="2462"/>
      <c r="T53" s="277"/>
    </row>
    <row r="54" spans="1:20" ht="3.75" customHeight="1" thickBot="1" x14ac:dyDescent="0.2">
      <c r="A54" s="27"/>
      <c r="B54" s="33"/>
      <c r="C54" s="32"/>
      <c r="D54" s="32"/>
      <c r="E54" s="143"/>
      <c r="F54" s="8"/>
      <c r="G54" s="1139"/>
      <c r="H54" s="1139"/>
      <c r="I54" s="1139"/>
      <c r="J54" s="1139"/>
      <c r="K54" s="1139"/>
      <c r="L54" s="1139"/>
      <c r="M54" s="1139"/>
      <c r="N54" s="1139"/>
      <c r="O54" s="1139"/>
      <c r="P54" s="1139"/>
      <c r="Q54" s="1139"/>
      <c r="R54" s="1139"/>
      <c r="S54" s="1139"/>
      <c r="T54" s="27"/>
    </row>
    <row r="55" spans="1:20" ht="18.75" customHeight="1" x14ac:dyDescent="0.15">
      <c r="A55" s="27"/>
      <c r="B55" s="33"/>
      <c r="C55" s="2427"/>
      <c r="D55" s="2428"/>
      <c r="E55" s="2425" t="s">
        <v>266</v>
      </c>
      <c r="F55" s="2426"/>
      <c r="G55" s="1140"/>
      <c r="H55" s="1141"/>
      <c r="I55" s="1141"/>
      <c r="J55" s="2431">
        <f>'当該年度入力、注意事項'!$E$10</f>
        <v>26</v>
      </c>
      <c r="K55" s="2431"/>
      <c r="L55" s="2431"/>
      <c r="M55" s="1141"/>
      <c r="N55" s="1141"/>
      <c r="O55" s="1142"/>
      <c r="P55" s="2432">
        <f>'当該年度入力、注意事項'!$E$10+1</f>
        <v>27</v>
      </c>
      <c r="Q55" s="2431"/>
      <c r="R55" s="2433"/>
      <c r="S55" s="2429" t="s">
        <v>15</v>
      </c>
      <c r="T55" s="27"/>
    </row>
    <row r="56" spans="1:20" ht="18.75" customHeight="1" thickBot="1" x14ac:dyDescent="0.2">
      <c r="A56" s="27"/>
      <c r="B56" s="33"/>
      <c r="C56" s="2434" t="s">
        <v>264</v>
      </c>
      <c r="D56" s="2435"/>
      <c r="E56" s="2436"/>
      <c r="F56" s="2437"/>
      <c r="G56" s="1143" t="s">
        <v>448</v>
      </c>
      <c r="H56" s="1144" t="s">
        <v>449</v>
      </c>
      <c r="I56" s="1144" t="s">
        <v>450</v>
      </c>
      <c r="J56" s="1144" t="s">
        <v>451</v>
      </c>
      <c r="K56" s="1144" t="s">
        <v>458</v>
      </c>
      <c r="L56" s="1144" t="s">
        <v>459</v>
      </c>
      <c r="M56" s="1144" t="s">
        <v>452</v>
      </c>
      <c r="N56" s="1144" t="s">
        <v>453</v>
      </c>
      <c r="O56" s="1144" t="s">
        <v>454</v>
      </c>
      <c r="P56" s="1144" t="s">
        <v>455</v>
      </c>
      <c r="Q56" s="1144" t="s">
        <v>456</v>
      </c>
      <c r="R56" s="1144" t="s">
        <v>457</v>
      </c>
      <c r="S56" s="2430"/>
      <c r="T56" s="27"/>
    </row>
    <row r="57" spans="1:20" ht="22.5" customHeight="1" x14ac:dyDescent="0.15">
      <c r="A57" s="27"/>
      <c r="B57" s="33"/>
      <c r="C57" s="2451" t="s">
        <v>192</v>
      </c>
      <c r="D57" s="2377" t="s">
        <v>34</v>
      </c>
      <c r="E57" s="2377"/>
      <c r="F57" s="2378"/>
      <c r="G57" s="1726">
        <v>143</v>
      </c>
      <c r="H57" s="1715">
        <v>175</v>
      </c>
      <c r="I57" s="1715">
        <v>174</v>
      </c>
      <c r="J57" s="1715">
        <v>204</v>
      </c>
      <c r="K57" s="1715">
        <v>176</v>
      </c>
      <c r="L57" s="1715">
        <v>184</v>
      </c>
      <c r="M57" s="1715">
        <v>222</v>
      </c>
      <c r="N57" s="1715">
        <v>168</v>
      </c>
      <c r="O57" s="1715">
        <v>185</v>
      </c>
      <c r="P57" s="1715">
        <v>186</v>
      </c>
      <c r="Q57" s="1715">
        <v>194</v>
      </c>
      <c r="R57" s="1716">
        <v>181</v>
      </c>
      <c r="S57" s="1120">
        <f t="shared" ref="S57:S68" si="12">SUM(G57:R57)</f>
        <v>2192</v>
      </c>
      <c r="T57" s="27"/>
    </row>
    <row r="58" spans="1:20" ht="22.5" customHeight="1" x14ac:dyDescent="0.15">
      <c r="A58" s="27"/>
      <c r="B58" s="33"/>
      <c r="C58" s="2448"/>
      <c r="D58" s="2351" t="s">
        <v>36</v>
      </c>
      <c r="E58" s="2351"/>
      <c r="F58" s="2352"/>
      <c r="G58" s="1709">
        <v>193</v>
      </c>
      <c r="H58" s="1649">
        <v>195</v>
      </c>
      <c r="I58" s="1649">
        <v>163</v>
      </c>
      <c r="J58" s="1649">
        <v>181</v>
      </c>
      <c r="K58" s="1649">
        <v>158</v>
      </c>
      <c r="L58" s="1649">
        <v>151</v>
      </c>
      <c r="M58" s="1649">
        <v>191</v>
      </c>
      <c r="N58" s="1649">
        <v>214</v>
      </c>
      <c r="O58" s="1649">
        <v>178</v>
      </c>
      <c r="P58" s="1649">
        <v>195</v>
      </c>
      <c r="Q58" s="1649">
        <v>178</v>
      </c>
      <c r="R58" s="1710">
        <v>224</v>
      </c>
      <c r="S58" s="1120">
        <f t="shared" si="12"/>
        <v>2221</v>
      </c>
      <c r="T58" s="27"/>
    </row>
    <row r="59" spans="1:20" ht="22.5" customHeight="1" x14ac:dyDescent="0.15">
      <c r="A59" s="27"/>
      <c r="B59" s="33"/>
      <c r="C59" s="2448"/>
      <c r="D59" s="2351" t="s">
        <v>37</v>
      </c>
      <c r="E59" s="2351"/>
      <c r="F59" s="2352"/>
      <c r="G59" s="1709">
        <v>46</v>
      </c>
      <c r="H59" s="1649">
        <v>50</v>
      </c>
      <c r="I59" s="1649">
        <v>46</v>
      </c>
      <c r="J59" s="1649">
        <v>47</v>
      </c>
      <c r="K59" s="1649">
        <v>39</v>
      </c>
      <c r="L59" s="1649">
        <v>42</v>
      </c>
      <c r="M59" s="1649">
        <v>40</v>
      </c>
      <c r="N59" s="1649">
        <v>42</v>
      </c>
      <c r="O59" s="1649">
        <v>52</v>
      </c>
      <c r="P59" s="1649">
        <v>42</v>
      </c>
      <c r="Q59" s="1649">
        <v>43</v>
      </c>
      <c r="R59" s="1710">
        <v>65</v>
      </c>
      <c r="S59" s="1120">
        <f t="shared" si="12"/>
        <v>554</v>
      </c>
      <c r="T59" s="27"/>
    </row>
    <row r="60" spans="1:20" ht="22.5" customHeight="1" x14ac:dyDescent="0.15">
      <c r="A60" s="27"/>
      <c r="B60" s="33"/>
      <c r="C60" s="2448"/>
      <c r="D60" s="2351" t="s">
        <v>38</v>
      </c>
      <c r="E60" s="2351"/>
      <c r="F60" s="2352"/>
      <c r="G60" s="1709">
        <v>202</v>
      </c>
      <c r="H60" s="1649">
        <v>206</v>
      </c>
      <c r="I60" s="1649">
        <v>171</v>
      </c>
      <c r="J60" s="1649">
        <v>169</v>
      </c>
      <c r="K60" s="1649">
        <v>166</v>
      </c>
      <c r="L60" s="1649">
        <v>182</v>
      </c>
      <c r="M60" s="1649">
        <v>190</v>
      </c>
      <c r="N60" s="1649">
        <v>179</v>
      </c>
      <c r="O60" s="1649">
        <v>223</v>
      </c>
      <c r="P60" s="1649">
        <v>305</v>
      </c>
      <c r="Q60" s="1649">
        <v>255</v>
      </c>
      <c r="R60" s="1710">
        <v>247</v>
      </c>
      <c r="S60" s="1120">
        <f t="shared" si="12"/>
        <v>2495</v>
      </c>
      <c r="T60" s="27"/>
    </row>
    <row r="61" spans="1:20" ht="22.5" customHeight="1" thickBot="1" x14ac:dyDescent="0.2">
      <c r="A61" s="27"/>
      <c r="B61" s="33"/>
      <c r="C61" s="2448"/>
      <c r="D61" s="2423" t="s">
        <v>18</v>
      </c>
      <c r="E61" s="2423"/>
      <c r="F61" s="2424"/>
      <c r="G61" s="1711">
        <v>219</v>
      </c>
      <c r="H61" s="1651">
        <v>189</v>
      </c>
      <c r="I61" s="1651">
        <v>183</v>
      </c>
      <c r="J61" s="1651">
        <v>180</v>
      </c>
      <c r="K61" s="1651">
        <v>157</v>
      </c>
      <c r="L61" s="1651">
        <v>184</v>
      </c>
      <c r="M61" s="1651">
        <v>169</v>
      </c>
      <c r="N61" s="1651">
        <v>168</v>
      </c>
      <c r="O61" s="1651">
        <v>189</v>
      </c>
      <c r="P61" s="1651">
        <v>182</v>
      </c>
      <c r="Q61" s="1651">
        <v>196</v>
      </c>
      <c r="R61" s="1712">
        <v>296</v>
      </c>
      <c r="S61" s="1120">
        <f t="shared" si="12"/>
        <v>2312</v>
      </c>
      <c r="T61" s="27"/>
    </row>
    <row r="62" spans="1:20" ht="22.5" customHeight="1" thickTop="1" thickBot="1" x14ac:dyDescent="0.2">
      <c r="A62" s="27"/>
      <c r="B62" s="33"/>
      <c r="C62" s="2449"/>
      <c r="D62" s="2421" t="s">
        <v>15</v>
      </c>
      <c r="E62" s="2421"/>
      <c r="F62" s="2422"/>
      <c r="G62" s="1122">
        <f t="shared" ref="G62:Q62" si="13">SUM(G57:G61)</f>
        <v>803</v>
      </c>
      <c r="H62" s="1122">
        <f t="shared" si="13"/>
        <v>815</v>
      </c>
      <c r="I62" s="1122">
        <f t="shared" si="13"/>
        <v>737</v>
      </c>
      <c r="J62" s="1122">
        <f t="shared" si="13"/>
        <v>781</v>
      </c>
      <c r="K62" s="1122">
        <f t="shared" si="13"/>
        <v>696</v>
      </c>
      <c r="L62" s="1122">
        <f t="shared" si="13"/>
        <v>743</v>
      </c>
      <c r="M62" s="1122">
        <f t="shared" si="13"/>
        <v>812</v>
      </c>
      <c r="N62" s="1122">
        <f t="shared" si="13"/>
        <v>771</v>
      </c>
      <c r="O62" s="1122">
        <f t="shared" si="13"/>
        <v>827</v>
      </c>
      <c r="P62" s="1122">
        <f t="shared" si="13"/>
        <v>910</v>
      </c>
      <c r="Q62" s="1122">
        <f t="shared" si="13"/>
        <v>866</v>
      </c>
      <c r="R62" s="1130">
        <f>SUM(R57:R61)</f>
        <v>1013</v>
      </c>
      <c r="S62" s="1145">
        <f t="shared" si="12"/>
        <v>9774</v>
      </c>
      <c r="T62" s="27"/>
    </row>
    <row r="63" spans="1:20" ht="22.5" customHeight="1" x14ac:dyDescent="0.15">
      <c r="A63" s="27"/>
      <c r="B63" s="33"/>
      <c r="C63" s="2447" t="s">
        <v>190</v>
      </c>
      <c r="D63" s="2355" t="s">
        <v>34</v>
      </c>
      <c r="E63" s="2355"/>
      <c r="F63" s="2376"/>
      <c r="G63" s="1706">
        <v>15</v>
      </c>
      <c r="H63" s="1707">
        <v>9</v>
      </c>
      <c r="I63" s="1707">
        <v>8</v>
      </c>
      <c r="J63" s="1707">
        <v>11</v>
      </c>
      <c r="K63" s="1707">
        <v>11</v>
      </c>
      <c r="L63" s="1707">
        <v>12</v>
      </c>
      <c r="M63" s="1707">
        <v>12</v>
      </c>
      <c r="N63" s="1707">
        <v>18</v>
      </c>
      <c r="O63" s="1707">
        <v>12</v>
      </c>
      <c r="P63" s="1707">
        <v>11</v>
      </c>
      <c r="Q63" s="1707">
        <v>6</v>
      </c>
      <c r="R63" s="1727">
        <v>11</v>
      </c>
      <c r="S63" s="1127">
        <f t="shared" si="12"/>
        <v>136</v>
      </c>
      <c r="T63" s="27"/>
    </row>
    <row r="64" spans="1:20" ht="22.5" customHeight="1" x14ac:dyDescent="0.15">
      <c r="A64" s="27"/>
      <c r="B64" s="33"/>
      <c r="C64" s="2448"/>
      <c r="D64" s="2351" t="s">
        <v>36</v>
      </c>
      <c r="E64" s="2351"/>
      <c r="F64" s="2352"/>
      <c r="G64" s="1709">
        <v>5</v>
      </c>
      <c r="H64" s="1649">
        <v>0</v>
      </c>
      <c r="I64" s="1649">
        <v>0</v>
      </c>
      <c r="J64" s="1649">
        <v>0</v>
      </c>
      <c r="K64" s="1649">
        <v>2</v>
      </c>
      <c r="L64" s="1649">
        <v>2</v>
      </c>
      <c r="M64" s="1649">
        <v>2</v>
      </c>
      <c r="N64" s="1649">
        <v>2</v>
      </c>
      <c r="O64" s="1649">
        <v>2</v>
      </c>
      <c r="P64" s="1649">
        <v>1</v>
      </c>
      <c r="Q64" s="1649">
        <v>1</v>
      </c>
      <c r="R64" s="1650">
        <v>1</v>
      </c>
      <c r="S64" s="1120">
        <f t="shared" si="12"/>
        <v>18</v>
      </c>
      <c r="T64" s="27"/>
    </row>
    <row r="65" spans="1:20" ht="22.5" customHeight="1" x14ac:dyDescent="0.15">
      <c r="A65" s="27"/>
      <c r="B65" s="33"/>
      <c r="C65" s="2448"/>
      <c r="D65" s="2351" t="s">
        <v>37</v>
      </c>
      <c r="E65" s="2351"/>
      <c r="F65" s="2352"/>
      <c r="G65" s="1709">
        <v>1</v>
      </c>
      <c r="H65" s="1649">
        <v>3</v>
      </c>
      <c r="I65" s="1649">
        <v>0</v>
      </c>
      <c r="J65" s="1649">
        <v>3</v>
      </c>
      <c r="K65" s="1649">
        <v>0</v>
      </c>
      <c r="L65" s="1649">
        <v>0</v>
      </c>
      <c r="M65" s="1649">
        <v>1</v>
      </c>
      <c r="N65" s="1649">
        <v>2</v>
      </c>
      <c r="O65" s="1649">
        <v>1</v>
      </c>
      <c r="P65" s="1649">
        <v>0</v>
      </c>
      <c r="Q65" s="1649">
        <v>0</v>
      </c>
      <c r="R65" s="1650">
        <v>2</v>
      </c>
      <c r="S65" s="1120">
        <f t="shared" si="12"/>
        <v>13</v>
      </c>
      <c r="T65" s="27"/>
    </row>
    <row r="66" spans="1:20" ht="22.5" customHeight="1" x14ac:dyDescent="0.15">
      <c r="A66" s="27"/>
      <c r="B66" s="33"/>
      <c r="C66" s="2448"/>
      <c r="D66" s="2351" t="s">
        <v>38</v>
      </c>
      <c r="E66" s="2351"/>
      <c r="F66" s="2352"/>
      <c r="G66" s="1709">
        <v>0</v>
      </c>
      <c r="H66" s="1649">
        <v>0</v>
      </c>
      <c r="I66" s="1649">
        <v>0</v>
      </c>
      <c r="J66" s="1649">
        <v>0</v>
      </c>
      <c r="K66" s="1649">
        <v>0</v>
      </c>
      <c r="L66" s="1649">
        <v>0</v>
      </c>
      <c r="M66" s="1649">
        <v>1</v>
      </c>
      <c r="N66" s="1649">
        <v>0</v>
      </c>
      <c r="O66" s="1649">
        <v>0</v>
      </c>
      <c r="P66" s="1649">
        <v>0</v>
      </c>
      <c r="Q66" s="1649">
        <v>0</v>
      </c>
      <c r="R66" s="1650">
        <v>0</v>
      </c>
      <c r="S66" s="1120">
        <f t="shared" si="12"/>
        <v>1</v>
      </c>
      <c r="T66" s="27"/>
    </row>
    <row r="67" spans="1:20" ht="22.5" customHeight="1" thickBot="1" x14ac:dyDescent="0.2">
      <c r="A67" s="27"/>
      <c r="B67" s="27"/>
      <c r="C67" s="2448"/>
      <c r="D67" s="2423" t="s">
        <v>18</v>
      </c>
      <c r="E67" s="2423"/>
      <c r="F67" s="2424"/>
      <c r="G67" s="1711">
        <v>8</v>
      </c>
      <c r="H67" s="1651">
        <v>10</v>
      </c>
      <c r="I67" s="1651">
        <v>12</v>
      </c>
      <c r="J67" s="1651">
        <v>6</v>
      </c>
      <c r="K67" s="1651">
        <v>9</v>
      </c>
      <c r="L67" s="1651">
        <v>8</v>
      </c>
      <c r="M67" s="1651">
        <v>7</v>
      </c>
      <c r="N67" s="1651">
        <v>10</v>
      </c>
      <c r="O67" s="1651">
        <v>6</v>
      </c>
      <c r="P67" s="1651">
        <v>2</v>
      </c>
      <c r="Q67" s="1651">
        <v>6</v>
      </c>
      <c r="R67" s="1652">
        <v>7</v>
      </c>
      <c r="S67" s="1146">
        <f t="shared" si="12"/>
        <v>91</v>
      </c>
      <c r="T67" s="27"/>
    </row>
    <row r="68" spans="1:20" ht="22.5" customHeight="1" thickTop="1" thickBot="1" x14ac:dyDescent="0.2">
      <c r="A68" s="27"/>
      <c r="B68" s="27"/>
      <c r="C68" s="2449"/>
      <c r="D68" s="2421" t="s">
        <v>15</v>
      </c>
      <c r="E68" s="2421"/>
      <c r="F68" s="2422"/>
      <c r="G68" s="1122">
        <f>SUM(G63:G67)</f>
        <v>29</v>
      </c>
      <c r="H68" s="1085">
        <f t="shared" ref="H68:Q68" si="14">SUM(H63:H67)</f>
        <v>22</v>
      </c>
      <c r="I68" s="1085">
        <f t="shared" si="14"/>
        <v>20</v>
      </c>
      <c r="J68" s="1085">
        <f t="shared" si="14"/>
        <v>20</v>
      </c>
      <c r="K68" s="1085">
        <f t="shared" si="14"/>
        <v>22</v>
      </c>
      <c r="L68" s="1085">
        <f t="shared" si="14"/>
        <v>22</v>
      </c>
      <c r="M68" s="1085">
        <f t="shared" si="14"/>
        <v>23</v>
      </c>
      <c r="N68" s="1085">
        <f t="shared" si="14"/>
        <v>32</v>
      </c>
      <c r="O68" s="1085">
        <f t="shared" si="14"/>
        <v>21</v>
      </c>
      <c r="P68" s="1085">
        <f t="shared" si="14"/>
        <v>14</v>
      </c>
      <c r="Q68" s="1085">
        <f t="shared" si="14"/>
        <v>13</v>
      </c>
      <c r="R68" s="1130">
        <f>SUM(R63:R67)</f>
        <v>21</v>
      </c>
      <c r="S68" s="1123">
        <f t="shared" si="12"/>
        <v>259</v>
      </c>
      <c r="T68" s="27"/>
    </row>
    <row r="69" spans="1:20" ht="22.5" customHeight="1" x14ac:dyDescent="0.15">
      <c r="A69" s="27"/>
      <c r="B69" s="27"/>
      <c r="C69" s="2410" t="s">
        <v>72</v>
      </c>
      <c r="D69" s="2419" t="s">
        <v>197</v>
      </c>
      <c r="E69" s="2419"/>
      <c r="F69" s="2420"/>
      <c r="G69" s="1124">
        <f>G57+G63</f>
        <v>158</v>
      </c>
      <c r="H69" s="1125">
        <f t="shared" ref="H69:R73" si="15">H57+H63</f>
        <v>184</v>
      </c>
      <c r="I69" s="1125">
        <f t="shared" si="15"/>
        <v>182</v>
      </c>
      <c r="J69" s="1125">
        <f t="shared" si="15"/>
        <v>215</v>
      </c>
      <c r="K69" s="1125">
        <f t="shared" si="15"/>
        <v>187</v>
      </c>
      <c r="L69" s="1125">
        <f t="shared" si="15"/>
        <v>196</v>
      </c>
      <c r="M69" s="1125">
        <f t="shared" si="15"/>
        <v>234</v>
      </c>
      <c r="N69" s="1125">
        <f t="shared" si="15"/>
        <v>186</v>
      </c>
      <c r="O69" s="1125">
        <f t="shared" si="15"/>
        <v>197</v>
      </c>
      <c r="P69" s="1125">
        <f t="shared" si="15"/>
        <v>197</v>
      </c>
      <c r="Q69" s="1125">
        <f t="shared" si="15"/>
        <v>200</v>
      </c>
      <c r="R69" s="1126">
        <f t="shared" si="15"/>
        <v>192</v>
      </c>
      <c r="S69" s="1127">
        <f t="shared" ref="S69:S74" si="16">SUM(G69:R69)</f>
        <v>2328</v>
      </c>
      <c r="T69" s="27"/>
    </row>
    <row r="70" spans="1:20" ht="22.5" customHeight="1" x14ac:dyDescent="0.15">
      <c r="A70" s="27"/>
      <c r="B70" s="27"/>
      <c r="C70" s="2411"/>
      <c r="D70" s="2413" t="s">
        <v>36</v>
      </c>
      <c r="E70" s="2413"/>
      <c r="F70" s="2414"/>
      <c r="G70" s="1117">
        <f>G58+G64</f>
        <v>198</v>
      </c>
      <c r="H70" s="1089">
        <f t="shared" si="15"/>
        <v>195</v>
      </c>
      <c r="I70" s="1089">
        <f t="shared" si="15"/>
        <v>163</v>
      </c>
      <c r="J70" s="1089">
        <f t="shared" si="15"/>
        <v>181</v>
      </c>
      <c r="K70" s="1089">
        <f t="shared" si="15"/>
        <v>160</v>
      </c>
      <c r="L70" s="1089">
        <f t="shared" si="15"/>
        <v>153</v>
      </c>
      <c r="M70" s="1089">
        <f t="shared" si="15"/>
        <v>193</v>
      </c>
      <c r="N70" s="1089">
        <f t="shared" si="15"/>
        <v>216</v>
      </c>
      <c r="O70" s="1089">
        <f t="shared" si="15"/>
        <v>180</v>
      </c>
      <c r="P70" s="1089">
        <f t="shared" si="15"/>
        <v>196</v>
      </c>
      <c r="Q70" s="1089">
        <f t="shared" si="15"/>
        <v>179</v>
      </c>
      <c r="R70" s="1128">
        <f t="shared" si="15"/>
        <v>225</v>
      </c>
      <c r="S70" s="1088">
        <f t="shared" si="16"/>
        <v>2239</v>
      </c>
      <c r="T70" s="27"/>
    </row>
    <row r="71" spans="1:20" ht="22.5" customHeight="1" x14ac:dyDescent="0.15">
      <c r="A71" s="27"/>
      <c r="B71" s="27"/>
      <c r="C71" s="2411"/>
      <c r="D71" s="2413" t="s">
        <v>37</v>
      </c>
      <c r="E71" s="2413"/>
      <c r="F71" s="2414"/>
      <c r="G71" s="1117">
        <f>G59+G65</f>
        <v>47</v>
      </c>
      <c r="H71" s="1089">
        <f t="shared" si="15"/>
        <v>53</v>
      </c>
      <c r="I71" s="1089">
        <f t="shared" si="15"/>
        <v>46</v>
      </c>
      <c r="J71" s="1089">
        <f t="shared" si="15"/>
        <v>50</v>
      </c>
      <c r="K71" s="1089">
        <f t="shared" si="15"/>
        <v>39</v>
      </c>
      <c r="L71" s="1089">
        <f t="shared" si="15"/>
        <v>42</v>
      </c>
      <c r="M71" s="1089">
        <f t="shared" si="15"/>
        <v>41</v>
      </c>
      <c r="N71" s="1089">
        <f t="shared" si="15"/>
        <v>44</v>
      </c>
      <c r="O71" s="1089">
        <f t="shared" si="15"/>
        <v>53</v>
      </c>
      <c r="P71" s="1089">
        <f t="shared" si="15"/>
        <v>42</v>
      </c>
      <c r="Q71" s="1089">
        <f t="shared" si="15"/>
        <v>43</v>
      </c>
      <c r="R71" s="1128">
        <f t="shared" si="15"/>
        <v>67</v>
      </c>
      <c r="S71" s="1088">
        <f t="shared" si="16"/>
        <v>567</v>
      </c>
      <c r="T71" s="27"/>
    </row>
    <row r="72" spans="1:20" ht="22.5" customHeight="1" x14ac:dyDescent="0.15">
      <c r="A72" s="27"/>
      <c r="B72" s="27"/>
      <c r="C72" s="2411"/>
      <c r="D72" s="2413" t="s">
        <v>38</v>
      </c>
      <c r="E72" s="2413"/>
      <c r="F72" s="2414"/>
      <c r="G72" s="1117">
        <f>G60+G66</f>
        <v>202</v>
      </c>
      <c r="H72" s="1089">
        <f t="shared" si="15"/>
        <v>206</v>
      </c>
      <c r="I72" s="1089">
        <f t="shared" si="15"/>
        <v>171</v>
      </c>
      <c r="J72" s="1089">
        <f t="shared" si="15"/>
        <v>169</v>
      </c>
      <c r="K72" s="1089">
        <f t="shared" si="15"/>
        <v>166</v>
      </c>
      <c r="L72" s="1089">
        <f t="shared" si="15"/>
        <v>182</v>
      </c>
      <c r="M72" s="1089">
        <f t="shared" si="15"/>
        <v>191</v>
      </c>
      <c r="N72" s="1089">
        <f t="shared" si="15"/>
        <v>179</v>
      </c>
      <c r="O72" s="1089">
        <f t="shared" si="15"/>
        <v>223</v>
      </c>
      <c r="P72" s="1089">
        <f t="shared" si="15"/>
        <v>305</v>
      </c>
      <c r="Q72" s="1089">
        <f t="shared" si="15"/>
        <v>255</v>
      </c>
      <c r="R72" s="1128">
        <f t="shared" si="15"/>
        <v>247</v>
      </c>
      <c r="S72" s="1088">
        <f t="shared" si="16"/>
        <v>2496</v>
      </c>
      <c r="T72" s="27"/>
    </row>
    <row r="73" spans="1:20" ht="22.5" customHeight="1" thickBot="1" x14ac:dyDescent="0.2">
      <c r="A73" s="27"/>
      <c r="B73" s="27"/>
      <c r="C73" s="2411"/>
      <c r="D73" s="2415" t="s">
        <v>18</v>
      </c>
      <c r="E73" s="2415"/>
      <c r="F73" s="2416"/>
      <c r="G73" s="1132">
        <f>G61+G67</f>
        <v>227</v>
      </c>
      <c r="H73" s="1119">
        <f t="shared" si="15"/>
        <v>199</v>
      </c>
      <c r="I73" s="1119">
        <f t="shared" si="15"/>
        <v>195</v>
      </c>
      <c r="J73" s="1119">
        <f t="shared" si="15"/>
        <v>186</v>
      </c>
      <c r="K73" s="1119">
        <f t="shared" si="15"/>
        <v>166</v>
      </c>
      <c r="L73" s="1119">
        <f t="shared" si="15"/>
        <v>192</v>
      </c>
      <c r="M73" s="1119">
        <f t="shared" si="15"/>
        <v>176</v>
      </c>
      <c r="N73" s="1119">
        <f t="shared" si="15"/>
        <v>178</v>
      </c>
      <c r="O73" s="1119">
        <f t="shared" si="15"/>
        <v>195</v>
      </c>
      <c r="P73" s="1119">
        <f t="shared" si="15"/>
        <v>184</v>
      </c>
      <c r="Q73" s="1119">
        <f t="shared" si="15"/>
        <v>202</v>
      </c>
      <c r="R73" s="1133">
        <f t="shared" si="15"/>
        <v>303</v>
      </c>
      <c r="S73" s="1121">
        <f t="shared" si="16"/>
        <v>2403</v>
      </c>
      <c r="T73" s="27"/>
    </row>
    <row r="74" spans="1:20" ht="22.5" customHeight="1" thickTop="1" thickBot="1" x14ac:dyDescent="0.2">
      <c r="A74" s="27"/>
      <c r="B74" s="27"/>
      <c r="C74" s="2412"/>
      <c r="D74" s="2417" t="s">
        <v>15</v>
      </c>
      <c r="E74" s="2417"/>
      <c r="F74" s="2418"/>
      <c r="G74" s="1134">
        <f>SUM(G69:G73)</f>
        <v>832</v>
      </c>
      <c r="H74" s="1135">
        <f t="shared" ref="H74:Q74" si="17">SUM(H69:H73)</f>
        <v>837</v>
      </c>
      <c r="I74" s="1135">
        <f t="shared" si="17"/>
        <v>757</v>
      </c>
      <c r="J74" s="1135">
        <f t="shared" si="17"/>
        <v>801</v>
      </c>
      <c r="K74" s="1135">
        <f t="shared" si="17"/>
        <v>718</v>
      </c>
      <c r="L74" s="1135">
        <f t="shared" si="17"/>
        <v>765</v>
      </c>
      <c r="M74" s="1135">
        <f t="shared" si="17"/>
        <v>835</v>
      </c>
      <c r="N74" s="1135">
        <f t="shared" si="17"/>
        <v>803</v>
      </c>
      <c r="O74" s="1135">
        <f t="shared" si="17"/>
        <v>848</v>
      </c>
      <c r="P74" s="1135">
        <f t="shared" si="17"/>
        <v>924</v>
      </c>
      <c r="Q74" s="1135">
        <f t="shared" si="17"/>
        <v>879</v>
      </c>
      <c r="R74" s="1136">
        <f>SUM(R69:R73)</f>
        <v>1034</v>
      </c>
      <c r="S74" s="1123">
        <f t="shared" si="16"/>
        <v>10033</v>
      </c>
      <c r="T74" s="27"/>
    </row>
    <row r="75" spans="1:20" ht="20.100000000000001" customHeight="1" x14ac:dyDescent="0.15">
      <c r="A75" s="27"/>
      <c r="B75" s="27"/>
      <c r="C75" s="27"/>
      <c r="D75" s="27"/>
      <c r="E75" s="27"/>
      <c r="F75" s="27"/>
      <c r="G75" s="1139"/>
      <c r="H75" s="1139"/>
      <c r="I75" s="1139"/>
      <c r="J75" s="1139"/>
      <c r="K75" s="1139"/>
      <c r="L75" s="1139"/>
      <c r="M75" s="1139"/>
      <c r="N75" s="1139"/>
      <c r="O75" s="1139"/>
      <c r="P75" s="1139"/>
      <c r="Q75" s="1139"/>
      <c r="R75" s="1139"/>
      <c r="S75" s="1139"/>
      <c r="T75" s="27"/>
    </row>
    <row r="76" spans="1:20" ht="7.5" customHeight="1" x14ac:dyDescent="0.15">
      <c r="A76" s="27"/>
      <c r="B76" s="27"/>
      <c r="C76" s="27"/>
      <c r="D76" s="27"/>
      <c r="E76" s="27"/>
      <c r="F76" s="27"/>
      <c r="G76" s="1139"/>
      <c r="H76" s="1139"/>
      <c r="I76" s="1139"/>
      <c r="J76" s="1139"/>
      <c r="K76" s="1139"/>
      <c r="L76" s="1139"/>
      <c r="M76" s="1139"/>
      <c r="N76" s="1139"/>
      <c r="O76" s="1139"/>
      <c r="P76" s="1139"/>
      <c r="Q76" s="1139"/>
      <c r="R76" s="1139"/>
      <c r="S76" s="1139"/>
      <c r="T76" s="27"/>
    </row>
    <row r="77" spans="1:20" ht="23.25" customHeight="1" x14ac:dyDescent="0.15">
      <c r="A77" s="27"/>
      <c r="B77" s="32" t="s">
        <v>42</v>
      </c>
      <c r="C77" s="27"/>
      <c r="D77" s="27"/>
      <c r="E77" s="27"/>
      <c r="F77" s="27"/>
      <c r="G77" s="1139"/>
      <c r="H77" s="1139"/>
      <c r="I77" s="1139"/>
      <c r="J77" s="1139"/>
      <c r="K77" s="1139"/>
      <c r="L77" s="1139"/>
      <c r="M77" s="1139"/>
      <c r="N77" s="1139"/>
      <c r="O77" s="1139"/>
      <c r="P77" s="1139"/>
      <c r="Q77" s="1139"/>
      <c r="R77" s="1139"/>
      <c r="S77" s="1139"/>
      <c r="T77" s="27"/>
    </row>
    <row r="78" spans="1:20" ht="23.25" customHeight="1" x14ac:dyDescent="0.15">
      <c r="A78" s="27"/>
      <c r="B78" s="27"/>
      <c r="C78" s="32" t="s">
        <v>184</v>
      </c>
      <c r="D78" s="32"/>
      <c r="E78" s="27"/>
      <c r="F78" s="27"/>
      <c r="G78" s="1139"/>
      <c r="H78" s="1139"/>
      <c r="I78" s="1139"/>
      <c r="J78" s="1139"/>
      <c r="K78" s="1139"/>
      <c r="L78" s="1139"/>
      <c r="M78" s="1139"/>
      <c r="N78" s="1139"/>
      <c r="O78" s="1139"/>
      <c r="P78" s="1139"/>
      <c r="Q78" s="2462">
        <f>'当該年度入力、注意事項'!$E$10</f>
        <v>26</v>
      </c>
      <c r="R78" s="2462"/>
      <c r="S78" s="2462"/>
      <c r="T78" s="277"/>
    </row>
    <row r="79" spans="1:20" ht="3.75" customHeight="1" thickBot="1" x14ac:dyDescent="0.2">
      <c r="A79" s="27"/>
      <c r="B79" s="27"/>
      <c r="C79" s="32"/>
      <c r="D79" s="32"/>
      <c r="E79" s="27"/>
      <c r="F79" s="27"/>
      <c r="G79" s="1139"/>
      <c r="H79" s="1139"/>
      <c r="I79" s="1139"/>
      <c r="J79" s="1139"/>
      <c r="K79" s="1139"/>
      <c r="L79" s="1139"/>
      <c r="M79" s="1139"/>
      <c r="N79" s="1139"/>
      <c r="O79" s="1139"/>
      <c r="P79" s="1139"/>
      <c r="Q79" s="1139"/>
      <c r="R79" s="1139"/>
      <c r="S79" s="1139"/>
      <c r="T79" s="27"/>
    </row>
    <row r="80" spans="1:20" ht="18.75" customHeight="1" x14ac:dyDescent="0.15">
      <c r="A80" s="27"/>
      <c r="B80" s="33"/>
      <c r="C80" s="2427"/>
      <c r="D80" s="2428"/>
      <c r="E80" s="2425" t="s">
        <v>266</v>
      </c>
      <c r="F80" s="2426"/>
      <c r="G80" s="1140"/>
      <c r="H80" s="1141"/>
      <c r="I80" s="1141"/>
      <c r="J80" s="2431">
        <f>'当該年度入力、注意事項'!$E$10</f>
        <v>26</v>
      </c>
      <c r="K80" s="2431"/>
      <c r="L80" s="2431"/>
      <c r="M80" s="1141"/>
      <c r="N80" s="1141"/>
      <c r="O80" s="1142"/>
      <c r="P80" s="2432">
        <f>'当該年度入力、注意事項'!$E$10+1</f>
        <v>27</v>
      </c>
      <c r="Q80" s="2431"/>
      <c r="R80" s="2433"/>
      <c r="S80" s="2429" t="s">
        <v>15</v>
      </c>
      <c r="T80" s="27"/>
    </row>
    <row r="81" spans="1:20" ht="18.75" customHeight="1" thickBot="1" x14ac:dyDescent="0.2">
      <c r="A81" s="27"/>
      <c r="B81" s="33"/>
      <c r="C81" s="2434" t="s">
        <v>264</v>
      </c>
      <c r="D81" s="2435"/>
      <c r="E81" s="2436"/>
      <c r="F81" s="2437"/>
      <c r="G81" s="1143" t="s">
        <v>448</v>
      </c>
      <c r="H81" s="1144" t="s">
        <v>449</v>
      </c>
      <c r="I81" s="1144" t="s">
        <v>450</v>
      </c>
      <c r="J81" s="1144" t="s">
        <v>451</v>
      </c>
      <c r="K81" s="1144" t="s">
        <v>458</v>
      </c>
      <c r="L81" s="1144" t="s">
        <v>459</v>
      </c>
      <c r="M81" s="1144" t="s">
        <v>452</v>
      </c>
      <c r="N81" s="1144" t="s">
        <v>453</v>
      </c>
      <c r="O81" s="1144" t="s">
        <v>454</v>
      </c>
      <c r="P81" s="1144" t="s">
        <v>455</v>
      </c>
      <c r="Q81" s="1144" t="s">
        <v>456</v>
      </c>
      <c r="R81" s="1144" t="s">
        <v>457</v>
      </c>
      <c r="S81" s="2430"/>
      <c r="T81" s="27"/>
    </row>
    <row r="82" spans="1:20" ht="18.75" customHeight="1" x14ac:dyDescent="0.15">
      <c r="A82" s="27"/>
      <c r="B82" s="27"/>
      <c r="C82" s="2444" t="s">
        <v>192</v>
      </c>
      <c r="D82" s="2377" t="s">
        <v>34</v>
      </c>
      <c r="E82" s="2377"/>
      <c r="F82" s="2378"/>
      <c r="G82" s="1730">
        <v>185</v>
      </c>
      <c r="H82" s="1731">
        <v>176</v>
      </c>
      <c r="I82" s="1731">
        <v>205</v>
      </c>
      <c r="J82" s="1731">
        <v>200</v>
      </c>
      <c r="K82" s="1731">
        <v>193</v>
      </c>
      <c r="L82" s="1731">
        <v>200</v>
      </c>
      <c r="M82" s="1731">
        <v>224</v>
      </c>
      <c r="N82" s="1731">
        <v>205</v>
      </c>
      <c r="O82" s="1731">
        <v>216</v>
      </c>
      <c r="P82" s="1731">
        <v>194</v>
      </c>
      <c r="Q82" s="1731">
        <v>165</v>
      </c>
      <c r="R82" s="1732">
        <v>189</v>
      </c>
      <c r="S82" s="1120">
        <f t="shared" ref="S82:S92" si="18">SUM(G82:R82)</f>
        <v>2352</v>
      </c>
      <c r="T82" s="27"/>
    </row>
    <row r="83" spans="1:20" ht="18.75" customHeight="1" x14ac:dyDescent="0.15">
      <c r="A83" s="27"/>
      <c r="B83" s="27"/>
      <c r="C83" s="2445"/>
      <c r="D83" s="2351" t="s">
        <v>36</v>
      </c>
      <c r="E83" s="2351"/>
      <c r="F83" s="2352"/>
      <c r="G83" s="1733">
        <v>213</v>
      </c>
      <c r="H83" s="1734">
        <v>240</v>
      </c>
      <c r="I83" s="1734">
        <v>179</v>
      </c>
      <c r="J83" s="1734">
        <v>216</v>
      </c>
      <c r="K83" s="1734">
        <v>204</v>
      </c>
      <c r="L83" s="1734">
        <v>173</v>
      </c>
      <c r="M83" s="1734">
        <v>184</v>
      </c>
      <c r="N83" s="1734">
        <v>211</v>
      </c>
      <c r="O83" s="1734">
        <v>215</v>
      </c>
      <c r="P83" s="1734">
        <v>205</v>
      </c>
      <c r="Q83" s="1734">
        <v>201</v>
      </c>
      <c r="R83" s="1735">
        <v>270</v>
      </c>
      <c r="S83" s="1120">
        <f t="shared" si="18"/>
        <v>2511</v>
      </c>
      <c r="T83" s="27"/>
    </row>
    <row r="84" spans="1:20" ht="18.75" customHeight="1" x14ac:dyDescent="0.15">
      <c r="A84" s="27"/>
      <c r="B84" s="27"/>
      <c r="C84" s="2445"/>
      <c r="D84" s="2351" t="s">
        <v>37</v>
      </c>
      <c r="E84" s="2351"/>
      <c r="F84" s="2352"/>
      <c r="G84" s="1733">
        <v>39</v>
      </c>
      <c r="H84" s="1734">
        <v>56</v>
      </c>
      <c r="I84" s="1734">
        <v>59</v>
      </c>
      <c r="J84" s="1734">
        <v>61</v>
      </c>
      <c r="K84" s="1734">
        <v>49</v>
      </c>
      <c r="L84" s="1734">
        <v>47</v>
      </c>
      <c r="M84" s="1734">
        <v>51</v>
      </c>
      <c r="N84" s="1734">
        <v>53</v>
      </c>
      <c r="O84" s="1734">
        <v>51</v>
      </c>
      <c r="P84" s="1734">
        <v>62</v>
      </c>
      <c r="Q84" s="1734">
        <v>52</v>
      </c>
      <c r="R84" s="1735">
        <v>77</v>
      </c>
      <c r="S84" s="1120">
        <f t="shared" si="18"/>
        <v>657</v>
      </c>
      <c r="T84" s="27"/>
    </row>
    <row r="85" spans="1:20" ht="18.75" customHeight="1" x14ac:dyDescent="0.15">
      <c r="A85" s="27"/>
      <c r="B85" s="27"/>
      <c r="C85" s="2445"/>
      <c r="D85" s="2351" t="s">
        <v>38</v>
      </c>
      <c r="E85" s="2351"/>
      <c r="F85" s="2352"/>
      <c r="G85" s="1733">
        <v>233</v>
      </c>
      <c r="H85" s="1734">
        <v>207</v>
      </c>
      <c r="I85" s="1734">
        <v>224</v>
      </c>
      <c r="J85" s="1734">
        <v>206</v>
      </c>
      <c r="K85" s="1734">
        <v>217</v>
      </c>
      <c r="L85" s="1734">
        <v>245</v>
      </c>
      <c r="M85" s="1734">
        <v>222</v>
      </c>
      <c r="N85" s="1734">
        <v>258</v>
      </c>
      <c r="O85" s="1734">
        <v>274</v>
      </c>
      <c r="P85" s="1734">
        <v>330</v>
      </c>
      <c r="Q85" s="1734">
        <v>256</v>
      </c>
      <c r="R85" s="1735">
        <v>270</v>
      </c>
      <c r="S85" s="1120">
        <f t="shared" si="18"/>
        <v>2942</v>
      </c>
      <c r="T85" s="27"/>
    </row>
    <row r="86" spans="1:20" ht="18.75" customHeight="1" thickBot="1" x14ac:dyDescent="0.2">
      <c r="A86" s="27"/>
      <c r="B86" s="27"/>
      <c r="C86" s="2445"/>
      <c r="D86" s="2423" t="s">
        <v>18</v>
      </c>
      <c r="E86" s="2423"/>
      <c r="F86" s="2424"/>
      <c r="G86" s="1736">
        <v>245</v>
      </c>
      <c r="H86" s="1737">
        <v>207</v>
      </c>
      <c r="I86" s="1737">
        <v>187</v>
      </c>
      <c r="J86" s="1737">
        <v>211</v>
      </c>
      <c r="K86" s="1737">
        <v>210</v>
      </c>
      <c r="L86" s="1737">
        <v>201</v>
      </c>
      <c r="M86" s="1737">
        <v>167</v>
      </c>
      <c r="N86" s="1737">
        <v>173</v>
      </c>
      <c r="O86" s="1737">
        <v>226</v>
      </c>
      <c r="P86" s="1737">
        <v>232</v>
      </c>
      <c r="Q86" s="1737">
        <v>229</v>
      </c>
      <c r="R86" s="1738">
        <v>302</v>
      </c>
      <c r="S86" s="1146">
        <f t="shared" si="18"/>
        <v>2590</v>
      </c>
      <c r="T86" s="27"/>
    </row>
    <row r="87" spans="1:20" ht="18.75" customHeight="1" thickTop="1" thickBot="1" x14ac:dyDescent="0.2">
      <c r="A87" s="27"/>
      <c r="B87" s="27"/>
      <c r="C87" s="2446"/>
      <c r="D87" s="2421" t="s">
        <v>15</v>
      </c>
      <c r="E87" s="2421"/>
      <c r="F87" s="2422"/>
      <c r="G87" s="1122">
        <f>SUM(G82:G86)</f>
        <v>915</v>
      </c>
      <c r="H87" s="1122">
        <f t="shared" ref="H87:R87" si="19">SUM(H82:H86)</f>
        <v>886</v>
      </c>
      <c r="I87" s="1122">
        <f t="shared" si="19"/>
        <v>854</v>
      </c>
      <c r="J87" s="1122">
        <f t="shared" si="19"/>
        <v>894</v>
      </c>
      <c r="K87" s="1122">
        <f t="shared" si="19"/>
        <v>873</v>
      </c>
      <c r="L87" s="1122">
        <f t="shared" si="19"/>
        <v>866</v>
      </c>
      <c r="M87" s="1122">
        <f t="shared" si="19"/>
        <v>848</v>
      </c>
      <c r="N87" s="1122">
        <f t="shared" si="19"/>
        <v>900</v>
      </c>
      <c r="O87" s="1122">
        <f t="shared" si="19"/>
        <v>982</v>
      </c>
      <c r="P87" s="1122">
        <f t="shared" si="19"/>
        <v>1023</v>
      </c>
      <c r="Q87" s="1122">
        <f t="shared" si="19"/>
        <v>903</v>
      </c>
      <c r="R87" s="1122">
        <f t="shared" si="19"/>
        <v>1108</v>
      </c>
      <c r="S87" s="1123">
        <f t="shared" si="18"/>
        <v>11052</v>
      </c>
      <c r="T87" s="27"/>
    </row>
    <row r="88" spans="1:20" ht="18.75" customHeight="1" x14ac:dyDescent="0.15">
      <c r="A88" s="27"/>
      <c r="B88" s="27"/>
      <c r="C88" s="2447" t="s">
        <v>225</v>
      </c>
      <c r="D88" s="2355" t="s">
        <v>34</v>
      </c>
      <c r="E88" s="2355"/>
      <c r="F88" s="2376"/>
      <c r="G88" s="1730">
        <v>6</v>
      </c>
      <c r="H88" s="1731">
        <v>3</v>
      </c>
      <c r="I88" s="1731">
        <v>8</v>
      </c>
      <c r="J88" s="1731">
        <v>14</v>
      </c>
      <c r="K88" s="1731">
        <v>6</v>
      </c>
      <c r="L88" s="1731">
        <v>10</v>
      </c>
      <c r="M88" s="1731">
        <v>15</v>
      </c>
      <c r="N88" s="1731">
        <v>13</v>
      </c>
      <c r="O88" s="1731">
        <v>8</v>
      </c>
      <c r="P88" s="1731">
        <v>7</v>
      </c>
      <c r="Q88" s="1731">
        <v>5</v>
      </c>
      <c r="R88" s="1732">
        <v>5</v>
      </c>
      <c r="S88" s="1127">
        <f t="shared" si="18"/>
        <v>100</v>
      </c>
      <c r="T88" s="27"/>
    </row>
    <row r="89" spans="1:20" ht="18.75" customHeight="1" x14ac:dyDescent="0.15">
      <c r="A89" s="27"/>
      <c r="B89" s="27"/>
      <c r="C89" s="2448"/>
      <c r="D89" s="2351" t="s">
        <v>36</v>
      </c>
      <c r="E89" s="2351"/>
      <c r="F89" s="2352"/>
      <c r="G89" s="1733">
        <v>5</v>
      </c>
      <c r="H89" s="1734">
        <v>1</v>
      </c>
      <c r="I89" s="1734">
        <v>8</v>
      </c>
      <c r="J89" s="1734">
        <v>3</v>
      </c>
      <c r="K89" s="1734">
        <v>4</v>
      </c>
      <c r="L89" s="1734">
        <v>4</v>
      </c>
      <c r="M89" s="1734">
        <v>1</v>
      </c>
      <c r="N89" s="1734">
        <v>3</v>
      </c>
      <c r="O89" s="1734">
        <v>1</v>
      </c>
      <c r="P89" s="1734">
        <v>2</v>
      </c>
      <c r="Q89" s="1734">
        <v>2</v>
      </c>
      <c r="R89" s="1735">
        <v>11</v>
      </c>
      <c r="S89" s="1120">
        <f t="shared" si="18"/>
        <v>45</v>
      </c>
      <c r="T89" s="27"/>
    </row>
    <row r="90" spans="1:20" ht="18.75" customHeight="1" x14ac:dyDescent="0.15">
      <c r="A90" s="27"/>
      <c r="B90" s="27"/>
      <c r="C90" s="2448"/>
      <c r="D90" s="2351" t="s">
        <v>37</v>
      </c>
      <c r="E90" s="2351"/>
      <c r="F90" s="2352"/>
      <c r="G90" s="1733">
        <v>2</v>
      </c>
      <c r="H90" s="1734">
        <v>0</v>
      </c>
      <c r="I90" s="1734">
        <v>0</v>
      </c>
      <c r="J90" s="1734">
        <v>0</v>
      </c>
      <c r="K90" s="1734">
        <v>1</v>
      </c>
      <c r="L90" s="1734">
        <v>1</v>
      </c>
      <c r="M90" s="1734">
        <v>1</v>
      </c>
      <c r="N90" s="1734">
        <v>2</v>
      </c>
      <c r="O90" s="1734">
        <v>1</v>
      </c>
      <c r="P90" s="1734">
        <v>0</v>
      </c>
      <c r="Q90" s="1734">
        <v>3</v>
      </c>
      <c r="R90" s="1735">
        <v>2</v>
      </c>
      <c r="S90" s="1120">
        <f t="shared" si="18"/>
        <v>13</v>
      </c>
      <c r="T90" s="27"/>
    </row>
    <row r="91" spans="1:20" ht="18.75" customHeight="1" x14ac:dyDescent="0.15">
      <c r="A91" s="27"/>
      <c r="B91" s="27"/>
      <c r="C91" s="2448"/>
      <c r="D91" s="2351" t="s">
        <v>38</v>
      </c>
      <c r="E91" s="2351"/>
      <c r="F91" s="2352"/>
      <c r="G91" s="1733">
        <v>19</v>
      </c>
      <c r="H91" s="1734">
        <v>21</v>
      </c>
      <c r="I91" s="1734">
        <v>17</v>
      </c>
      <c r="J91" s="1734">
        <v>19</v>
      </c>
      <c r="K91" s="1734">
        <v>28</v>
      </c>
      <c r="L91" s="1734">
        <v>13</v>
      </c>
      <c r="M91" s="1734">
        <v>29</v>
      </c>
      <c r="N91" s="1734">
        <v>25</v>
      </c>
      <c r="O91" s="1734">
        <v>30</v>
      </c>
      <c r="P91" s="1734">
        <v>38</v>
      </c>
      <c r="Q91" s="1734">
        <v>22</v>
      </c>
      <c r="R91" s="1735">
        <v>24</v>
      </c>
      <c r="S91" s="1120">
        <f t="shared" si="18"/>
        <v>285</v>
      </c>
      <c r="T91" s="27"/>
    </row>
    <row r="92" spans="1:20" ht="18.75" customHeight="1" thickBot="1" x14ac:dyDescent="0.2">
      <c r="A92" s="27"/>
      <c r="B92" s="27"/>
      <c r="C92" s="2448"/>
      <c r="D92" s="2423" t="s">
        <v>18</v>
      </c>
      <c r="E92" s="2423"/>
      <c r="F92" s="2424"/>
      <c r="G92" s="1736">
        <v>14</v>
      </c>
      <c r="H92" s="1737">
        <v>6</v>
      </c>
      <c r="I92" s="1737">
        <v>8</v>
      </c>
      <c r="J92" s="1737">
        <v>11</v>
      </c>
      <c r="K92" s="1737">
        <v>7</v>
      </c>
      <c r="L92" s="1737">
        <v>7</v>
      </c>
      <c r="M92" s="1737">
        <v>5</v>
      </c>
      <c r="N92" s="1737">
        <v>5</v>
      </c>
      <c r="O92" s="1737">
        <v>9</v>
      </c>
      <c r="P92" s="1737">
        <v>8</v>
      </c>
      <c r="Q92" s="1737">
        <v>7</v>
      </c>
      <c r="R92" s="1738">
        <v>20</v>
      </c>
      <c r="S92" s="1121">
        <f t="shared" si="18"/>
        <v>107</v>
      </c>
      <c r="T92" s="27"/>
    </row>
    <row r="93" spans="1:20" ht="18.75" customHeight="1" thickTop="1" thickBot="1" x14ac:dyDescent="0.2">
      <c r="A93" s="27"/>
      <c r="B93" s="27"/>
      <c r="C93" s="2449"/>
      <c r="D93" s="2421" t="s">
        <v>15</v>
      </c>
      <c r="E93" s="2421"/>
      <c r="F93" s="2422"/>
      <c r="G93" s="1122">
        <f>SUM(G88:G92)</f>
        <v>46</v>
      </c>
      <c r="H93" s="1085">
        <f t="shared" ref="H93:R93" si="20">SUM(H88:H92)</f>
        <v>31</v>
      </c>
      <c r="I93" s="1085">
        <f t="shared" si="20"/>
        <v>41</v>
      </c>
      <c r="J93" s="1085">
        <f t="shared" si="20"/>
        <v>47</v>
      </c>
      <c r="K93" s="1085">
        <f t="shared" si="20"/>
        <v>46</v>
      </c>
      <c r="L93" s="1085">
        <f t="shared" si="20"/>
        <v>35</v>
      </c>
      <c r="M93" s="1085">
        <f t="shared" si="20"/>
        <v>51</v>
      </c>
      <c r="N93" s="1085">
        <f t="shared" si="20"/>
        <v>48</v>
      </c>
      <c r="O93" s="1085">
        <f t="shared" si="20"/>
        <v>49</v>
      </c>
      <c r="P93" s="1085">
        <f t="shared" si="20"/>
        <v>55</v>
      </c>
      <c r="Q93" s="1085">
        <f t="shared" si="20"/>
        <v>39</v>
      </c>
      <c r="R93" s="1130">
        <f t="shared" si="20"/>
        <v>62</v>
      </c>
      <c r="S93" s="1131">
        <f>SUM(S88:S92)</f>
        <v>550</v>
      </c>
      <c r="T93" s="27"/>
    </row>
    <row r="94" spans="1:20" ht="18.75" customHeight="1" x14ac:dyDescent="0.15">
      <c r="A94" s="27"/>
      <c r="B94" s="27"/>
      <c r="C94" s="2410" t="s">
        <v>72</v>
      </c>
      <c r="D94" s="2419" t="s">
        <v>197</v>
      </c>
      <c r="E94" s="2419"/>
      <c r="F94" s="2420"/>
      <c r="G94" s="1124">
        <f>G82+G88</f>
        <v>191</v>
      </c>
      <c r="H94" s="1124">
        <f t="shared" ref="H94:S98" si="21">H82+H88</f>
        <v>179</v>
      </c>
      <c r="I94" s="1124">
        <f t="shared" si="21"/>
        <v>213</v>
      </c>
      <c r="J94" s="1124">
        <f t="shared" si="21"/>
        <v>214</v>
      </c>
      <c r="K94" s="1124">
        <f t="shared" si="21"/>
        <v>199</v>
      </c>
      <c r="L94" s="1124">
        <f t="shared" si="21"/>
        <v>210</v>
      </c>
      <c r="M94" s="1124">
        <f t="shared" si="21"/>
        <v>239</v>
      </c>
      <c r="N94" s="1124">
        <f t="shared" si="21"/>
        <v>218</v>
      </c>
      <c r="O94" s="1124">
        <f t="shared" si="21"/>
        <v>224</v>
      </c>
      <c r="P94" s="1124">
        <f t="shared" si="21"/>
        <v>201</v>
      </c>
      <c r="Q94" s="1124">
        <f t="shared" si="21"/>
        <v>170</v>
      </c>
      <c r="R94" s="1124">
        <f t="shared" si="21"/>
        <v>194</v>
      </c>
      <c r="S94" s="1087">
        <f>S82+S88</f>
        <v>2452</v>
      </c>
      <c r="T94" s="27"/>
    </row>
    <row r="95" spans="1:20" ht="18.75" customHeight="1" x14ac:dyDescent="0.15">
      <c r="A95" s="27"/>
      <c r="B95" s="27"/>
      <c r="C95" s="2411"/>
      <c r="D95" s="2413" t="s">
        <v>36</v>
      </c>
      <c r="E95" s="2413"/>
      <c r="F95" s="2414"/>
      <c r="G95" s="1117">
        <f>G83+G89</f>
        <v>218</v>
      </c>
      <c r="H95" s="1117">
        <f t="shared" si="21"/>
        <v>241</v>
      </c>
      <c r="I95" s="1117">
        <f t="shared" si="21"/>
        <v>187</v>
      </c>
      <c r="J95" s="1117">
        <f t="shared" si="21"/>
        <v>219</v>
      </c>
      <c r="K95" s="1117">
        <f t="shared" si="21"/>
        <v>208</v>
      </c>
      <c r="L95" s="1117">
        <f t="shared" si="21"/>
        <v>177</v>
      </c>
      <c r="M95" s="1117">
        <f t="shared" si="21"/>
        <v>185</v>
      </c>
      <c r="N95" s="1117">
        <f t="shared" si="21"/>
        <v>214</v>
      </c>
      <c r="O95" s="1117">
        <f t="shared" si="21"/>
        <v>216</v>
      </c>
      <c r="P95" s="1117">
        <f t="shared" si="21"/>
        <v>207</v>
      </c>
      <c r="Q95" s="1117">
        <f t="shared" si="21"/>
        <v>203</v>
      </c>
      <c r="R95" s="1117">
        <f t="shared" si="21"/>
        <v>281</v>
      </c>
      <c r="S95" s="1088">
        <f t="shared" si="21"/>
        <v>2556</v>
      </c>
      <c r="T95" s="27"/>
    </row>
    <row r="96" spans="1:20" ht="18.75" customHeight="1" x14ac:dyDescent="0.15">
      <c r="A96" s="27"/>
      <c r="B96" s="27"/>
      <c r="C96" s="2411"/>
      <c r="D96" s="2413" t="s">
        <v>37</v>
      </c>
      <c r="E96" s="2413"/>
      <c r="F96" s="2414"/>
      <c r="G96" s="1117">
        <f>G84+G90</f>
        <v>41</v>
      </c>
      <c r="H96" s="1117">
        <f t="shared" si="21"/>
        <v>56</v>
      </c>
      <c r="I96" s="1117">
        <f t="shared" si="21"/>
        <v>59</v>
      </c>
      <c r="J96" s="1117">
        <f t="shared" si="21"/>
        <v>61</v>
      </c>
      <c r="K96" s="1117">
        <f t="shared" si="21"/>
        <v>50</v>
      </c>
      <c r="L96" s="1117">
        <f t="shared" si="21"/>
        <v>48</v>
      </c>
      <c r="M96" s="1117">
        <f t="shared" si="21"/>
        <v>52</v>
      </c>
      <c r="N96" s="1117">
        <f t="shared" si="21"/>
        <v>55</v>
      </c>
      <c r="O96" s="1117">
        <f t="shared" si="21"/>
        <v>52</v>
      </c>
      <c r="P96" s="1117">
        <f t="shared" si="21"/>
        <v>62</v>
      </c>
      <c r="Q96" s="1117">
        <f t="shared" si="21"/>
        <v>55</v>
      </c>
      <c r="R96" s="1117">
        <f t="shared" si="21"/>
        <v>79</v>
      </c>
      <c r="S96" s="1088">
        <f t="shared" si="21"/>
        <v>670</v>
      </c>
      <c r="T96" s="27"/>
    </row>
    <row r="97" spans="1:20" ht="18.75" customHeight="1" x14ac:dyDescent="0.15">
      <c r="A97" s="27"/>
      <c r="B97" s="27"/>
      <c r="C97" s="2411"/>
      <c r="D97" s="2413" t="s">
        <v>38</v>
      </c>
      <c r="E97" s="2413"/>
      <c r="F97" s="2414"/>
      <c r="G97" s="1117">
        <f>G85+G91</f>
        <v>252</v>
      </c>
      <c r="H97" s="1117">
        <f t="shared" si="21"/>
        <v>228</v>
      </c>
      <c r="I97" s="1117">
        <f t="shared" si="21"/>
        <v>241</v>
      </c>
      <c r="J97" s="1117">
        <f t="shared" si="21"/>
        <v>225</v>
      </c>
      <c r="K97" s="1117">
        <f t="shared" si="21"/>
        <v>245</v>
      </c>
      <c r="L97" s="1117">
        <f t="shared" si="21"/>
        <v>258</v>
      </c>
      <c r="M97" s="1117">
        <f t="shared" si="21"/>
        <v>251</v>
      </c>
      <c r="N97" s="1117">
        <f t="shared" si="21"/>
        <v>283</v>
      </c>
      <c r="O97" s="1117">
        <f t="shared" si="21"/>
        <v>304</v>
      </c>
      <c r="P97" s="1117">
        <f t="shared" si="21"/>
        <v>368</v>
      </c>
      <c r="Q97" s="1117">
        <f t="shared" si="21"/>
        <v>278</v>
      </c>
      <c r="R97" s="1117">
        <f t="shared" si="21"/>
        <v>294</v>
      </c>
      <c r="S97" s="1088">
        <f t="shared" si="21"/>
        <v>3227</v>
      </c>
      <c r="T97" s="27"/>
    </row>
    <row r="98" spans="1:20" ht="18.75" customHeight="1" thickBot="1" x14ac:dyDescent="0.2">
      <c r="A98" s="27"/>
      <c r="B98" s="27"/>
      <c r="C98" s="2411"/>
      <c r="D98" s="2415" t="s">
        <v>18</v>
      </c>
      <c r="E98" s="2415"/>
      <c r="F98" s="2416"/>
      <c r="G98" s="1132">
        <f>G86+G92</f>
        <v>259</v>
      </c>
      <c r="H98" s="1132">
        <f t="shared" si="21"/>
        <v>213</v>
      </c>
      <c r="I98" s="1132">
        <f t="shared" si="21"/>
        <v>195</v>
      </c>
      <c r="J98" s="1132">
        <f t="shared" si="21"/>
        <v>222</v>
      </c>
      <c r="K98" s="1132">
        <f t="shared" si="21"/>
        <v>217</v>
      </c>
      <c r="L98" s="1132">
        <f t="shared" si="21"/>
        <v>208</v>
      </c>
      <c r="M98" s="1132">
        <f t="shared" si="21"/>
        <v>172</v>
      </c>
      <c r="N98" s="1132">
        <f t="shared" si="21"/>
        <v>178</v>
      </c>
      <c r="O98" s="1132">
        <f t="shared" si="21"/>
        <v>235</v>
      </c>
      <c r="P98" s="1132">
        <f t="shared" si="21"/>
        <v>240</v>
      </c>
      <c r="Q98" s="1132">
        <f t="shared" si="21"/>
        <v>236</v>
      </c>
      <c r="R98" s="1132">
        <f t="shared" si="21"/>
        <v>322</v>
      </c>
      <c r="S98" s="1120">
        <f t="shared" si="21"/>
        <v>2697</v>
      </c>
      <c r="T98" s="27"/>
    </row>
    <row r="99" spans="1:20" ht="18.75" customHeight="1" thickTop="1" thickBot="1" x14ac:dyDescent="0.2">
      <c r="A99" s="27"/>
      <c r="B99" s="27"/>
      <c r="C99" s="2412"/>
      <c r="D99" s="2417" t="s">
        <v>15</v>
      </c>
      <c r="E99" s="2417"/>
      <c r="F99" s="2418"/>
      <c r="G99" s="412">
        <f t="shared" ref="G99:R99" si="22">SUM(G94:G98)</f>
        <v>961</v>
      </c>
      <c r="H99" s="417">
        <f t="shared" si="22"/>
        <v>917</v>
      </c>
      <c r="I99" s="417">
        <f t="shared" si="22"/>
        <v>895</v>
      </c>
      <c r="J99" s="417">
        <f t="shared" si="22"/>
        <v>941</v>
      </c>
      <c r="K99" s="417">
        <f t="shared" si="22"/>
        <v>919</v>
      </c>
      <c r="L99" s="417">
        <f t="shared" si="22"/>
        <v>901</v>
      </c>
      <c r="M99" s="417">
        <f t="shared" si="22"/>
        <v>899</v>
      </c>
      <c r="N99" s="417">
        <f t="shared" si="22"/>
        <v>948</v>
      </c>
      <c r="O99" s="417">
        <f t="shared" si="22"/>
        <v>1031</v>
      </c>
      <c r="P99" s="417">
        <f t="shared" si="22"/>
        <v>1078</v>
      </c>
      <c r="Q99" s="417">
        <f t="shared" si="22"/>
        <v>942</v>
      </c>
      <c r="R99" s="418">
        <f t="shared" si="22"/>
        <v>1170</v>
      </c>
      <c r="S99" s="414">
        <f>SUM(S94:S98)</f>
        <v>11602</v>
      </c>
      <c r="T99" s="27"/>
    </row>
    <row r="100" spans="1:20" x14ac:dyDescent="0.15">
      <c r="A100" s="27"/>
      <c r="B100" s="27"/>
      <c r="C100" s="145"/>
      <c r="D100" s="145"/>
      <c r="E100" s="27"/>
      <c r="F100" s="27"/>
      <c r="G100" s="27"/>
      <c r="H100" s="27"/>
      <c r="I100" s="27"/>
      <c r="J100" s="27"/>
      <c r="K100" s="27"/>
      <c r="L100" s="27"/>
      <c r="M100" s="27"/>
      <c r="N100" s="27"/>
      <c r="O100" s="27"/>
      <c r="P100" s="27"/>
      <c r="Q100" s="27"/>
      <c r="R100" s="27"/>
      <c r="S100" s="27"/>
      <c r="T100" s="27"/>
    </row>
    <row r="101" spans="1:20" x14ac:dyDescent="0.15">
      <c r="A101" s="27"/>
      <c r="B101" s="27"/>
      <c r="C101" s="27"/>
      <c r="D101" s="27"/>
      <c r="E101" s="27"/>
      <c r="F101" s="27"/>
      <c r="G101" s="27"/>
      <c r="H101" s="27"/>
      <c r="I101" s="27"/>
      <c r="J101" s="27"/>
      <c r="K101" s="27"/>
      <c r="L101" s="27"/>
      <c r="M101" s="27"/>
      <c r="N101" s="27"/>
      <c r="O101" s="27"/>
      <c r="P101" s="27"/>
      <c r="Q101" s="27"/>
      <c r="R101" s="27"/>
      <c r="S101" s="27"/>
      <c r="T101" s="27"/>
    </row>
  </sheetData>
  <mergeCells count="99">
    <mergeCell ref="I5:K5"/>
    <mergeCell ref="O5:Q5"/>
    <mergeCell ref="J30:L30"/>
    <mergeCell ref="P30:R30"/>
    <mergeCell ref="R5:R6"/>
    <mergeCell ref="Q28:S28"/>
    <mergeCell ref="Q53:S53"/>
    <mergeCell ref="Q78:S78"/>
    <mergeCell ref="S30:S31"/>
    <mergeCell ref="P3:R3"/>
    <mergeCell ref="D5:E5"/>
    <mergeCell ref="D6:E6"/>
    <mergeCell ref="D34:F34"/>
    <mergeCell ref="D33:F33"/>
    <mergeCell ref="D32:F32"/>
    <mergeCell ref="C31:D31"/>
    <mergeCell ref="D39:F39"/>
    <mergeCell ref="C55:D55"/>
    <mergeCell ref="E55:F55"/>
    <mergeCell ref="C56:D56"/>
    <mergeCell ref="E56:F56"/>
    <mergeCell ref="D45:F45"/>
    <mergeCell ref="C38:C43"/>
    <mergeCell ref="C7:E7"/>
    <mergeCell ref="C8:E8"/>
    <mergeCell ref="C9:E9"/>
    <mergeCell ref="E30:F30"/>
    <mergeCell ref="D36:F36"/>
    <mergeCell ref="C32:C37"/>
    <mergeCell ref="D38:F38"/>
    <mergeCell ref="D37:F37"/>
    <mergeCell ref="D41:F41"/>
    <mergeCell ref="C12:E12"/>
    <mergeCell ref="E31:F31"/>
    <mergeCell ref="C30:D30"/>
    <mergeCell ref="C10:E10"/>
    <mergeCell ref="C11:E11"/>
    <mergeCell ref="D35:F35"/>
    <mergeCell ref="C69:C74"/>
    <mergeCell ref="D69:F69"/>
    <mergeCell ref="C44:C49"/>
    <mergeCell ref="C82:C87"/>
    <mergeCell ref="C88:C93"/>
    <mergeCell ref="D47:F47"/>
    <mergeCell ref="D46:F46"/>
    <mergeCell ref="D67:F67"/>
    <mergeCell ref="D68:F68"/>
    <mergeCell ref="D70:F70"/>
    <mergeCell ref="C63:C68"/>
    <mergeCell ref="C57:C62"/>
    <mergeCell ref="D57:F57"/>
    <mergeCell ref="D58:F58"/>
    <mergeCell ref="D59:F59"/>
    <mergeCell ref="D60:F60"/>
    <mergeCell ref="D40:F40"/>
    <mergeCell ref="D73:F73"/>
    <mergeCell ref="D74:F74"/>
    <mergeCell ref="D44:F44"/>
    <mergeCell ref="D43:F43"/>
    <mergeCell ref="D42:F42"/>
    <mergeCell ref="D49:F49"/>
    <mergeCell ref="D48:F48"/>
    <mergeCell ref="S80:S81"/>
    <mergeCell ref="S55:S56"/>
    <mergeCell ref="D62:F62"/>
    <mergeCell ref="D63:F63"/>
    <mergeCell ref="D64:F64"/>
    <mergeCell ref="D65:F65"/>
    <mergeCell ref="D66:F66"/>
    <mergeCell ref="D61:F61"/>
    <mergeCell ref="J55:L55"/>
    <mergeCell ref="P55:R55"/>
    <mergeCell ref="J80:L80"/>
    <mergeCell ref="P80:R80"/>
    <mergeCell ref="C81:D81"/>
    <mergeCell ref="E81:F81"/>
    <mergeCell ref="D71:F71"/>
    <mergeCell ref="D72:F72"/>
    <mergeCell ref="E80:F80"/>
    <mergeCell ref="C80:D80"/>
    <mergeCell ref="D88:F88"/>
    <mergeCell ref="D89:F89"/>
    <mergeCell ref="D90:F90"/>
    <mergeCell ref="D82:F82"/>
    <mergeCell ref="D91:F91"/>
    <mergeCell ref="D93:F93"/>
    <mergeCell ref="D83:F83"/>
    <mergeCell ref="D84:F84"/>
    <mergeCell ref="D85:F85"/>
    <mergeCell ref="D86:F86"/>
    <mergeCell ref="D87:F87"/>
    <mergeCell ref="D92:F92"/>
    <mergeCell ref="C94:C99"/>
    <mergeCell ref="D95:F95"/>
    <mergeCell ref="D96:F96"/>
    <mergeCell ref="D97:F97"/>
    <mergeCell ref="D98:F98"/>
    <mergeCell ref="D99:F99"/>
    <mergeCell ref="D94:F94"/>
  </mergeCells>
  <phoneticPr fontId="3"/>
  <printOptions horizontalCentered="1"/>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ゴシック,標準"【３　届出等取扱件数】－【(１)戸籍関係】</oddHeader>
    <oddFooter>&amp;R&amp;"ＭＳ ゴシック,標準"【３　届出等取扱件数】－【(１)戸籍関係】</oddFooter>
  </headerFooter>
  <rowBreaks count="3" manualBreakCount="3">
    <brk id="25" max="22" man="1"/>
    <brk id="50" max="22" man="1"/>
    <brk id="75" max="2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C183"/>
  <sheetViews>
    <sheetView view="pageLayout" zoomScale="90" zoomScaleNormal="75" zoomScaleSheetLayoutView="75" zoomScalePageLayoutView="90" workbookViewId="0">
      <selection activeCell="S9" sqref="S9:S14"/>
    </sheetView>
  </sheetViews>
  <sheetFormatPr defaultRowHeight="13.5" x14ac:dyDescent="0.15"/>
  <cols>
    <col min="1" max="2" width="2.875" style="2" customWidth="1"/>
    <col min="3" max="3" width="7.5" style="2" customWidth="1"/>
    <col min="4" max="5" width="3.75" style="2" customWidth="1"/>
    <col min="6" max="6" width="7.5" style="2" customWidth="1"/>
    <col min="7" max="18" width="8" style="2" customWidth="1"/>
    <col min="19" max="19" width="9.375" style="2" customWidth="1"/>
    <col min="20" max="20" width="2.5" style="2" customWidth="1"/>
    <col min="21" max="16384" width="9" style="2"/>
  </cols>
  <sheetData>
    <row r="1" spans="1:27" s="4" customFormat="1" ht="7.5" customHeight="1" x14ac:dyDescent="0.15">
      <c r="G1" s="1138"/>
      <c r="H1" s="1138"/>
      <c r="I1" s="1138"/>
      <c r="J1" s="1138"/>
      <c r="K1" s="1138"/>
      <c r="L1" s="1138"/>
      <c r="M1" s="1138"/>
      <c r="N1" s="1138"/>
      <c r="O1" s="1138"/>
      <c r="P1" s="1138"/>
      <c r="Q1" s="1138"/>
      <c r="R1" s="1138"/>
      <c r="S1" s="1138"/>
    </row>
    <row r="2" spans="1:27" ht="22.5" customHeight="1" x14ac:dyDescent="0.15">
      <c r="A2" s="32" t="s">
        <v>46</v>
      </c>
      <c r="C2" s="28"/>
      <c r="D2" s="28"/>
      <c r="E2" s="28"/>
      <c r="F2" s="28"/>
      <c r="G2" s="1154"/>
      <c r="H2" s="1154"/>
      <c r="I2" s="1154"/>
      <c r="J2" s="1154"/>
      <c r="K2" s="1154"/>
      <c r="L2" s="1154"/>
      <c r="M2" s="1154"/>
      <c r="N2" s="1154"/>
      <c r="O2" s="1154"/>
      <c r="P2" s="1154"/>
      <c r="Q2" s="1154"/>
      <c r="R2" s="1154"/>
      <c r="S2" s="1154"/>
    </row>
    <row r="3" spans="1:27" ht="7.5" customHeight="1" x14ac:dyDescent="0.15">
      <c r="A3" s="28"/>
      <c r="B3" s="29"/>
      <c r="C3" s="28"/>
      <c r="D3" s="28"/>
      <c r="E3" s="28"/>
      <c r="F3" s="28"/>
      <c r="G3" s="1154"/>
      <c r="H3" s="1154"/>
      <c r="I3" s="1154"/>
      <c r="J3" s="1154"/>
      <c r="K3" s="1154"/>
      <c r="L3" s="1154"/>
      <c r="M3" s="1154"/>
      <c r="N3" s="1154"/>
      <c r="O3" s="1154"/>
      <c r="P3" s="1154"/>
      <c r="Q3" s="1154"/>
      <c r="R3" s="1154"/>
      <c r="S3" s="1154"/>
    </row>
    <row r="4" spans="1:27" ht="22.5" customHeight="1" x14ac:dyDescent="0.15">
      <c r="A4" s="28"/>
      <c r="B4" s="32" t="s">
        <v>44</v>
      </c>
      <c r="D4" s="28"/>
      <c r="E4" s="28"/>
      <c r="F4" s="28"/>
      <c r="G4" s="1154"/>
      <c r="H4" s="1154"/>
      <c r="I4" s="1154"/>
      <c r="J4" s="1154"/>
      <c r="K4" s="1155"/>
      <c r="L4" s="1154"/>
      <c r="M4" s="1154"/>
      <c r="N4" s="1155"/>
      <c r="O4" s="1154"/>
      <c r="P4" s="1154"/>
      <c r="Q4" s="1154"/>
      <c r="R4" s="1154"/>
      <c r="S4" s="1156"/>
      <c r="Y4" s="2525"/>
      <c r="Z4" s="2525"/>
      <c r="AA4" s="2525"/>
    </row>
    <row r="5" spans="1:27" ht="22.5" customHeight="1" x14ac:dyDescent="0.15">
      <c r="A5" s="28"/>
      <c r="C5" s="32" t="s">
        <v>27</v>
      </c>
      <c r="D5" s="28"/>
      <c r="E5" s="28"/>
      <c r="F5" s="28"/>
      <c r="G5" s="1154"/>
      <c r="H5" s="1154"/>
      <c r="I5" s="1154"/>
      <c r="J5" s="1154"/>
      <c r="K5" s="1154"/>
      <c r="L5" s="1154"/>
      <c r="M5" s="1154"/>
      <c r="N5" s="1154"/>
      <c r="O5" s="1154"/>
      <c r="P5" s="1154"/>
      <c r="Q5" s="2462">
        <f>'当該年度入力、注意事項'!$E$10</f>
        <v>26</v>
      </c>
      <c r="R5" s="2462"/>
      <c r="S5" s="2462"/>
    </row>
    <row r="6" spans="1:27" ht="3.75" customHeight="1" thickBot="1" x14ac:dyDescent="0.2">
      <c r="A6" s="28"/>
      <c r="B6" s="29"/>
      <c r="C6" s="28"/>
      <c r="D6" s="28"/>
      <c r="E6" s="28"/>
      <c r="F6" s="28"/>
      <c r="G6" s="1154"/>
      <c r="H6" s="1154"/>
      <c r="I6" s="1154"/>
      <c r="J6" s="1154"/>
      <c r="K6" s="1154"/>
      <c r="L6" s="1154"/>
      <c r="M6" s="1154"/>
      <c r="N6" s="1154"/>
      <c r="O6" s="1154"/>
      <c r="P6" s="1154"/>
      <c r="Q6" s="1154"/>
      <c r="R6" s="1154"/>
      <c r="S6" s="1154"/>
    </row>
    <row r="7" spans="1:27" ht="18" customHeight="1" x14ac:dyDescent="0.15">
      <c r="A7" s="28"/>
      <c r="B7" s="29"/>
      <c r="C7" s="2472"/>
      <c r="D7" s="2473"/>
      <c r="E7" s="2474" t="s">
        <v>266</v>
      </c>
      <c r="F7" s="2475"/>
      <c r="G7" s="1140"/>
      <c r="H7" s="1141"/>
      <c r="I7" s="1141"/>
      <c r="J7" s="2431">
        <f>'当該年度入力、注意事項'!$E$10</f>
        <v>26</v>
      </c>
      <c r="K7" s="2431"/>
      <c r="L7" s="2431"/>
      <c r="M7" s="1141"/>
      <c r="N7" s="1141"/>
      <c r="O7" s="1142"/>
      <c r="P7" s="2432">
        <f>'当該年度入力、注意事項'!$E$10+1</f>
        <v>27</v>
      </c>
      <c r="Q7" s="2431"/>
      <c r="R7" s="2433"/>
      <c r="S7" s="2429" t="s">
        <v>15</v>
      </c>
    </row>
    <row r="8" spans="1:27" ht="18" customHeight="1" thickBot="1" x14ac:dyDescent="0.2">
      <c r="A8" s="28"/>
      <c r="B8" s="29"/>
      <c r="C8" s="2490" t="s">
        <v>264</v>
      </c>
      <c r="D8" s="2491"/>
      <c r="E8" s="2488"/>
      <c r="F8" s="2489"/>
      <c r="G8" s="1143" t="s">
        <v>448</v>
      </c>
      <c r="H8" s="1144" t="s">
        <v>449</v>
      </c>
      <c r="I8" s="1144" t="s">
        <v>450</v>
      </c>
      <c r="J8" s="1144" t="s">
        <v>451</v>
      </c>
      <c r="K8" s="1144" t="s">
        <v>458</v>
      </c>
      <c r="L8" s="1144" t="s">
        <v>459</v>
      </c>
      <c r="M8" s="1144" t="s">
        <v>452</v>
      </c>
      <c r="N8" s="1144" t="s">
        <v>453</v>
      </c>
      <c r="O8" s="1144" t="s">
        <v>454</v>
      </c>
      <c r="P8" s="1144" t="s">
        <v>455</v>
      </c>
      <c r="Q8" s="1144" t="s">
        <v>456</v>
      </c>
      <c r="R8" s="1144" t="s">
        <v>457</v>
      </c>
      <c r="S8" s="2430"/>
    </row>
    <row r="9" spans="1:27" ht="22.5" customHeight="1" x14ac:dyDescent="0.15">
      <c r="A9" s="28"/>
      <c r="B9" s="29"/>
      <c r="C9" s="2398" t="s">
        <v>242</v>
      </c>
      <c r="D9" s="2379"/>
      <c r="E9" s="2379"/>
      <c r="F9" s="2399"/>
      <c r="G9" s="1157">
        <f t="shared" ref="G9:R9" si="0">G47+G99+G151</f>
        <v>2722</v>
      </c>
      <c r="H9" s="1158">
        <f t="shared" si="0"/>
        <v>1094</v>
      </c>
      <c r="I9" s="1158">
        <f t="shared" si="0"/>
        <v>1018</v>
      </c>
      <c r="J9" s="1158">
        <f t="shared" si="0"/>
        <v>1117</v>
      </c>
      <c r="K9" s="1158">
        <f t="shared" si="0"/>
        <v>937</v>
      </c>
      <c r="L9" s="1158">
        <f t="shared" si="0"/>
        <v>1015</v>
      </c>
      <c r="M9" s="1158">
        <f t="shared" si="0"/>
        <v>1152</v>
      </c>
      <c r="N9" s="1158">
        <f t="shared" si="0"/>
        <v>804</v>
      </c>
      <c r="O9" s="1158">
        <f t="shared" si="0"/>
        <v>829</v>
      </c>
      <c r="P9" s="1158">
        <f t="shared" si="0"/>
        <v>951</v>
      </c>
      <c r="Q9" s="1158">
        <f t="shared" si="0"/>
        <v>936</v>
      </c>
      <c r="R9" s="1158">
        <f t="shared" si="0"/>
        <v>3126</v>
      </c>
      <c r="S9" s="1120">
        <f t="shared" ref="S9:S14" si="1">SUM(G9:R9)</f>
        <v>15701</v>
      </c>
    </row>
    <row r="10" spans="1:27" ht="22.5" customHeight="1" x14ac:dyDescent="0.15">
      <c r="A10" s="28"/>
      <c r="B10" s="29"/>
      <c r="C10" s="2350" t="s">
        <v>243</v>
      </c>
      <c r="D10" s="2351"/>
      <c r="E10" s="2351"/>
      <c r="F10" s="2352"/>
      <c r="G10" s="1159">
        <f t="shared" ref="G10:R10" si="2">G48+G100+G152</f>
        <v>1605</v>
      </c>
      <c r="H10" s="1147">
        <f t="shared" si="2"/>
        <v>938</v>
      </c>
      <c r="I10" s="1147">
        <f t="shared" si="2"/>
        <v>956</v>
      </c>
      <c r="J10" s="1147">
        <f t="shared" si="2"/>
        <v>1017</v>
      </c>
      <c r="K10" s="1147">
        <f t="shared" si="2"/>
        <v>1012</v>
      </c>
      <c r="L10" s="1147">
        <f t="shared" si="2"/>
        <v>1112</v>
      </c>
      <c r="M10" s="1147">
        <f t="shared" si="2"/>
        <v>978</v>
      </c>
      <c r="N10" s="1147">
        <f t="shared" si="2"/>
        <v>763</v>
      </c>
      <c r="O10" s="1147">
        <f t="shared" si="2"/>
        <v>813</v>
      </c>
      <c r="P10" s="1147">
        <f t="shared" si="2"/>
        <v>883</v>
      </c>
      <c r="Q10" s="1147">
        <f t="shared" si="2"/>
        <v>1128</v>
      </c>
      <c r="R10" s="1147">
        <f t="shared" si="2"/>
        <v>4357</v>
      </c>
      <c r="S10" s="1088">
        <f t="shared" si="1"/>
        <v>15562</v>
      </c>
    </row>
    <row r="11" spans="1:27" ht="22.5" customHeight="1" x14ac:dyDescent="0.15">
      <c r="A11" s="28"/>
      <c r="B11" s="29"/>
      <c r="C11" s="2350" t="s">
        <v>244</v>
      </c>
      <c r="D11" s="2351"/>
      <c r="E11" s="2351"/>
      <c r="F11" s="2352"/>
      <c r="G11" s="1159">
        <f t="shared" ref="G11:R11" si="3">G49+G101+G153</f>
        <v>552</v>
      </c>
      <c r="H11" s="1147">
        <f t="shared" si="3"/>
        <v>419</v>
      </c>
      <c r="I11" s="1147">
        <f t="shared" si="3"/>
        <v>409</v>
      </c>
      <c r="J11" s="1147">
        <f t="shared" si="3"/>
        <v>400</v>
      </c>
      <c r="K11" s="1147">
        <f t="shared" si="3"/>
        <v>375</v>
      </c>
      <c r="L11" s="1147">
        <f t="shared" si="3"/>
        <v>360</v>
      </c>
      <c r="M11" s="1147">
        <f t="shared" si="3"/>
        <v>394</v>
      </c>
      <c r="N11" s="1147">
        <f t="shared" si="3"/>
        <v>388</v>
      </c>
      <c r="O11" s="1147">
        <f t="shared" si="3"/>
        <v>367</v>
      </c>
      <c r="P11" s="1147">
        <f t="shared" si="3"/>
        <v>372</v>
      </c>
      <c r="Q11" s="1147">
        <f t="shared" si="3"/>
        <v>399</v>
      </c>
      <c r="R11" s="1147">
        <f t="shared" si="3"/>
        <v>630</v>
      </c>
      <c r="S11" s="1088">
        <f t="shared" si="1"/>
        <v>5065</v>
      </c>
    </row>
    <row r="12" spans="1:27" ht="22.5" customHeight="1" x14ac:dyDescent="0.15">
      <c r="A12" s="28"/>
      <c r="B12" s="29"/>
      <c r="C12" s="2350" t="s">
        <v>47</v>
      </c>
      <c r="D12" s="2351"/>
      <c r="E12" s="2351"/>
      <c r="F12" s="2352"/>
      <c r="G12" s="1159">
        <f t="shared" ref="G12:R12" si="4">G50+G102+G154</f>
        <v>1396</v>
      </c>
      <c r="H12" s="1147">
        <f t="shared" si="4"/>
        <v>1202</v>
      </c>
      <c r="I12" s="1147">
        <f t="shared" si="4"/>
        <v>1124</v>
      </c>
      <c r="J12" s="1147">
        <f t="shared" si="4"/>
        <v>1115</v>
      </c>
      <c r="K12" s="1147">
        <f t="shared" si="4"/>
        <v>1051</v>
      </c>
      <c r="L12" s="1147">
        <f t="shared" si="4"/>
        <v>1093</v>
      </c>
      <c r="M12" s="1147">
        <f t="shared" si="4"/>
        <v>1069</v>
      </c>
      <c r="N12" s="1147">
        <f t="shared" si="4"/>
        <v>1071</v>
      </c>
      <c r="O12" s="1147">
        <f t="shared" si="4"/>
        <v>995</v>
      </c>
      <c r="P12" s="1147">
        <f t="shared" si="4"/>
        <v>1014</v>
      </c>
      <c r="Q12" s="1147">
        <f t="shared" si="4"/>
        <v>1094</v>
      </c>
      <c r="R12" s="1147">
        <f t="shared" si="4"/>
        <v>1740</v>
      </c>
      <c r="S12" s="1088">
        <f t="shared" si="1"/>
        <v>13964</v>
      </c>
    </row>
    <row r="13" spans="1:27" ht="22.5" customHeight="1" thickBot="1" x14ac:dyDescent="0.2">
      <c r="A13" s="28"/>
      <c r="B13" s="29"/>
      <c r="C13" s="2506" t="s">
        <v>18</v>
      </c>
      <c r="D13" s="2423"/>
      <c r="E13" s="2423"/>
      <c r="F13" s="2424"/>
      <c r="G13" s="1159">
        <f t="shared" ref="G13:R13" si="5">G51+G103+G155</f>
        <v>239</v>
      </c>
      <c r="H13" s="1147">
        <f t="shared" si="5"/>
        <v>220</v>
      </c>
      <c r="I13" s="1147">
        <f t="shared" si="5"/>
        <v>234</v>
      </c>
      <c r="J13" s="1147">
        <f t="shared" si="5"/>
        <v>247</v>
      </c>
      <c r="K13" s="1147">
        <f t="shared" si="5"/>
        <v>231</v>
      </c>
      <c r="L13" s="1147">
        <f t="shared" si="5"/>
        <v>205</v>
      </c>
      <c r="M13" s="1147">
        <f t="shared" si="5"/>
        <v>236</v>
      </c>
      <c r="N13" s="1147">
        <f t="shared" si="5"/>
        <v>212</v>
      </c>
      <c r="O13" s="1147">
        <f t="shared" si="5"/>
        <v>219</v>
      </c>
      <c r="P13" s="1147">
        <f t="shared" si="5"/>
        <v>224</v>
      </c>
      <c r="Q13" s="1147">
        <f t="shared" si="5"/>
        <v>247</v>
      </c>
      <c r="R13" s="1147">
        <f t="shared" si="5"/>
        <v>288</v>
      </c>
      <c r="S13" s="1148">
        <f t="shared" si="1"/>
        <v>2802</v>
      </c>
    </row>
    <row r="14" spans="1:27" ht="22.5" customHeight="1" thickTop="1" thickBot="1" x14ac:dyDescent="0.2">
      <c r="A14" s="28"/>
      <c r="B14" s="29"/>
      <c r="C14" s="2509" t="s">
        <v>15</v>
      </c>
      <c r="D14" s="2372"/>
      <c r="E14" s="2372"/>
      <c r="F14" s="2510"/>
      <c r="G14" s="1122">
        <f>SUM(G9:G13)</f>
        <v>6514</v>
      </c>
      <c r="H14" s="1122">
        <f t="shared" ref="H14:R14" si="6">SUM(H9:H13)</f>
        <v>3873</v>
      </c>
      <c r="I14" s="1122">
        <f t="shared" si="6"/>
        <v>3741</v>
      </c>
      <c r="J14" s="1122">
        <f t="shared" si="6"/>
        <v>3896</v>
      </c>
      <c r="K14" s="1122">
        <f t="shared" si="6"/>
        <v>3606</v>
      </c>
      <c r="L14" s="1122">
        <f t="shared" si="6"/>
        <v>3785</v>
      </c>
      <c r="M14" s="1122">
        <f t="shared" si="6"/>
        <v>3829</v>
      </c>
      <c r="N14" s="1122">
        <f t="shared" si="6"/>
        <v>3238</v>
      </c>
      <c r="O14" s="1122">
        <f t="shared" si="6"/>
        <v>3223</v>
      </c>
      <c r="P14" s="1122">
        <f t="shared" si="6"/>
        <v>3444</v>
      </c>
      <c r="Q14" s="1122">
        <f t="shared" si="6"/>
        <v>3804</v>
      </c>
      <c r="R14" s="1122">
        <f t="shared" si="6"/>
        <v>10141</v>
      </c>
      <c r="S14" s="1123">
        <f t="shared" si="1"/>
        <v>53094</v>
      </c>
    </row>
    <row r="15" spans="1:27" ht="23.25" customHeight="1" x14ac:dyDescent="0.15">
      <c r="A15" s="28"/>
      <c r="B15" s="29"/>
      <c r="C15" s="27"/>
      <c r="D15" s="27"/>
      <c r="E15" s="27"/>
      <c r="F15" s="27"/>
      <c r="G15" s="1139"/>
      <c r="H15" s="1139"/>
      <c r="I15" s="1139"/>
      <c r="J15" s="1139"/>
      <c r="K15" s="1139"/>
      <c r="L15" s="1139"/>
      <c r="M15" s="1139"/>
      <c r="N15" s="1139"/>
      <c r="O15" s="1139"/>
      <c r="P15" s="1139"/>
      <c r="Q15" s="1139"/>
      <c r="R15" s="1139"/>
      <c r="S15" s="1154"/>
    </row>
    <row r="16" spans="1:27" ht="22.5" customHeight="1" x14ac:dyDescent="0.15">
      <c r="A16" s="28"/>
      <c r="B16" s="32" t="s">
        <v>169</v>
      </c>
      <c r="C16" s="27"/>
      <c r="D16" s="27"/>
      <c r="E16" s="27"/>
      <c r="F16" s="27"/>
      <c r="G16" s="1139"/>
      <c r="H16" s="1139"/>
      <c r="I16" s="1139"/>
      <c r="J16" s="1139"/>
      <c r="K16" s="1139"/>
      <c r="L16" s="1139"/>
      <c r="M16" s="1139"/>
      <c r="N16" s="1139"/>
      <c r="O16" s="1139"/>
      <c r="P16" s="1139"/>
      <c r="Q16" s="1139"/>
      <c r="R16" s="1139"/>
      <c r="S16" s="1154"/>
    </row>
    <row r="17" spans="1:19" ht="22.5" customHeight="1" x14ac:dyDescent="0.15">
      <c r="A17" s="28"/>
      <c r="B17" s="32"/>
      <c r="C17" s="32" t="s">
        <v>27</v>
      </c>
      <c r="D17" s="27"/>
      <c r="E17" s="27"/>
      <c r="F17" s="27"/>
      <c r="G17" s="1139"/>
      <c r="H17" s="1139"/>
      <c r="I17" s="1139"/>
      <c r="J17" s="1139"/>
      <c r="K17" s="1139"/>
      <c r="L17" s="1139"/>
      <c r="M17" s="1139"/>
      <c r="N17" s="1139"/>
      <c r="O17" s="1139"/>
      <c r="P17" s="1139"/>
      <c r="Q17" s="2462">
        <f>'当該年度入力、注意事項'!$E$10</f>
        <v>26</v>
      </c>
      <c r="R17" s="2462"/>
      <c r="S17" s="2462"/>
    </row>
    <row r="18" spans="1:19" ht="4.5" customHeight="1" thickBot="1" x14ac:dyDescent="0.2">
      <c r="A18" s="28"/>
      <c r="B18" s="29"/>
      <c r="C18" s="28"/>
      <c r="D18" s="28"/>
      <c r="E18" s="28"/>
      <c r="F18" s="28"/>
      <c r="G18" s="1154"/>
      <c r="H18" s="1154"/>
      <c r="I18" s="1154"/>
      <c r="J18" s="1154"/>
      <c r="K18" s="1154"/>
      <c r="L18" s="1154"/>
      <c r="M18" s="1154"/>
      <c r="N18" s="1154"/>
      <c r="O18" s="1154"/>
      <c r="P18" s="1154"/>
      <c r="Q18" s="1154"/>
      <c r="R18" s="1154"/>
      <c r="S18" s="1154"/>
    </row>
    <row r="19" spans="1:19" ht="18" customHeight="1" x14ac:dyDescent="0.15">
      <c r="A19" s="28"/>
      <c r="B19" s="29"/>
      <c r="C19" s="2472"/>
      <c r="D19" s="2473"/>
      <c r="E19" s="2474" t="s">
        <v>266</v>
      </c>
      <c r="F19" s="2475"/>
      <c r="G19" s="1140"/>
      <c r="H19" s="1141"/>
      <c r="I19" s="1141"/>
      <c r="J19" s="2431">
        <f>'当該年度入力、注意事項'!$E$10</f>
        <v>26</v>
      </c>
      <c r="K19" s="2431"/>
      <c r="L19" s="2431"/>
      <c r="M19" s="1141"/>
      <c r="N19" s="1141"/>
      <c r="O19" s="1142"/>
      <c r="P19" s="2432">
        <f>'当該年度入力、注意事項'!$E$10+1</f>
        <v>27</v>
      </c>
      <c r="Q19" s="2431"/>
      <c r="R19" s="2433"/>
      <c r="S19" s="2429" t="s">
        <v>15</v>
      </c>
    </row>
    <row r="20" spans="1:19" ht="18" customHeight="1" thickBot="1" x14ac:dyDescent="0.2">
      <c r="A20" s="28"/>
      <c r="B20" s="29"/>
      <c r="C20" s="2495" t="s">
        <v>264</v>
      </c>
      <c r="D20" s="2496"/>
      <c r="E20" s="2497"/>
      <c r="F20" s="2498"/>
      <c r="G20" s="1143" t="s">
        <v>448</v>
      </c>
      <c r="H20" s="1144" t="s">
        <v>449</v>
      </c>
      <c r="I20" s="1144" t="s">
        <v>450</v>
      </c>
      <c r="J20" s="1144" t="s">
        <v>451</v>
      </c>
      <c r="K20" s="1144" t="s">
        <v>458</v>
      </c>
      <c r="L20" s="1144" t="s">
        <v>459</v>
      </c>
      <c r="M20" s="1144" t="s">
        <v>452</v>
      </c>
      <c r="N20" s="1144" t="s">
        <v>453</v>
      </c>
      <c r="O20" s="1144" t="s">
        <v>454</v>
      </c>
      <c r="P20" s="1144" t="s">
        <v>455</v>
      </c>
      <c r="Q20" s="1144" t="s">
        <v>456</v>
      </c>
      <c r="R20" s="1144" t="s">
        <v>457</v>
      </c>
      <c r="S20" s="2430"/>
    </row>
    <row r="21" spans="1:19" ht="22.5" customHeight="1" x14ac:dyDescent="0.15">
      <c r="A21" s="28"/>
      <c r="B21" s="29"/>
      <c r="C21" s="2398" t="s">
        <v>34</v>
      </c>
      <c r="D21" s="2379"/>
      <c r="E21" s="2379"/>
      <c r="F21" s="2399"/>
      <c r="G21" s="1157">
        <f t="shared" ref="G21:R21" si="7">G73+G125+G177</f>
        <v>399</v>
      </c>
      <c r="H21" s="1158">
        <f t="shared" si="7"/>
        <v>433</v>
      </c>
      <c r="I21" s="1158">
        <f t="shared" si="7"/>
        <v>450</v>
      </c>
      <c r="J21" s="1158">
        <f t="shared" si="7"/>
        <v>460</v>
      </c>
      <c r="K21" s="1158">
        <f t="shared" si="7"/>
        <v>432</v>
      </c>
      <c r="L21" s="1158">
        <f t="shared" si="7"/>
        <v>461</v>
      </c>
      <c r="M21" s="1158">
        <f t="shared" si="7"/>
        <v>514</v>
      </c>
      <c r="N21" s="1158">
        <f t="shared" si="7"/>
        <v>461</v>
      </c>
      <c r="O21" s="1158">
        <f t="shared" si="7"/>
        <v>413</v>
      </c>
      <c r="P21" s="1158">
        <f t="shared" si="7"/>
        <v>482</v>
      </c>
      <c r="Q21" s="1158">
        <f t="shared" si="7"/>
        <v>381</v>
      </c>
      <c r="R21" s="1158">
        <f t="shared" si="7"/>
        <v>426</v>
      </c>
      <c r="S21" s="1120">
        <f t="shared" ref="S21:S27" si="8">SUM(G21:R21)</f>
        <v>5312</v>
      </c>
    </row>
    <row r="22" spans="1:19" ht="22.5" customHeight="1" x14ac:dyDescent="0.15">
      <c r="A22" s="28"/>
      <c r="B22" s="29"/>
      <c r="C22" s="2350" t="s">
        <v>38</v>
      </c>
      <c r="D22" s="2351"/>
      <c r="E22" s="2351"/>
      <c r="F22" s="2352"/>
      <c r="G22" s="1159">
        <f t="shared" ref="G22:R22" si="9">G74+G126+G178</f>
        <v>597</v>
      </c>
      <c r="H22" s="1147">
        <f t="shared" si="9"/>
        <v>568</v>
      </c>
      <c r="I22" s="1147">
        <f t="shared" si="9"/>
        <v>575</v>
      </c>
      <c r="J22" s="1147">
        <f t="shared" si="9"/>
        <v>527</v>
      </c>
      <c r="K22" s="1147">
        <f t="shared" si="9"/>
        <v>535</v>
      </c>
      <c r="L22" s="1147">
        <f t="shared" si="9"/>
        <v>610</v>
      </c>
      <c r="M22" s="1147">
        <f t="shared" si="9"/>
        <v>561</v>
      </c>
      <c r="N22" s="1147">
        <f t="shared" si="9"/>
        <v>601</v>
      </c>
      <c r="O22" s="1147">
        <f t="shared" si="9"/>
        <v>658</v>
      </c>
      <c r="P22" s="1147">
        <f t="shared" si="9"/>
        <v>920</v>
      </c>
      <c r="Q22" s="1147">
        <f t="shared" si="9"/>
        <v>709</v>
      </c>
      <c r="R22" s="1147">
        <f t="shared" si="9"/>
        <v>710</v>
      </c>
      <c r="S22" s="1120">
        <f t="shared" si="8"/>
        <v>7571</v>
      </c>
    </row>
    <row r="23" spans="1:19" ht="22.5" customHeight="1" x14ac:dyDescent="0.15">
      <c r="A23" s="28"/>
      <c r="B23" s="29"/>
      <c r="C23" s="2350" t="s">
        <v>48</v>
      </c>
      <c r="D23" s="2351"/>
      <c r="E23" s="2351"/>
      <c r="F23" s="2352"/>
      <c r="G23" s="1159">
        <f t="shared" ref="G23:R23" si="10">G75+G127+G179</f>
        <v>24</v>
      </c>
      <c r="H23" s="1147">
        <f t="shared" si="10"/>
        <v>10</v>
      </c>
      <c r="I23" s="1147">
        <f t="shared" si="10"/>
        <v>11</v>
      </c>
      <c r="J23" s="1147">
        <f t="shared" si="10"/>
        <v>19</v>
      </c>
      <c r="K23" s="1147">
        <f t="shared" si="10"/>
        <v>16</v>
      </c>
      <c r="L23" s="1147">
        <f t="shared" si="10"/>
        <v>18</v>
      </c>
      <c r="M23" s="1147">
        <f t="shared" si="10"/>
        <v>15</v>
      </c>
      <c r="N23" s="1147">
        <f t="shared" si="10"/>
        <v>10</v>
      </c>
      <c r="O23" s="1147">
        <f t="shared" si="10"/>
        <v>9</v>
      </c>
      <c r="P23" s="1147">
        <f t="shared" si="10"/>
        <v>11</v>
      </c>
      <c r="Q23" s="1147">
        <f t="shared" si="10"/>
        <v>14</v>
      </c>
      <c r="R23" s="1147">
        <f t="shared" si="10"/>
        <v>36</v>
      </c>
      <c r="S23" s="1120">
        <f t="shared" si="8"/>
        <v>193</v>
      </c>
    </row>
    <row r="24" spans="1:19" ht="22.5" customHeight="1" x14ac:dyDescent="0.15">
      <c r="A24" s="28"/>
      <c r="B24" s="29"/>
      <c r="C24" s="2350" t="s">
        <v>49</v>
      </c>
      <c r="D24" s="2351"/>
      <c r="E24" s="2351"/>
      <c r="F24" s="2352"/>
      <c r="G24" s="1159">
        <f t="shared" ref="G24:R24" si="11">G76+G128+G180</f>
        <v>53</v>
      </c>
      <c r="H24" s="1147">
        <f t="shared" si="11"/>
        <v>36</v>
      </c>
      <c r="I24" s="1147">
        <f t="shared" si="11"/>
        <v>46</v>
      </c>
      <c r="J24" s="1147">
        <f t="shared" si="11"/>
        <v>67</v>
      </c>
      <c r="K24" s="1147">
        <f t="shared" si="11"/>
        <v>65</v>
      </c>
      <c r="L24" s="1147">
        <f t="shared" si="11"/>
        <v>34</v>
      </c>
      <c r="M24" s="1147">
        <f t="shared" si="11"/>
        <v>38</v>
      </c>
      <c r="N24" s="1147">
        <f t="shared" si="11"/>
        <v>34</v>
      </c>
      <c r="O24" s="1147">
        <f t="shared" si="11"/>
        <v>41</v>
      </c>
      <c r="P24" s="1147">
        <f t="shared" si="11"/>
        <v>48</v>
      </c>
      <c r="Q24" s="1147">
        <f t="shared" si="11"/>
        <v>53</v>
      </c>
      <c r="R24" s="1147">
        <f t="shared" si="11"/>
        <v>69</v>
      </c>
      <c r="S24" s="1088">
        <f t="shared" si="8"/>
        <v>584</v>
      </c>
    </row>
    <row r="25" spans="1:19" ht="22.5" customHeight="1" thickBot="1" x14ac:dyDescent="0.2">
      <c r="A25" s="28"/>
      <c r="B25" s="29"/>
      <c r="C25" s="2506" t="s">
        <v>262</v>
      </c>
      <c r="D25" s="2423"/>
      <c r="E25" s="2423"/>
      <c r="F25" s="2424"/>
      <c r="G25" s="1160">
        <f t="shared" ref="G25:R25" si="12">G77+G129+G181</f>
        <v>1177</v>
      </c>
      <c r="H25" s="1160">
        <f t="shared" si="12"/>
        <v>1084</v>
      </c>
      <c r="I25" s="1160">
        <f t="shared" si="12"/>
        <v>971</v>
      </c>
      <c r="J25" s="1160">
        <f t="shared" si="12"/>
        <v>1233</v>
      </c>
      <c r="K25" s="1160">
        <f t="shared" si="12"/>
        <v>1093</v>
      </c>
      <c r="L25" s="1160">
        <f t="shared" si="12"/>
        <v>948</v>
      </c>
      <c r="M25" s="1160">
        <f t="shared" si="12"/>
        <v>1023</v>
      </c>
      <c r="N25" s="1160">
        <f t="shared" si="12"/>
        <v>1001</v>
      </c>
      <c r="O25" s="1160">
        <f t="shared" si="12"/>
        <v>1021</v>
      </c>
      <c r="P25" s="1160">
        <f t="shared" si="12"/>
        <v>1043</v>
      </c>
      <c r="Q25" s="1160">
        <f t="shared" si="12"/>
        <v>998</v>
      </c>
      <c r="R25" s="1160">
        <f t="shared" si="12"/>
        <v>1426</v>
      </c>
      <c r="S25" s="1161">
        <f t="shared" si="8"/>
        <v>13018</v>
      </c>
    </row>
    <row r="26" spans="1:19" ht="22.5" customHeight="1" thickTop="1" thickBot="1" x14ac:dyDescent="0.2">
      <c r="A26" s="28"/>
      <c r="B26" s="29"/>
      <c r="C26" s="2509" t="s">
        <v>15</v>
      </c>
      <c r="D26" s="2372"/>
      <c r="E26" s="2372"/>
      <c r="F26" s="2510"/>
      <c r="G26" s="1122">
        <f>SUM(G21:G25)</f>
        <v>2250</v>
      </c>
      <c r="H26" s="1122">
        <f t="shared" ref="H26:R26" si="13">SUM(H21:H25)</f>
        <v>2131</v>
      </c>
      <c r="I26" s="1122">
        <f t="shared" si="13"/>
        <v>2053</v>
      </c>
      <c r="J26" s="1122">
        <f t="shared" si="13"/>
        <v>2306</v>
      </c>
      <c r="K26" s="1122">
        <f t="shared" si="13"/>
        <v>2141</v>
      </c>
      <c r="L26" s="1122">
        <f t="shared" si="13"/>
        <v>2071</v>
      </c>
      <c r="M26" s="1122">
        <f t="shared" si="13"/>
        <v>2151</v>
      </c>
      <c r="N26" s="1122">
        <f t="shared" si="13"/>
        <v>2107</v>
      </c>
      <c r="O26" s="1122">
        <f t="shared" si="13"/>
        <v>2142</v>
      </c>
      <c r="P26" s="1122">
        <f t="shared" si="13"/>
        <v>2504</v>
      </c>
      <c r="Q26" s="1122">
        <f t="shared" si="13"/>
        <v>2155</v>
      </c>
      <c r="R26" s="1122">
        <f t="shared" si="13"/>
        <v>2667</v>
      </c>
      <c r="S26" s="1123">
        <f t="shared" si="8"/>
        <v>26678</v>
      </c>
    </row>
    <row r="27" spans="1:19" ht="22.5" customHeight="1" thickBot="1" x14ac:dyDescent="0.2">
      <c r="A27" s="28"/>
      <c r="B27" s="29"/>
      <c r="C27" s="2499" t="s">
        <v>268</v>
      </c>
      <c r="D27" s="2500"/>
      <c r="E27" s="2500"/>
      <c r="F27" s="2501"/>
      <c r="G27" s="1162">
        <f t="shared" ref="G27:R27" si="14">G79+G131+G183</f>
        <v>8841</v>
      </c>
      <c r="H27" s="1163">
        <f t="shared" si="14"/>
        <v>5608</v>
      </c>
      <c r="I27" s="1163">
        <f t="shared" si="14"/>
        <v>4970</v>
      </c>
      <c r="J27" s="1163">
        <f t="shared" si="14"/>
        <v>5510</v>
      </c>
      <c r="K27" s="1163">
        <f t="shared" si="14"/>
        <v>5295</v>
      </c>
      <c r="L27" s="1163">
        <f t="shared" si="14"/>
        <v>5143</v>
      </c>
      <c r="M27" s="1163">
        <f t="shared" si="14"/>
        <v>5282</v>
      </c>
      <c r="N27" s="1163">
        <f t="shared" si="14"/>
        <v>5135</v>
      </c>
      <c r="O27" s="1163">
        <f t="shared" si="14"/>
        <v>4934</v>
      </c>
      <c r="P27" s="1163">
        <f t="shared" si="14"/>
        <v>5461</v>
      </c>
      <c r="Q27" s="1163">
        <f t="shared" si="14"/>
        <v>5523</v>
      </c>
      <c r="R27" s="1164">
        <f t="shared" si="14"/>
        <v>9645</v>
      </c>
      <c r="S27" s="1165">
        <f t="shared" si="8"/>
        <v>71347</v>
      </c>
    </row>
    <row r="28" spans="1:19" ht="18" customHeight="1" x14ac:dyDescent="0.15">
      <c r="A28" s="28"/>
      <c r="B28" s="29"/>
      <c r="C28" s="28"/>
      <c r="D28" s="28"/>
      <c r="E28" s="28"/>
      <c r="F28" s="28"/>
      <c r="G28" s="1154"/>
      <c r="H28" s="1154"/>
      <c r="I28" s="1154"/>
      <c r="J28" s="1154"/>
      <c r="K28" s="1154"/>
      <c r="L28" s="1154"/>
      <c r="M28" s="1154"/>
      <c r="N28" s="1154"/>
      <c r="O28" s="1154"/>
      <c r="P28" s="1154"/>
      <c r="Q28" s="1154"/>
      <c r="R28" s="1154"/>
      <c r="S28" s="1154"/>
    </row>
    <row r="29" spans="1:19" ht="11.25" customHeight="1" x14ac:dyDescent="0.15">
      <c r="A29" s="29"/>
      <c r="C29" s="28"/>
      <c r="D29" s="28"/>
      <c r="E29" s="28"/>
      <c r="F29" s="28"/>
      <c r="G29" s="1154"/>
      <c r="H29" s="1154"/>
      <c r="I29" s="1154"/>
      <c r="J29" s="1154"/>
      <c r="K29" s="1154"/>
      <c r="L29" s="1154"/>
      <c r="M29" s="1154"/>
      <c r="N29" s="1154"/>
      <c r="O29" s="1154"/>
      <c r="P29" s="1154"/>
      <c r="Q29" s="1154"/>
      <c r="R29" s="1154"/>
      <c r="S29" s="1154"/>
    </row>
    <row r="30" spans="1:19" ht="22.5" customHeight="1" x14ac:dyDescent="0.15">
      <c r="A30" s="29"/>
      <c r="B30" s="32" t="s">
        <v>44</v>
      </c>
      <c r="C30" s="28"/>
      <c r="D30" s="28"/>
      <c r="E30" s="28"/>
      <c r="F30" s="28"/>
      <c r="G30" s="1154"/>
      <c r="H30" s="1154"/>
      <c r="I30" s="1154"/>
      <c r="J30" s="1154"/>
      <c r="K30" s="1154"/>
      <c r="L30" s="1154"/>
      <c r="M30" s="1154"/>
      <c r="N30" s="1154"/>
      <c r="O30" s="1154"/>
      <c r="P30" s="1154"/>
      <c r="Q30" s="1154"/>
      <c r="R30" s="1154"/>
      <c r="S30" s="1154"/>
    </row>
    <row r="31" spans="1:19" s="3" customFormat="1" ht="22.5" customHeight="1" x14ac:dyDescent="0.15">
      <c r="A31" s="27"/>
      <c r="C31" s="32" t="s">
        <v>182</v>
      </c>
      <c r="D31" s="27"/>
      <c r="E31" s="27"/>
      <c r="F31" s="27"/>
      <c r="G31" s="1139"/>
      <c r="H31" s="1139"/>
      <c r="I31" s="1139"/>
      <c r="J31" s="1139"/>
      <c r="K31" s="1139"/>
      <c r="L31" s="1139"/>
      <c r="M31" s="1139"/>
      <c r="N31" s="1139"/>
      <c r="O31" s="1139"/>
      <c r="P31" s="1139"/>
      <c r="Q31" s="2462">
        <f>'当該年度入力、注意事項'!$E$10</f>
        <v>26</v>
      </c>
      <c r="R31" s="2462"/>
      <c r="S31" s="2462"/>
    </row>
    <row r="32" spans="1:19" ht="3.75" customHeight="1" thickBot="1" x14ac:dyDescent="0.2">
      <c r="A32" s="28"/>
      <c r="B32" s="28"/>
      <c r="C32" s="28"/>
      <c r="D32" s="28"/>
      <c r="E32" s="28"/>
      <c r="F32" s="28"/>
      <c r="G32" s="1154"/>
      <c r="H32" s="1154"/>
      <c r="I32" s="1154"/>
      <c r="J32" s="1154"/>
      <c r="K32" s="1154"/>
      <c r="L32" s="1154"/>
      <c r="M32" s="1154"/>
      <c r="N32" s="1154"/>
      <c r="O32" s="1154"/>
      <c r="P32" s="1154"/>
      <c r="Q32" s="1154"/>
      <c r="R32" s="1154"/>
      <c r="S32" s="1154"/>
    </row>
    <row r="33" spans="1:19" s="3" customFormat="1" ht="18.75" customHeight="1" x14ac:dyDescent="0.15">
      <c r="A33" s="27"/>
      <c r="B33" s="27"/>
      <c r="C33" s="2472"/>
      <c r="D33" s="2473"/>
      <c r="E33" s="2474" t="s">
        <v>266</v>
      </c>
      <c r="F33" s="2475"/>
      <c r="G33" s="1140"/>
      <c r="H33" s="1141"/>
      <c r="I33" s="1141"/>
      <c r="J33" s="2431">
        <f>'当該年度入力、注意事項'!$E$10</f>
        <v>26</v>
      </c>
      <c r="K33" s="2431"/>
      <c r="L33" s="2431"/>
      <c r="M33" s="1141"/>
      <c r="N33" s="1141"/>
      <c r="O33" s="1142"/>
      <c r="P33" s="2432">
        <f>'当該年度入力、注意事項'!$E$10+1</f>
        <v>27</v>
      </c>
      <c r="Q33" s="2431"/>
      <c r="R33" s="2433"/>
      <c r="S33" s="2429" t="s">
        <v>15</v>
      </c>
    </row>
    <row r="34" spans="1:19" s="3" customFormat="1" ht="18.75" customHeight="1" thickBot="1" x14ac:dyDescent="0.2">
      <c r="A34" s="27"/>
      <c r="B34" s="27"/>
      <c r="C34" s="2490" t="s">
        <v>264</v>
      </c>
      <c r="D34" s="2491"/>
      <c r="E34" s="2488"/>
      <c r="F34" s="2489"/>
      <c r="G34" s="1143" t="s">
        <v>448</v>
      </c>
      <c r="H34" s="1144" t="s">
        <v>449</v>
      </c>
      <c r="I34" s="1144" t="s">
        <v>450</v>
      </c>
      <c r="J34" s="1144" t="s">
        <v>451</v>
      </c>
      <c r="K34" s="1144" t="s">
        <v>458</v>
      </c>
      <c r="L34" s="1144" t="s">
        <v>459</v>
      </c>
      <c r="M34" s="1144" t="s">
        <v>452</v>
      </c>
      <c r="N34" s="1144" t="s">
        <v>453</v>
      </c>
      <c r="O34" s="1144" t="s">
        <v>454</v>
      </c>
      <c r="P34" s="1144" t="s">
        <v>455</v>
      </c>
      <c r="Q34" s="1144" t="s">
        <v>456</v>
      </c>
      <c r="R34" s="1144" t="s">
        <v>457</v>
      </c>
      <c r="S34" s="2430"/>
    </row>
    <row r="35" spans="1:19" s="3" customFormat="1" ht="22.5" customHeight="1" x14ac:dyDescent="0.15">
      <c r="A35" s="27"/>
      <c r="B35" s="27"/>
      <c r="C35" s="2511" t="s">
        <v>192</v>
      </c>
      <c r="D35" s="2508" t="s">
        <v>242</v>
      </c>
      <c r="E35" s="2355"/>
      <c r="F35" s="2376"/>
      <c r="G35" s="1487">
        <v>989</v>
      </c>
      <c r="H35" s="1488">
        <v>415</v>
      </c>
      <c r="I35" s="1488">
        <v>397</v>
      </c>
      <c r="J35" s="1488">
        <v>450</v>
      </c>
      <c r="K35" s="1488">
        <v>323</v>
      </c>
      <c r="L35" s="1488">
        <v>405</v>
      </c>
      <c r="M35" s="1488">
        <v>460</v>
      </c>
      <c r="N35" s="1488">
        <v>267</v>
      </c>
      <c r="O35" s="1467">
        <v>301</v>
      </c>
      <c r="P35" s="1467">
        <v>362</v>
      </c>
      <c r="Q35" s="1467">
        <v>341</v>
      </c>
      <c r="R35" s="1468">
        <v>1259</v>
      </c>
      <c r="S35" s="1120">
        <f t="shared" ref="S35:S45" si="15">SUM(G35:R35)</f>
        <v>5969</v>
      </c>
    </row>
    <row r="36" spans="1:19" s="3" customFormat="1" ht="22.5" customHeight="1" x14ac:dyDescent="0.15">
      <c r="A36" s="27"/>
      <c r="B36" s="27"/>
      <c r="C36" s="2512"/>
      <c r="D36" s="2350" t="s">
        <v>243</v>
      </c>
      <c r="E36" s="2351"/>
      <c r="F36" s="2352"/>
      <c r="G36" s="1489">
        <v>678</v>
      </c>
      <c r="H36" s="1490">
        <v>400</v>
      </c>
      <c r="I36" s="1490">
        <v>379</v>
      </c>
      <c r="J36" s="1490">
        <v>424</v>
      </c>
      <c r="K36" s="1490">
        <v>432</v>
      </c>
      <c r="L36" s="1490">
        <v>447</v>
      </c>
      <c r="M36" s="1490">
        <v>371</v>
      </c>
      <c r="N36" s="1490">
        <v>307</v>
      </c>
      <c r="O36" s="1470">
        <v>328</v>
      </c>
      <c r="P36" s="1470">
        <v>384</v>
      </c>
      <c r="Q36" s="1470">
        <v>463</v>
      </c>
      <c r="R36" s="1471">
        <v>1753</v>
      </c>
      <c r="S36" s="1088">
        <f t="shared" si="15"/>
        <v>6366</v>
      </c>
    </row>
    <row r="37" spans="1:19" s="3" customFormat="1" ht="22.5" customHeight="1" x14ac:dyDescent="0.15">
      <c r="A37" s="27"/>
      <c r="B37" s="27"/>
      <c r="C37" s="2512"/>
      <c r="D37" s="2350" t="s">
        <v>244</v>
      </c>
      <c r="E37" s="2351"/>
      <c r="F37" s="2352"/>
      <c r="G37" s="1491">
        <v>257</v>
      </c>
      <c r="H37" s="1492">
        <v>183</v>
      </c>
      <c r="I37" s="1492">
        <v>179</v>
      </c>
      <c r="J37" s="1492">
        <v>178</v>
      </c>
      <c r="K37" s="1492">
        <v>171</v>
      </c>
      <c r="L37" s="1492">
        <v>161</v>
      </c>
      <c r="M37" s="1492">
        <v>172</v>
      </c>
      <c r="N37" s="1492">
        <v>170</v>
      </c>
      <c r="O37" s="1493">
        <v>168</v>
      </c>
      <c r="P37" s="1493">
        <v>169</v>
      </c>
      <c r="Q37" s="1493">
        <v>187</v>
      </c>
      <c r="R37" s="1494">
        <v>300</v>
      </c>
      <c r="S37" s="1088">
        <f t="shared" si="15"/>
        <v>2295</v>
      </c>
    </row>
    <row r="38" spans="1:19" s="3" customFormat="1" ht="22.5" customHeight="1" x14ac:dyDescent="0.15">
      <c r="A38" s="27"/>
      <c r="B38" s="27"/>
      <c r="C38" s="2512"/>
      <c r="D38" s="2350" t="s">
        <v>47</v>
      </c>
      <c r="E38" s="2351"/>
      <c r="F38" s="2352"/>
      <c r="G38" s="1489">
        <v>536</v>
      </c>
      <c r="H38" s="1490">
        <v>440</v>
      </c>
      <c r="I38" s="1490">
        <v>460</v>
      </c>
      <c r="J38" s="1490">
        <v>434</v>
      </c>
      <c r="K38" s="1490">
        <v>365</v>
      </c>
      <c r="L38" s="1490">
        <v>423</v>
      </c>
      <c r="M38" s="1490">
        <v>413</v>
      </c>
      <c r="N38" s="1490">
        <v>387</v>
      </c>
      <c r="O38" s="1470">
        <v>385</v>
      </c>
      <c r="P38" s="1470">
        <v>354</v>
      </c>
      <c r="Q38" s="1470">
        <v>376</v>
      </c>
      <c r="R38" s="1471">
        <v>687</v>
      </c>
      <c r="S38" s="1088">
        <f t="shared" si="15"/>
        <v>5260</v>
      </c>
    </row>
    <row r="39" spans="1:19" s="3" customFormat="1" ht="22.5" customHeight="1" thickBot="1" x14ac:dyDescent="0.2">
      <c r="A39" s="27"/>
      <c r="B39" s="27"/>
      <c r="C39" s="2512"/>
      <c r="D39" s="2359" t="s">
        <v>18</v>
      </c>
      <c r="E39" s="2377"/>
      <c r="F39" s="2378"/>
      <c r="G39" s="1489">
        <v>94</v>
      </c>
      <c r="H39" s="1490">
        <v>102</v>
      </c>
      <c r="I39" s="1490">
        <v>108</v>
      </c>
      <c r="J39" s="1490">
        <v>100</v>
      </c>
      <c r="K39" s="1490">
        <v>90</v>
      </c>
      <c r="L39" s="1490">
        <v>81</v>
      </c>
      <c r="M39" s="1490">
        <v>97</v>
      </c>
      <c r="N39" s="1490">
        <v>90</v>
      </c>
      <c r="O39" s="1473">
        <v>82</v>
      </c>
      <c r="P39" s="1473">
        <v>106</v>
      </c>
      <c r="Q39" s="1473">
        <v>98</v>
      </c>
      <c r="R39" s="1474">
        <v>119</v>
      </c>
      <c r="S39" s="1148">
        <f t="shared" si="15"/>
        <v>1167</v>
      </c>
    </row>
    <row r="40" spans="1:19" s="3" customFormat="1" ht="22.5" customHeight="1" thickTop="1" thickBot="1" x14ac:dyDescent="0.2">
      <c r="A40" s="27"/>
      <c r="B40" s="27"/>
      <c r="C40" s="2513"/>
      <c r="D40" s="2502" t="s">
        <v>15</v>
      </c>
      <c r="E40" s="2492"/>
      <c r="F40" s="2493"/>
      <c r="G40" s="1149">
        <f>SUM(G35:G39)</f>
        <v>2554</v>
      </c>
      <c r="H40" s="1150">
        <f t="shared" ref="H40:Q40" si="16">SUM(H35:H39)</f>
        <v>1540</v>
      </c>
      <c r="I40" s="1150">
        <f t="shared" si="16"/>
        <v>1523</v>
      </c>
      <c r="J40" s="1150">
        <f>SUM(J35:J39)</f>
        <v>1586</v>
      </c>
      <c r="K40" s="1150">
        <f t="shared" si="16"/>
        <v>1381</v>
      </c>
      <c r="L40" s="1150">
        <f t="shared" si="16"/>
        <v>1517</v>
      </c>
      <c r="M40" s="1150">
        <f t="shared" si="16"/>
        <v>1513</v>
      </c>
      <c r="N40" s="1150">
        <f t="shared" si="16"/>
        <v>1221</v>
      </c>
      <c r="O40" s="1150">
        <f t="shared" si="16"/>
        <v>1264</v>
      </c>
      <c r="P40" s="1150">
        <f t="shared" si="16"/>
        <v>1375</v>
      </c>
      <c r="Q40" s="1150">
        <f t="shared" si="16"/>
        <v>1465</v>
      </c>
      <c r="R40" s="1150">
        <f>SUM(R35:R39)</f>
        <v>4118</v>
      </c>
      <c r="S40" s="1152">
        <f t="shared" si="15"/>
        <v>21057</v>
      </c>
    </row>
    <row r="41" spans="1:19" s="3" customFormat="1" ht="22.5" customHeight="1" x14ac:dyDescent="0.15">
      <c r="A41" s="27"/>
      <c r="B41" s="27"/>
      <c r="C41" s="2511" t="s">
        <v>195</v>
      </c>
      <c r="D41" s="2508" t="s">
        <v>242</v>
      </c>
      <c r="E41" s="2355"/>
      <c r="F41" s="2376"/>
      <c r="G41" s="1495">
        <v>3</v>
      </c>
      <c r="H41" s="1496">
        <v>0</v>
      </c>
      <c r="I41" s="1496">
        <v>0</v>
      </c>
      <c r="J41" s="1496">
        <v>0</v>
      </c>
      <c r="K41" s="1496">
        <v>2</v>
      </c>
      <c r="L41" s="1496">
        <v>0</v>
      </c>
      <c r="M41" s="1496">
        <v>0</v>
      </c>
      <c r="N41" s="1496">
        <v>0</v>
      </c>
      <c r="O41" s="1476">
        <v>0</v>
      </c>
      <c r="P41" s="1476">
        <v>0</v>
      </c>
      <c r="Q41" s="1476">
        <v>0</v>
      </c>
      <c r="R41" s="1497">
        <v>0</v>
      </c>
      <c r="S41" s="1127">
        <f t="shared" si="15"/>
        <v>5</v>
      </c>
    </row>
    <row r="42" spans="1:19" s="3" customFormat="1" ht="22.5" customHeight="1" x14ac:dyDescent="0.15">
      <c r="A42" s="27"/>
      <c r="B42" s="27"/>
      <c r="C42" s="2514"/>
      <c r="D42" s="2350" t="s">
        <v>243</v>
      </c>
      <c r="E42" s="2351"/>
      <c r="F42" s="2352"/>
      <c r="G42" s="1489">
        <v>1</v>
      </c>
      <c r="H42" s="1490">
        <v>0</v>
      </c>
      <c r="I42" s="1490">
        <v>1</v>
      </c>
      <c r="J42" s="1490">
        <v>0</v>
      </c>
      <c r="K42" s="1490">
        <v>0</v>
      </c>
      <c r="L42" s="1490">
        <v>0</v>
      </c>
      <c r="M42" s="1490">
        <v>0</v>
      </c>
      <c r="N42" s="1490">
        <v>0</v>
      </c>
      <c r="O42" s="1470">
        <v>0</v>
      </c>
      <c r="P42" s="1470">
        <v>0</v>
      </c>
      <c r="Q42" s="1470">
        <v>0</v>
      </c>
      <c r="R42" s="1471">
        <v>0</v>
      </c>
      <c r="S42" s="1088">
        <f t="shared" si="15"/>
        <v>2</v>
      </c>
    </row>
    <row r="43" spans="1:19" s="3" customFormat="1" ht="22.5" customHeight="1" x14ac:dyDescent="0.15">
      <c r="A43" s="27"/>
      <c r="B43" s="27"/>
      <c r="C43" s="2514"/>
      <c r="D43" s="2350" t="s">
        <v>244</v>
      </c>
      <c r="E43" s="2351"/>
      <c r="F43" s="2352"/>
      <c r="G43" s="1489">
        <v>3</v>
      </c>
      <c r="H43" s="1490">
        <v>0</v>
      </c>
      <c r="I43" s="1490">
        <v>0</v>
      </c>
      <c r="J43" s="1490">
        <v>0</v>
      </c>
      <c r="K43" s="1490">
        <v>0</v>
      </c>
      <c r="L43" s="1490">
        <v>0</v>
      </c>
      <c r="M43" s="1490">
        <v>0</v>
      </c>
      <c r="N43" s="1490">
        <v>0</v>
      </c>
      <c r="O43" s="1470">
        <v>0</v>
      </c>
      <c r="P43" s="1470">
        <v>1</v>
      </c>
      <c r="Q43" s="1470">
        <v>0</v>
      </c>
      <c r="R43" s="1471">
        <v>0</v>
      </c>
      <c r="S43" s="1088">
        <f t="shared" si="15"/>
        <v>4</v>
      </c>
    </row>
    <row r="44" spans="1:19" s="3" customFormat="1" ht="22.5" customHeight="1" x14ac:dyDescent="0.15">
      <c r="A44" s="27"/>
      <c r="B44" s="27"/>
      <c r="C44" s="2514"/>
      <c r="D44" s="2350" t="s">
        <v>47</v>
      </c>
      <c r="E44" s="2351"/>
      <c r="F44" s="2352"/>
      <c r="G44" s="1489">
        <v>7</v>
      </c>
      <c r="H44" s="1490">
        <v>0</v>
      </c>
      <c r="I44" s="1490">
        <v>0</v>
      </c>
      <c r="J44" s="1490">
        <v>1</v>
      </c>
      <c r="K44" s="1490">
        <v>0</v>
      </c>
      <c r="L44" s="1490">
        <v>0</v>
      </c>
      <c r="M44" s="1490">
        <v>0</v>
      </c>
      <c r="N44" s="1490">
        <v>0</v>
      </c>
      <c r="O44" s="1470">
        <v>1</v>
      </c>
      <c r="P44" s="1470">
        <v>0</v>
      </c>
      <c r="Q44" s="1470">
        <v>2</v>
      </c>
      <c r="R44" s="1471">
        <v>1</v>
      </c>
      <c r="S44" s="1088">
        <f t="shared" si="15"/>
        <v>12</v>
      </c>
    </row>
    <row r="45" spans="1:19" s="3" customFormat="1" ht="22.5" customHeight="1" thickBot="1" x14ac:dyDescent="0.2">
      <c r="A45" s="27"/>
      <c r="B45" s="27"/>
      <c r="C45" s="2514"/>
      <c r="D45" s="2359" t="s">
        <v>18</v>
      </c>
      <c r="E45" s="2377"/>
      <c r="F45" s="2378"/>
      <c r="G45" s="1489">
        <v>0</v>
      </c>
      <c r="H45" s="1490">
        <v>0</v>
      </c>
      <c r="I45" s="1490">
        <v>0</v>
      </c>
      <c r="J45" s="1490">
        <v>0</v>
      </c>
      <c r="K45" s="1490">
        <v>0</v>
      </c>
      <c r="L45" s="1490">
        <v>0</v>
      </c>
      <c r="M45" s="1490">
        <v>1</v>
      </c>
      <c r="N45" s="1490">
        <v>1</v>
      </c>
      <c r="O45" s="1473">
        <v>0</v>
      </c>
      <c r="P45" s="1473">
        <v>0</v>
      </c>
      <c r="Q45" s="1473">
        <v>1</v>
      </c>
      <c r="R45" s="1474">
        <v>2</v>
      </c>
      <c r="S45" s="1121">
        <f t="shared" si="15"/>
        <v>5</v>
      </c>
    </row>
    <row r="46" spans="1:19" s="3" customFormat="1" ht="22.5" customHeight="1" thickTop="1" thickBot="1" x14ac:dyDescent="0.2">
      <c r="A46" s="27"/>
      <c r="B46" s="27"/>
      <c r="C46" s="2515"/>
      <c r="D46" s="2502" t="s">
        <v>15</v>
      </c>
      <c r="E46" s="2492"/>
      <c r="F46" s="2493"/>
      <c r="G46" s="1122">
        <f t="shared" ref="G46:R46" si="17">SUM(G41:G45)</f>
        <v>14</v>
      </c>
      <c r="H46" s="1122">
        <f t="shared" si="17"/>
        <v>0</v>
      </c>
      <c r="I46" s="1122">
        <f t="shared" si="17"/>
        <v>1</v>
      </c>
      <c r="J46" s="1122">
        <f t="shared" si="17"/>
        <v>1</v>
      </c>
      <c r="K46" s="1122">
        <f t="shared" si="17"/>
        <v>2</v>
      </c>
      <c r="L46" s="1122">
        <f t="shared" si="17"/>
        <v>0</v>
      </c>
      <c r="M46" s="1122">
        <f t="shared" si="17"/>
        <v>1</v>
      </c>
      <c r="N46" s="1122">
        <f t="shared" si="17"/>
        <v>1</v>
      </c>
      <c r="O46" s="1122">
        <f t="shared" si="17"/>
        <v>1</v>
      </c>
      <c r="P46" s="1122">
        <f t="shared" si="17"/>
        <v>1</v>
      </c>
      <c r="Q46" s="1122">
        <f t="shared" si="17"/>
        <v>3</v>
      </c>
      <c r="R46" s="1122">
        <f t="shared" si="17"/>
        <v>3</v>
      </c>
      <c r="S46" s="1123">
        <f t="shared" ref="S46" si="18">SUM(G46:R46)</f>
        <v>28</v>
      </c>
    </row>
    <row r="47" spans="1:19" s="3" customFormat="1" ht="22.5" customHeight="1" x14ac:dyDescent="0.15">
      <c r="A47" s="27"/>
      <c r="B47" s="27"/>
      <c r="C47" s="2516" t="s">
        <v>72</v>
      </c>
      <c r="D47" s="2398" t="s">
        <v>242</v>
      </c>
      <c r="E47" s="2379"/>
      <c r="F47" s="2399"/>
      <c r="G47" s="1124">
        <f>G35+G41</f>
        <v>992</v>
      </c>
      <c r="H47" s="1124">
        <f t="shared" ref="H47:Q49" si="19">H35+H41</f>
        <v>415</v>
      </c>
      <c r="I47" s="1124">
        <f t="shared" si="19"/>
        <v>397</v>
      </c>
      <c r="J47" s="1124">
        <f t="shared" si="19"/>
        <v>450</v>
      </c>
      <c r="K47" s="1124">
        <f t="shared" si="19"/>
        <v>325</v>
      </c>
      <c r="L47" s="1124">
        <f t="shared" si="19"/>
        <v>405</v>
      </c>
      <c r="M47" s="1124">
        <f t="shared" si="19"/>
        <v>460</v>
      </c>
      <c r="N47" s="1124">
        <f t="shared" si="19"/>
        <v>267</v>
      </c>
      <c r="O47" s="1124">
        <f t="shared" si="19"/>
        <v>301</v>
      </c>
      <c r="P47" s="1124">
        <f t="shared" si="19"/>
        <v>362</v>
      </c>
      <c r="Q47" s="1124">
        <f t="shared" si="19"/>
        <v>341</v>
      </c>
      <c r="R47" s="1124">
        <f>R35+R41</f>
        <v>1259</v>
      </c>
      <c r="S47" s="1127">
        <f t="shared" ref="S47:S51" si="20">SUM(G47:R47)</f>
        <v>5974</v>
      </c>
    </row>
    <row r="48" spans="1:19" s="3" customFormat="1" ht="22.5" customHeight="1" x14ac:dyDescent="0.15">
      <c r="A48" s="27"/>
      <c r="B48" s="27"/>
      <c r="C48" s="2517"/>
      <c r="D48" s="2350" t="s">
        <v>243</v>
      </c>
      <c r="E48" s="2351"/>
      <c r="F48" s="2352"/>
      <c r="G48" s="1117">
        <f>G36+G42</f>
        <v>679</v>
      </c>
      <c r="H48" s="1117">
        <f>H36+H42</f>
        <v>400</v>
      </c>
      <c r="I48" s="1117">
        <f t="shared" si="19"/>
        <v>380</v>
      </c>
      <c r="J48" s="1117">
        <f t="shared" si="19"/>
        <v>424</v>
      </c>
      <c r="K48" s="1117">
        <f t="shared" si="19"/>
        <v>432</v>
      </c>
      <c r="L48" s="1117">
        <f t="shared" si="19"/>
        <v>447</v>
      </c>
      <c r="M48" s="1117">
        <f t="shared" si="19"/>
        <v>371</v>
      </c>
      <c r="N48" s="1117">
        <f t="shared" si="19"/>
        <v>307</v>
      </c>
      <c r="O48" s="1117">
        <f t="shared" si="19"/>
        <v>328</v>
      </c>
      <c r="P48" s="1117">
        <f t="shared" si="19"/>
        <v>384</v>
      </c>
      <c r="Q48" s="1117">
        <f t="shared" si="19"/>
        <v>463</v>
      </c>
      <c r="R48" s="1117">
        <f>R36+R42</f>
        <v>1753</v>
      </c>
      <c r="S48" s="1088">
        <f t="shared" si="20"/>
        <v>6368</v>
      </c>
    </row>
    <row r="49" spans="1:19" s="3" customFormat="1" ht="22.5" customHeight="1" x14ac:dyDescent="0.15">
      <c r="A49" s="27"/>
      <c r="B49" s="27"/>
      <c r="C49" s="2517"/>
      <c r="D49" s="2350" t="s">
        <v>244</v>
      </c>
      <c r="E49" s="2351"/>
      <c r="F49" s="2352"/>
      <c r="G49" s="1117">
        <f>G37+G43</f>
        <v>260</v>
      </c>
      <c r="H49" s="1117">
        <f>H37+H43</f>
        <v>183</v>
      </c>
      <c r="I49" s="1117">
        <f t="shared" si="19"/>
        <v>179</v>
      </c>
      <c r="J49" s="1117">
        <f t="shared" si="19"/>
        <v>178</v>
      </c>
      <c r="K49" s="1117">
        <f t="shared" si="19"/>
        <v>171</v>
      </c>
      <c r="L49" s="1117">
        <f t="shared" si="19"/>
        <v>161</v>
      </c>
      <c r="M49" s="1117">
        <f t="shared" si="19"/>
        <v>172</v>
      </c>
      <c r="N49" s="1117">
        <f t="shared" si="19"/>
        <v>170</v>
      </c>
      <c r="O49" s="1117">
        <f t="shared" si="19"/>
        <v>168</v>
      </c>
      <c r="P49" s="1117">
        <f t="shared" si="19"/>
        <v>170</v>
      </c>
      <c r="Q49" s="1117">
        <f t="shared" si="19"/>
        <v>187</v>
      </c>
      <c r="R49" s="1117">
        <f>R37+R43</f>
        <v>300</v>
      </c>
      <c r="S49" s="1088">
        <f>SUM(G49:R49)</f>
        <v>2299</v>
      </c>
    </row>
    <row r="50" spans="1:19" s="3" customFormat="1" ht="22.5" customHeight="1" x14ac:dyDescent="0.15">
      <c r="A50" s="27"/>
      <c r="B50" s="27"/>
      <c r="C50" s="2517"/>
      <c r="D50" s="2350" t="s">
        <v>47</v>
      </c>
      <c r="E50" s="2351"/>
      <c r="F50" s="2352"/>
      <c r="G50" s="1117">
        <f>G38+G44</f>
        <v>543</v>
      </c>
      <c r="H50" s="1117">
        <f t="shared" ref="H50:R51" si="21">H38+H44</f>
        <v>440</v>
      </c>
      <c r="I50" s="1117">
        <f t="shared" si="21"/>
        <v>460</v>
      </c>
      <c r="J50" s="1117">
        <f t="shared" si="21"/>
        <v>435</v>
      </c>
      <c r="K50" s="1117">
        <f>K38+K44</f>
        <v>365</v>
      </c>
      <c r="L50" s="1117">
        <f t="shared" si="21"/>
        <v>423</v>
      </c>
      <c r="M50" s="1117">
        <f t="shared" si="21"/>
        <v>413</v>
      </c>
      <c r="N50" s="1117">
        <f t="shared" si="21"/>
        <v>387</v>
      </c>
      <c r="O50" s="1117">
        <f t="shared" si="21"/>
        <v>386</v>
      </c>
      <c r="P50" s="1117">
        <f t="shared" si="21"/>
        <v>354</v>
      </c>
      <c r="Q50" s="1117">
        <f t="shared" si="21"/>
        <v>378</v>
      </c>
      <c r="R50" s="1117">
        <f>R38+R44</f>
        <v>688</v>
      </c>
      <c r="S50" s="1088">
        <f t="shared" si="20"/>
        <v>5272</v>
      </c>
    </row>
    <row r="51" spans="1:19" s="3" customFormat="1" ht="22.5" customHeight="1" thickBot="1" x14ac:dyDescent="0.2">
      <c r="A51" s="27"/>
      <c r="B51" s="27"/>
      <c r="C51" s="2517"/>
      <c r="D51" s="2506" t="s">
        <v>18</v>
      </c>
      <c r="E51" s="2423"/>
      <c r="F51" s="2424"/>
      <c r="G51" s="1132">
        <f>G39+G45</f>
        <v>94</v>
      </c>
      <c r="H51" s="1132">
        <f t="shared" si="21"/>
        <v>102</v>
      </c>
      <c r="I51" s="1132">
        <f t="shared" si="21"/>
        <v>108</v>
      </c>
      <c r="J51" s="1132">
        <f t="shared" si="21"/>
        <v>100</v>
      </c>
      <c r="K51" s="1132">
        <f t="shared" si="21"/>
        <v>90</v>
      </c>
      <c r="L51" s="1132">
        <f t="shared" si="21"/>
        <v>81</v>
      </c>
      <c r="M51" s="1132">
        <f t="shared" si="21"/>
        <v>98</v>
      </c>
      <c r="N51" s="1132">
        <f t="shared" si="21"/>
        <v>91</v>
      </c>
      <c r="O51" s="1132">
        <f t="shared" si="21"/>
        <v>82</v>
      </c>
      <c r="P51" s="1132">
        <f t="shared" si="21"/>
        <v>106</v>
      </c>
      <c r="Q51" s="1132">
        <f t="shared" si="21"/>
        <v>99</v>
      </c>
      <c r="R51" s="1132">
        <f t="shared" si="21"/>
        <v>121</v>
      </c>
      <c r="S51" s="1121">
        <f t="shared" si="20"/>
        <v>1172</v>
      </c>
    </row>
    <row r="52" spans="1:19" s="3" customFormat="1" ht="22.5" customHeight="1" thickTop="1" thickBot="1" x14ac:dyDescent="0.2">
      <c r="A52" s="27"/>
      <c r="B52" s="27"/>
      <c r="C52" s="2518"/>
      <c r="D52" s="2502" t="s">
        <v>15</v>
      </c>
      <c r="E52" s="2492"/>
      <c r="F52" s="2493"/>
      <c r="G52" s="1134">
        <f>SUM(G47:G51)</f>
        <v>2568</v>
      </c>
      <c r="H52" s="1134">
        <f t="shared" ref="H52:Q52" si="22">SUM(H47:H51)</f>
        <v>1540</v>
      </c>
      <c r="I52" s="1134">
        <f t="shared" si="22"/>
        <v>1524</v>
      </c>
      <c r="J52" s="1134">
        <f t="shared" si="22"/>
        <v>1587</v>
      </c>
      <c r="K52" s="1134">
        <f t="shared" si="22"/>
        <v>1383</v>
      </c>
      <c r="L52" s="1134">
        <f t="shared" si="22"/>
        <v>1517</v>
      </c>
      <c r="M52" s="1134">
        <f t="shared" si="22"/>
        <v>1514</v>
      </c>
      <c r="N52" s="1134">
        <f t="shared" si="22"/>
        <v>1222</v>
      </c>
      <c r="O52" s="1134">
        <f t="shared" si="22"/>
        <v>1265</v>
      </c>
      <c r="P52" s="1134">
        <f t="shared" si="22"/>
        <v>1376</v>
      </c>
      <c r="Q52" s="1134">
        <f t="shared" si="22"/>
        <v>1468</v>
      </c>
      <c r="R52" s="1134">
        <f>SUM(R47:R51)</f>
        <v>4121</v>
      </c>
      <c r="S52" s="1123">
        <f>SUM(G52:R52)</f>
        <v>21085</v>
      </c>
    </row>
    <row r="53" spans="1:19" s="3" customFormat="1" ht="20.100000000000001" customHeight="1" x14ac:dyDescent="0.15">
      <c r="A53" s="27"/>
      <c r="B53" s="27"/>
      <c r="C53" s="27"/>
      <c r="D53" s="27"/>
      <c r="E53" s="27"/>
      <c r="F53" s="27"/>
      <c r="G53" s="1139"/>
      <c r="H53" s="1139"/>
      <c r="I53" s="1139"/>
      <c r="J53" s="1139"/>
      <c r="K53" s="1139"/>
      <c r="L53" s="1139"/>
      <c r="M53" s="1139"/>
      <c r="N53" s="1139"/>
      <c r="O53" s="1139"/>
      <c r="P53" s="1139"/>
      <c r="Q53" s="1139"/>
      <c r="R53" s="1139"/>
      <c r="S53" s="1139"/>
    </row>
    <row r="54" spans="1:19" s="3" customFormat="1" ht="11.25" customHeight="1" x14ac:dyDescent="0.15">
      <c r="A54" s="27"/>
      <c r="B54" s="27"/>
      <c r="C54" s="27"/>
      <c r="D54" s="27"/>
      <c r="E54" s="27"/>
      <c r="F54" s="27"/>
      <c r="G54" s="1139"/>
      <c r="H54" s="1139"/>
      <c r="I54" s="1139"/>
      <c r="J54" s="1139"/>
      <c r="K54" s="1139"/>
      <c r="L54" s="1139"/>
      <c r="M54" s="1139"/>
      <c r="N54" s="1139"/>
      <c r="O54" s="1139"/>
      <c r="P54" s="1139"/>
      <c r="Q54" s="1139"/>
      <c r="R54" s="1139"/>
      <c r="S54" s="1139"/>
    </row>
    <row r="55" spans="1:19" s="3" customFormat="1" ht="22.5" customHeight="1" x14ac:dyDescent="0.15">
      <c r="A55" s="27"/>
      <c r="B55" s="32" t="s">
        <v>169</v>
      </c>
      <c r="C55" s="27"/>
      <c r="D55" s="27"/>
      <c r="E55" s="27"/>
      <c r="F55" s="27"/>
      <c r="G55" s="1139"/>
      <c r="H55" s="1139"/>
      <c r="I55" s="1139"/>
      <c r="J55" s="1139"/>
      <c r="K55" s="1139"/>
      <c r="L55" s="1139"/>
      <c r="M55" s="1139"/>
      <c r="N55" s="1139"/>
      <c r="O55" s="1139"/>
      <c r="P55" s="1139"/>
      <c r="Q55" s="1139"/>
      <c r="R55" s="1139"/>
      <c r="S55" s="1139"/>
    </row>
    <row r="56" spans="1:19" s="3" customFormat="1" ht="22.5" customHeight="1" x14ac:dyDescent="0.15">
      <c r="A56" s="27"/>
      <c r="C56" s="32" t="s">
        <v>182</v>
      </c>
      <c r="D56" s="27"/>
      <c r="E56" s="27"/>
      <c r="F56" s="27"/>
      <c r="G56" s="1139"/>
      <c r="H56" s="1139"/>
      <c r="I56" s="1139"/>
      <c r="J56" s="1139"/>
      <c r="K56" s="1139"/>
      <c r="L56" s="1139"/>
      <c r="M56" s="1139"/>
      <c r="N56" s="1139"/>
      <c r="O56" s="1139"/>
      <c r="P56" s="1139"/>
      <c r="Q56" s="2462">
        <f>'当該年度入力、注意事項'!$E$10</f>
        <v>26</v>
      </c>
      <c r="R56" s="2462"/>
      <c r="S56" s="2462"/>
    </row>
    <row r="57" spans="1:19" ht="3.75" customHeight="1" thickBot="1" x14ac:dyDescent="0.2">
      <c r="A57" s="28"/>
      <c r="B57" s="28"/>
      <c r="C57" s="28"/>
      <c r="D57" s="28"/>
      <c r="E57" s="28"/>
      <c r="F57" s="28"/>
      <c r="G57" s="1154"/>
      <c r="H57" s="1154"/>
      <c r="I57" s="1154"/>
      <c r="J57" s="1154"/>
      <c r="K57" s="1154"/>
      <c r="L57" s="1154"/>
      <c r="M57" s="1154"/>
      <c r="N57" s="1154"/>
      <c r="O57" s="1154"/>
      <c r="P57" s="1154"/>
      <c r="Q57" s="1154"/>
      <c r="R57" s="1154"/>
      <c r="S57" s="1154"/>
    </row>
    <row r="58" spans="1:19" s="3" customFormat="1" ht="18.75" customHeight="1" x14ac:dyDescent="0.15">
      <c r="A58" s="27"/>
      <c r="B58" s="27"/>
      <c r="C58" s="2472"/>
      <c r="D58" s="2473"/>
      <c r="E58" s="2474" t="s">
        <v>266</v>
      </c>
      <c r="F58" s="2475"/>
      <c r="G58" s="1140"/>
      <c r="H58" s="1141"/>
      <c r="I58" s="1141"/>
      <c r="J58" s="2431">
        <f>'当該年度入力、注意事項'!$E$10</f>
        <v>26</v>
      </c>
      <c r="K58" s="2431"/>
      <c r="L58" s="2431"/>
      <c r="M58" s="1141"/>
      <c r="N58" s="1141"/>
      <c r="O58" s="1142"/>
      <c r="P58" s="2432">
        <f>'当該年度入力、注意事項'!$E$10+1</f>
        <v>27</v>
      </c>
      <c r="Q58" s="2431"/>
      <c r="R58" s="2433"/>
      <c r="S58" s="2429" t="s">
        <v>15</v>
      </c>
    </row>
    <row r="59" spans="1:19" s="3" customFormat="1" ht="18.75" customHeight="1" thickBot="1" x14ac:dyDescent="0.2">
      <c r="A59" s="27"/>
      <c r="B59" s="27"/>
      <c r="C59" s="2490" t="s">
        <v>264</v>
      </c>
      <c r="D59" s="2491"/>
      <c r="E59" s="2488"/>
      <c r="F59" s="2489"/>
      <c r="G59" s="1143" t="s">
        <v>448</v>
      </c>
      <c r="H59" s="1144" t="s">
        <v>449</v>
      </c>
      <c r="I59" s="1144" t="s">
        <v>450</v>
      </c>
      <c r="J59" s="1144" t="s">
        <v>451</v>
      </c>
      <c r="K59" s="1144" t="s">
        <v>458</v>
      </c>
      <c r="L59" s="1144" t="s">
        <v>459</v>
      </c>
      <c r="M59" s="1144" t="s">
        <v>452</v>
      </c>
      <c r="N59" s="1144" t="s">
        <v>453</v>
      </c>
      <c r="O59" s="1144" t="s">
        <v>454</v>
      </c>
      <c r="P59" s="1144" t="s">
        <v>455</v>
      </c>
      <c r="Q59" s="1144" t="s">
        <v>456</v>
      </c>
      <c r="R59" s="1144" t="s">
        <v>457</v>
      </c>
      <c r="S59" s="2430"/>
    </row>
    <row r="60" spans="1:19" s="3" customFormat="1" ht="22.5" customHeight="1" x14ac:dyDescent="0.15">
      <c r="A60" s="27"/>
      <c r="B60" s="27"/>
      <c r="C60" s="2476" t="s">
        <v>192</v>
      </c>
      <c r="D60" s="2508" t="s">
        <v>34</v>
      </c>
      <c r="E60" s="2355"/>
      <c r="F60" s="2376"/>
      <c r="G60" s="1498">
        <v>143</v>
      </c>
      <c r="H60" s="1490">
        <v>166</v>
      </c>
      <c r="I60" s="1490">
        <v>176</v>
      </c>
      <c r="J60" s="1490">
        <v>171</v>
      </c>
      <c r="K60" s="1490">
        <v>162</v>
      </c>
      <c r="L60" s="1490">
        <v>181</v>
      </c>
      <c r="M60" s="1490">
        <v>203</v>
      </c>
      <c r="N60" s="1490">
        <v>176</v>
      </c>
      <c r="O60" s="1467">
        <v>140</v>
      </c>
      <c r="P60" s="1467">
        <v>195</v>
      </c>
      <c r="Q60" s="1467">
        <v>133</v>
      </c>
      <c r="R60" s="1468">
        <v>150</v>
      </c>
      <c r="S60" s="1120">
        <f t="shared" ref="S60:S72" si="23">SUM(G60:R60)</f>
        <v>1996</v>
      </c>
    </row>
    <row r="61" spans="1:19" s="3" customFormat="1" ht="22.5" customHeight="1" x14ac:dyDescent="0.15">
      <c r="A61" s="27"/>
      <c r="B61" s="27"/>
      <c r="C61" s="2520"/>
      <c r="D61" s="2350" t="s">
        <v>38</v>
      </c>
      <c r="E61" s="2351"/>
      <c r="F61" s="2352"/>
      <c r="G61" s="1489">
        <v>208</v>
      </c>
      <c r="H61" s="1490">
        <v>194</v>
      </c>
      <c r="I61" s="1490">
        <v>195</v>
      </c>
      <c r="J61" s="1490">
        <v>191</v>
      </c>
      <c r="K61" s="1490">
        <v>190</v>
      </c>
      <c r="L61" s="1490">
        <v>213</v>
      </c>
      <c r="M61" s="1490">
        <v>173</v>
      </c>
      <c r="N61" s="1490">
        <v>219</v>
      </c>
      <c r="O61" s="1470">
        <v>254</v>
      </c>
      <c r="P61" s="1470">
        <v>302</v>
      </c>
      <c r="Q61" s="1470">
        <v>260</v>
      </c>
      <c r="R61" s="1471">
        <v>242</v>
      </c>
      <c r="S61" s="1088">
        <f t="shared" si="23"/>
        <v>2641</v>
      </c>
    </row>
    <row r="62" spans="1:19" s="3" customFormat="1" ht="22.5" customHeight="1" x14ac:dyDescent="0.15">
      <c r="A62" s="27"/>
      <c r="B62" s="27"/>
      <c r="C62" s="2520"/>
      <c r="D62" s="2350" t="s">
        <v>48</v>
      </c>
      <c r="E62" s="2351"/>
      <c r="F62" s="2352"/>
      <c r="G62" s="1489">
        <v>8</v>
      </c>
      <c r="H62" s="1490">
        <v>2</v>
      </c>
      <c r="I62" s="1490">
        <v>3</v>
      </c>
      <c r="J62" s="1490">
        <v>10</v>
      </c>
      <c r="K62" s="1490">
        <v>7</v>
      </c>
      <c r="L62" s="1490">
        <v>10</v>
      </c>
      <c r="M62" s="1490">
        <v>10</v>
      </c>
      <c r="N62" s="1490">
        <v>2</v>
      </c>
      <c r="O62" s="1470">
        <v>4</v>
      </c>
      <c r="P62" s="1470">
        <v>4</v>
      </c>
      <c r="Q62" s="1470">
        <v>8</v>
      </c>
      <c r="R62" s="1471">
        <v>13</v>
      </c>
      <c r="S62" s="1088">
        <f t="shared" si="23"/>
        <v>81</v>
      </c>
    </row>
    <row r="63" spans="1:19" s="3" customFormat="1" ht="22.5" customHeight="1" x14ac:dyDescent="0.15">
      <c r="A63" s="27"/>
      <c r="B63" s="27"/>
      <c r="C63" s="2520"/>
      <c r="D63" s="2350" t="s">
        <v>49</v>
      </c>
      <c r="E63" s="2351"/>
      <c r="F63" s="2352"/>
      <c r="G63" s="1489">
        <v>18</v>
      </c>
      <c r="H63" s="1490">
        <v>8</v>
      </c>
      <c r="I63" s="1490">
        <v>9</v>
      </c>
      <c r="J63" s="1490">
        <v>10</v>
      </c>
      <c r="K63" s="1490">
        <v>15</v>
      </c>
      <c r="L63" s="1490">
        <v>12</v>
      </c>
      <c r="M63" s="1490">
        <v>7</v>
      </c>
      <c r="N63" s="1490">
        <v>4</v>
      </c>
      <c r="O63" s="1470">
        <v>6</v>
      </c>
      <c r="P63" s="1470">
        <v>11</v>
      </c>
      <c r="Q63" s="1470">
        <v>7</v>
      </c>
      <c r="R63" s="1478">
        <v>21</v>
      </c>
      <c r="S63" s="1088">
        <f t="shared" si="23"/>
        <v>128</v>
      </c>
    </row>
    <row r="64" spans="1:19" s="3" customFormat="1" ht="22.5" customHeight="1" thickBot="1" x14ac:dyDescent="0.2">
      <c r="A64" s="27"/>
      <c r="B64" s="27"/>
      <c r="C64" s="2520"/>
      <c r="D64" s="2506" t="s">
        <v>262</v>
      </c>
      <c r="E64" s="2423"/>
      <c r="F64" s="2424"/>
      <c r="G64" s="1499">
        <v>433</v>
      </c>
      <c r="H64" s="1500">
        <v>399</v>
      </c>
      <c r="I64" s="1500">
        <v>350</v>
      </c>
      <c r="J64" s="1500">
        <v>457</v>
      </c>
      <c r="K64" s="1500">
        <v>374</v>
      </c>
      <c r="L64" s="1500">
        <v>352</v>
      </c>
      <c r="M64" s="1500">
        <v>372</v>
      </c>
      <c r="N64" s="1500">
        <v>359</v>
      </c>
      <c r="O64" s="1501">
        <v>398</v>
      </c>
      <c r="P64" s="1501">
        <v>377</v>
      </c>
      <c r="Q64" s="1501">
        <v>349</v>
      </c>
      <c r="R64" s="1502">
        <v>530</v>
      </c>
      <c r="S64" s="1146">
        <f t="shared" si="23"/>
        <v>4750</v>
      </c>
    </row>
    <row r="65" spans="1:19" s="3" customFormat="1" ht="22.5" customHeight="1" thickTop="1" thickBot="1" x14ac:dyDescent="0.2">
      <c r="A65" s="27"/>
      <c r="B65" s="27"/>
      <c r="C65" s="2520"/>
      <c r="D65" s="2505" t="s">
        <v>15</v>
      </c>
      <c r="E65" s="2479"/>
      <c r="F65" s="2480"/>
      <c r="G65" s="1149">
        <f>SUM(G60:G64)</f>
        <v>810</v>
      </c>
      <c r="H65" s="1150">
        <f t="shared" ref="H65:R65" si="24">SUM(H60:H64)</f>
        <v>769</v>
      </c>
      <c r="I65" s="1150">
        <f t="shared" si="24"/>
        <v>733</v>
      </c>
      <c r="J65" s="1150">
        <f t="shared" si="24"/>
        <v>839</v>
      </c>
      <c r="K65" s="1150">
        <f t="shared" si="24"/>
        <v>748</v>
      </c>
      <c r="L65" s="1150">
        <f t="shared" si="24"/>
        <v>768</v>
      </c>
      <c r="M65" s="1150">
        <f t="shared" si="24"/>
        <v>765</v>
      </c>
      <c r="N65" s="1150">
        <f t="shared" si="24"/>
        <v>760</v>
      </c>
      <c r="O65" s="1150">
        <f t="shared" si="24"/>
        <v>802</v>
      </c>
      <c r="P65" s="1150">
        <f t="shared" si="24"/>
        <v>889</v>
      </c>
      <c r="Q65" s="1150">
        <f t="shared" si="24"/>
        <v>757</v>
      </c>
      <c r="R65" s="1151">
        <f t="shared" si="24"/>
        <v>956</v>
      </c>
      <c r="S65" s="1152">
        <f>SUM(G65:R65)</f>
        <v>9596</v>
      </c>
    </row>
    <row r="66" spans="1:19" ht="22.5" customHeight="1" thickBot="1" x14ac:dyDescent="0.2">
      <c r="A66" s="28"/>
      <c r="B66" s="28"/>
      <c r="C66" s="2521"/>
      <c r="D66" s="2507" t="s">
        <v>245</v>
      </c>
      <c r="E66" s="2503"/>
      <c r="F66" s="2504"/>
      <c r="G66" s="1503">
        <v>2841</v>
      </c>
      <c r="H66" s="1504">
        <v>1573</v>
      </c>
      <c r="I66" s="1504">
        <v>1472</v>
      </c>
      <c r="J66" s="1504">
        <v>1701</v>
      </c>
      <c r="K66" s="1504">
        <v>1586</v>
      </c>
      <c r="L66" s="1504">
        <v>1588</v>
      </c>
      <c r="M66" s="1504">
        <v>1574</v>
      </c>
      <c r="N66" s="1504">
        <v>1356</v>
      </c>
      <c r="O66" s="1504">
        <v>1413</v>
      </c>
      <c r="P66" s="1504">
        <v>1503</v>
      </c>
      <c r="Q66" s="1504">
        <v>1451</v>
      </c>
      <c r="R66" s="1505">
        <v>3153</v>
      </c>
      <c r="S66" s="1087">
        <f t="shared" si="23"/>
        <v>21211</v>
      </c>
    </row>
    <row r="67" spans="1:19" ht="22.5" customHeight="1" x14ac:dyDescent="0.15">
      <c r="A67" s="28"/>
      <c r="B67" s="28"/>
      <c r="C67" s="2476" t="s">
        <v>195</v>
      </c>
      <c r="D67" s="2508" t="s">
        <v>34</v>
      </c>
      <c r="E67" s="2355"/>
      <c r="F67" s="2376"/>
      <c r="G67" s="1166"/>
      <c r="H67" s="1167"/>
      <c r="I67" s="1167"/>
      <c r="J67" s="1167"/>
      <c r="K67" s="1167"/>
      <c r="L67" s="1167"/>
      <c r="M67" s="1167"/>
      <c r="N67" s="1167"/>
      <c r="O67" s="1168"/>
      <c r="P67" s="1168"/>
      <c r="Q67" s="1168"/>
      <c r="R67" s="1169"/>
      <c r="S67" s="1127">
        <f t="shared" si="23"/>
        <v>0</v>
      </c>
    </row>
    <row r="68" spans="1:19" ht="22.5" customHeight="1" x14ac:dyDescent="0.15">
      <c r="A68" s="28"/>
      <c r="B68" s="28"/>
      <c r="C68" s="2477"/>
      <c r="D68" s="2350" t="s">
        <v>38</v>
      </c>
      <c r="E68" s="2351"/>
      <c r="F68" s="2352"/>
      <c r="G68" s="1170"/>
      <c r="H68" s="1171"/>
      <c r="I68" s="1171"/>
      <c r="J68" s="1171"/>
      <c r="K68" s="1171"/>
      <c r="L68" s="1171"/>
      <c r="M68" s="1171"/>
      <c r="N68" s="1171"/>
      <c r="O68" s="1172"/>
      <c r="P68" s="1172"/>
      <c r="Q68" s="1172"/>
      <c r="R68" s="1173"/>
      <c r="S68" s="1088">
        <f t="shared" si="23"/>
        <v>0</v>
      </c>
    </row>
    <row r="69" spans="1:19" ht="22.5" customHeight="1" x14ac:dyDescent="0.15">
      <c r="A69" s="28"/>
      <c r="B69" s="28"/>
      <c r="C69" s="2477"/>
      <c r="D69" s="2350" t="s">
        <v>48</v>
      </c>
      <c r="E69" s="2351"/>
      <c r="F69" s="2352"/>
      <c r="G69" s="1170"/>
      <c r="H69" s="1171"/>
      <c r="I69" s="1171"/>
      <c r="J69" s="1171"/>
      <c r="K69" s="1171"/>
      <c r="L69" s="1171"/>
      <c r="M69" s="1171"/>
      <c r="N69" s="1171"/>
      <c r="O69" s="1172"/>
      <c r="P69" s="1172"/>
      <c r="Q69" s="1172"/>
      <c r="R69" s="1173"/>
      <c r="S69" s="1088">
        <f t="shared" si="23"/>
        <v>0</v>
      </c>
    </row>
    <row r="70" spans="1:19" ht="22.5" customHeight="1" x14ac:dyDescent="0.15">
      <c r="A70" s="28"/>
      <c r="B70" s="28"/>
      <c r="C70" s="2477"/>
      <c r="D70" s="2350" t="s">
        <v>49</v>
      </c>
      <c r="E70" s="2351"/>
      <c r="F70" s="2352"/>
      <c r="G70" s="1170"/>
      <c r="H70" s="1171"/>
      <c r="I70" s="1171"/>
      <c r="J70" s="1171"/>
      <c r="K70" s="1171"/>
      <c r="L70" s="1171"/>
      <c r="M70" s="1171"/>
      <c r="N70" s="1171"/>
      <c r="O70" s="1172"/>
      <c r="P70" s="1172"/>
      <c r="Q70" s="1172"/>
      <c r="R70" s="1174"/>
      <c r="S70" s="1088">
        <f t="shared" si="23"/>
        <v>0</v>
      </c>
    </row>
    <row r="71" spans="1:19" ht="22.5" customHeight="1" thickBot="1" x14ac:dyDescent="0.2">
      <c r="A71" s="28"/>
      <c r="B71" s="28"/>
      <c r="C71" s="2477"/>
      <c r="D71" s="2506" t="s">
        <v>262</v>
      </c>
      <c r="E71" s="2423"/>
      <c r="F71" s="2424"/>
      <c r="G71" s="1175"/>
      <c r="H71" s="1176"/>
      <c r="I71" s="1176"/>
      <c r="J71" s="1176"/>
      <c r="K71" s="1176"/>
      <c r="L71" s="1176"/>
      <c r="M71" s="1176"/>
      <c r="N71" s="1176"/>
      <c r="O71" s="1177"/>
      <c r="P71" s="1177"/>
      <c r="Q71" s="1177"/>
      <c r="R71" s="1178"/>
      <c r="S71" s="1121">
        <f>SUM(G71:R71)</f>
        <v>0</v>
      </c>
    </row>
    <row r="72" spans="1:19" ht="22.5" customHeight="1" thickTop="1" thickBot="1" x14ac:dyDescent="0.2">
      <c r="A72" s="28"/>
      <c r="B72" s="28"/>
      <c r="C72" s="2478"/>
      <c r="D72" s="2519" t="s">
        <v>15</v>
      </c>
      <c r="E72" s="2486"/>
      <c r="F72" s="2487"/>
      <c r="G72" s="1122">
        <f t="shared" ref="G72:R72" si="25">SUM(G67:G71)</f>
        <v>0</v>
      </c>
      <c r="H72" s="1122">
        <f t="shared" si="25"/>
        <v>0</v>
      </c>
      <c r="I72" s="1122">
        <f t="shared" si="25"/>
        <v>0</v>
      </c>
      <c r="J72" s="1122">
        <f t="shared" si="25"/>
        <v>0</v>
      </c>
      <c r="K72" s="1122">
        <f t="shared" si="25"/>
        <v>0</v>
      </c>
      <c r="L72" s="1122">
        <f t="shared" si="25"/>
        <v>0</v>
      </c>
      <c r="M72" s="1122">
        <f t="shared" si="25"/>
        <v>0</v>
      </c>
      <c r="N72" s="1122">
        <f t="shared" si="25"/>
        <v>0</v>
      </c>
      <c r="O72" s="1122">
        <f t="shared" si="25"/>
        <v>0</v>
      </c>
      <c r="P72" s="1122">
        <f t="shared" si="25"/>
        <v>0</v>
      </c>
      <c r="Q72" s="1122">
        <f t="shared" si="25"/>
        <v>0</v>
      </c>
      <c r="R72" s="1134">
        <f t="shared" si="25"/>
        <v>0</v>
      </c>
      <c r="S72" s="1131">
        <f t="shared" si="23"/>
        <v>0</v>
      </c>
    </row>
    <row r="73" spans="1:19" ht="22.5" customHeight="1" x14ac:dyDescent="0.15">
      <c r="A73" s="28"/>
      <c r="B73" s="28"/>
      <c r="C73" s="2476" t="s">
        <v>72</v>
      </c>
      <c r="D73" s="2508" t="s">
        <v>34</v>
      </c>
      <c r="E73" s="2355"/>
      <c r="F73" s="2376"/>
      <c r="G73" s="1124">
        <f t="shared" ref="G73:R77" si="26">G60+G67</f>
        <v>143</v>
      </c>
      <c r="H73" s="1124">
        <f t="shared" si="26"/>
        <v>166</v>
      </c>
      <c r="I73" s="1124">
        <f t="shared" si="26"/>
        <v>176</v>
      </c>
      <c r="J73" s="1124">
        <f t="shared" si="26"/>
        <v>171</v>
      </c>
      <c r="K73" s="1124">
        <f t="shared" si="26"/>
        <v>162</v>
      </c>
      <c r="L73" s="1124">
        <f t="shared" si="26"/>
        <v>181</v>
      </c>
      <c r="M73" s="1124">
        <f t="shared" si="26"/>
        <v>203</v>
      </c>
      <c r="N73" s="1124">
        <f t="shared" si="26"/>
        <v>176</v>
      </c>
      <c r="O73" s="1124">
        <f t="shared" si="26"/>
        <v>140</v>
      </c>
      <c r="P73" s="1124">
        <f t="shared" si="26"/>
        <v>195</v>
      </c>
      <c r="Q73" s="1124">
        <f t="shared" si="26"/>
        <v>133</v>
      </c>
      <c r="R73" s="1124">
        <f t="shared" si="26"/>
        <v>150</v>
      </c>
      <c r="S73" s="1127">
        <f t="shared" ref="S73:S79" si="27">SUM(G73:R73)</f>
        <v>1996</v>
      </c>
    </row>
    <row r="74" spans="1:19" ht="22.5" customHeight="1" x14ac:dyDescent="0.15">
      <c r="A74" s="28"/>
      <c r="B74" s="28"/>
      <c r="C74" s="2477"/>
      <c r="D74" s="2350" t="s">
        <v>38</v>
      </c>
      <c r="E74" s="2351"/>
      <c r="F74" s="2352"/>
      <c r="G74" s="1117">
        <f t="shared" si="26"/>
        <v>208</v>
      </c>
      <c r="H74" s="1117">
        <f t="shared" si="26"/>
        <v>194</v>
      </c>
      <c r="I74" s="1117">
        <f t="shared" si="26"/>
        <v>195</v>
      </c>
      <c r="J74" s="1117">
        <f t="shared" si="26"/>
        <v>191</v>
      </c>
      <c r="K74" s="1117">
        <f t="shared" si="26"/>
        <v>190</v>
      </c>
      <c r="L74" s="1117">
        <f t="shared" si="26"/>
        <v>213</v>
      </c>
      <c r="M74" s="1117">
        <f t="shared" si="26"/>
        <v>173</v>
      </c>
      <c r="N74" s="1117">
        <f t="shared" si="26"/>
        <v>219</v>
      </c>
      <c r="O74" s="1117">
        <f t="shared" si="26"/>
        <v>254</v>
      </c>
      <c r="P74" s="1117">
        <f t="shared" si="26"/>
        <v>302</v>
      </c>
      <c r="Q74" s="1117">
        <f t="shared" si="26"/>
        <v>260</v>
      </c>
      <c r="R74" s="1117">
        <f t="shared" si="26"/>
        <v>242</v>
      </c>
      <c r="S74" s="1088">
        <f t="shared" si="27"/>
        <v>2641</v>
      </c>
    </row>
    <row r="75" spans="1:19" ht="22.5" customHeight="1" x14ac:dyDescent="0.15">
      <c r="A75" s="28"/>
      <c r="B75" s="28"/>
      <c r="C75" s="2477"/>
      <c r="D75" s="2350" t="s">
        <v>48</v>
      </c>
      <c r="E75" s="2351"/>
      <c r="F75" s="2352"/>
      <c r="G75" s="1117">
        <f t="shared" si="26"/>
        <v>8</v>
      </c>
      <c r="H75" s="1117">
        <f t="shared" si="26"/>
        <v>2</v>
      </c>
      <c r="I75" s="1117">
        <f t="shared" si="26"/>
        <v>3</v>
      </c>
      <c r="J75" s="1117">
        <f t="shared" si="26"/>
        <v>10</v>
      </c>
      <c r="K75" s="1117">
        <f t="shared" si="26"/>
        <v>7</v>
      </c>
      <c r="L75" s="1117">
        <f t="shared" si="26"/>
        <v>10</v>
      </c>
      <c r="M75" s="1117">
        <f t="shared" si="26"/>
        <v>10</v>
      </c>
      <c r="N75" s="1117">
        <f t="shared" si="26"/>
        <v>2</v>
      </c>
      <c r="O75" s="1117">
        <f t="shared" si="26"/>
        <v>4</v>
      </c>
      <c r="P75" s="1117">
        <f t="shared" si="26"/>
        <v>4</v>
      </c>
      <c r="Q75" s="1117">
        <f t="shared" si="26"/>
        <v>8</v>
      </c>
      <c r="R75" s="1117">
        <f t="shared" si="26"/>
        <v>13</v>
      </c>
      <c r="S75" s="1088">
        <f t="shared" si="27"/>
        <v>81</v>
      </c>
    </row>
    <row r="76" spans="1:19" ht="22.5" customHeight="1" x14ac:dyDescent="0.15">
      <c r="A76" s="28"/>
      <c r="B76" s="28"/>
      <c r="C76" s="2477"/>
      <c r="D76" s="2350" t="s">
        <v>49</v>
      </c>
      <c r="E76" s="2351"/>
      <c r="F76" s="2352"/>
      <c r="G76" s="1117">
        <f t="shared" si="26"/>
        <v>18</v>
      </c>
      <c r="H76" s="1089">
        <f t="shared" si="26"/>
        <v>8</v>
      </c>
      <c r="I76" s="1089">
        <f t="shared" si="26"/>
        <v>9</v>
      </c>
      <c r="J76" s="1089">
        <f t="shared" si="26"/>
        <v>10</v>
      </c>
      <c r="K76" s="1089">
        <f t="shared" si="26"/>
        <v>15</v>
      </c>
      <c r="L76" s="1089">
        <f t="shared" si="26"/>
        <v>12</v>
      </c>
      <c r="M76" s="1089">
        <f t="shared" si="26"/>
        <v>7</v>
      </c>
      <c r="N76" s="1089">
        <f t="shared" si="26"/>
        <v>4</v>
      </c>
      <c r="O76" s="1089">
        <f t="shared" si="26"/>
        <v>6</v>
      </c>
      <c r="P76" s="1089">
        <f t="shared" si="26"/>
        <v>11</v>
      </c>
      <c r="Q76" s="1089">
        <f t="shared" si="26"/>
        <v>7</v>
      </c>
      <c r="R76" s="1128">
        <f t="shared" si="26"/>
        <v>21</v>
      </c>
      <c r="S76" s="1088">
        <f t="shared" si="27"/>
        <v>128</v>
      </c>
    </row>
    <row r="77" spans="1:19" ht="22.5" customHeight="1" thickBot="1" x14ac:dyDescent="0.2">
      <c r="A77" s="28"/>
      <c r="B77" s="28"/>
      <c r="C77" s="2477"/>
      <c r="D77" s="2506" t="s">
        <v>262</v>
      </c>
      <c r="E77" s="2423"/>
      <c r="F77" s="2424"/>
      <c r="G77" s="1132">
        <f>G64+G71</f>
        <v>433</v>
      </c>
      <c r="H77" s="1132">
        <f t="shared" si="26"/>
        <v>399</v>
      </c>
      <c r="I77" s="1132">
        <f t="shared" si="26"/>
        <v>350</v>
      </c>
      <c r="J77" s="1132">
        <f t="shared" si="26"/>
        <v>457</v>
      </c>
      <c r="K77" s="1132">
        <f t="shared" si="26"/>
        <v>374</v>
      </c>
      <c r="L77" s="1132">
        <f t="shared" si="26"/>
        <v>352</v>
      </c>
      <c r="M77" s="1132">
        <f t="shared" si="26"/>
        <v>372</v>
      </c>
      <c r="N77" s="1132">
        <f t="shared" si="26"/>
        <v>359</v>
      </c>
      <c r="O77" s="1132">
        <f t="shared" si="26"/>
        <v>398</v>
      </c>
      <c r="P77" s="1132">
        <f t="shared" si="26"/>
        <v>377</v>
      </c>
      <c r="Q77" s="1132">
        <f t="shared" si="26"/>
        <v>349</v>
      </c>
      <c r="R77" s="1179">
        <f t="shared" si="26"/>
        <v>530</v>
      </c>
      <c r="S77" s="1121">
        <f>SUM(G77:R77)</f>
        <v>4750</v>
      </c>
    </row>
    <row r="78" spans="1:19" ht="22.5" customHeight="1" thickTop="1" thickBot="1" x14ac:dyDescent="0.2">
      <c r="A78" s="28"/>
      <c r="B78" s="28"/>
      <c r="C78" s="2477"/>
      <c r="D78" s="2505" t="s">
        <v>15</v>
      </c>
      <c r="E78" s="2479"/>
      <c r="F78" s="2480"/>
      <c r="G78" s="1134">
        <f t="shared" ref="G78:R78" si="28">SUM(G73:G77)</f>
        <v>810</v>
      </c>
      <c r="H78" s="1134">
        <f t="shared" si="28"/>
        <v>769</v>
      </c>
      <c r="I78" s="1134">
        <f t="shared" si="28"/>
        <v>733</v>
      </c>
      <c r="J78" s="1134">
        <f t="shared" si="28"/>
        <v>839</v>
      </c>
      <c r="K78" s="1134">
        <f t="shared" si="28"/>
        <v>748</v>
      </c>
      <c r="L78" s="1134">
        <f t="shared" si="28"/>
        <v>768</v>
      </c>
      <c r="M78" s="1134">
        <f t="shared" si="28"/>
        <v>765</v>
      </c>
      <c r="N78" s="1134">
        <f t="shared" si="28"/>
        <v>760</v>
      </c>
      <c r="O78" s="1134">
        <f t="shared" si="28"/>
        <v>802</v>
      </c>
      <c r="P78" s="1134">
        <f t="shared" si="28"/>
        <v>889</v>
      </c>
      <c r="Q78" s="1134">
        <f t="shared" si="28"/>
        <v>757</v>
      </c>
      <c r="R78" s="1134">
        <f t="shared" si="28"/>
        <v>956</v>
      </c>
      <c r="S78" s="1131">
        <f t="shared" si="27"/>
        <v>9596</v>
      </c>
    </row>
    <row r="79" spans="1:19" ht="22.5" customHeight="1" thickBot="1" x14ac:dyDescent="0.2">
      <c r="A79" s="28"/>
      <c r="B79" s="28"/>
      <c r="C79" s="2478"/>
      <c r="D79" s="2522" t="s">
        <v>269</v>
      </c>
      <c r="E79" s="2481"/>
      <c r="F79" s="2482"/>
      <c r="G79" s="1162">
        <f>G66</f>
        <v>2841</v>
      </c>
      <c r="H79" s="1162">
        <f t="shared" ref="H79:R79" si="29">H66</f>
        <v>1573</v>
      </c>
      <c r="I79" s="1162">
        <f t="shared" si="29"/>
        <v>1472</v>
      </c>
      <c r="J79" s="1162">
        <f t="shared" si="29"/>
        <v>1701</v>
      </c>
      <c r="K79" s="1162">
        <f t="shared" si="29"/>
        <v>1586</v>
      </c>
      <c r="L79" s="1162">
        <f t="shared" si="29"/>
        <v>1588</v>
      </c>
      <c r="M79" s="1162">
        <f t="shared" si="29"/>
        <v>1574</v>
      </c>
      <c r="N79" s="1162">
        <f t="shared" si="29"/>
        <v>1356</v>
      </c>
      <c r="O79" s="1162">
        <f t="shared" si="29"/>
        <v>1413</v>
      </c>
      <c r="P79" s="1162">
        <f t="shared" si="29"/>
        <v>1503</v>
      </c>
      <c r="Q79" s="1162">
        <f t="shared" si="29"/>
        <v>1451</v>
      </c>
      <c r="R79" s="1180">
        <f t="shared" si="29"/>
        <v>3153</v>
      </c>
      <c r="S79" s="1165">
        <f t="shared" si="27"/>
        <v>21211</v>
      </c>
    </row>
    <row r="80" spans="1:19" ht="11.25" customHeight="1" x14ac:dyDescent="0.15">
      <c r="A80" s="28"/>
      <c r="B80" s="28"/>
      <c r="C80" s="66"/>
      <c r="D80" s="66"/>
      <c r="E80" s="66"/>
      <c r="F80" s="8"/>
      <c r="G80" s="1138"/>
      <c r="H80" s="1138"/>
      <c r="I80" s="1138"/>
      <c r="J80" s="1138"/>
      <c r="K80" s="1138"/>
      <c r="L80" s="1138"/>
      <c r="M80" s="1138"/>
      <c r="N80" s="1138"/>
      <c r="O80" s="1138"/>
      <c r="P80" s="1138"/>
      <c r="Q80" s="1138"/>
      <c r="R80" s="1138"/>
      <c r="S80" s="1154"/>
    </row>
    <row r="81" spans="1:19" ht="11.25" customHeight="1" x14ac:dyDescent="0.15">
      <c r="A81" s="28"/>
      <c r="C81" s="66"/>
      <c r="D81" s="66"/>
      <c r="E81" s="66"/>
      <c r="F81" s="8"/>
      <c r="G81" s="1138"/>
      <c r="H81" s="1138"/>
      <c r="I81" s="1138"/>
      <c r="J81" s="1138"/>
      <c r="K81" s="1138"/>
      <c r="L81" s="1138"/>
      <c r="M81" s="1138"/>
      <c r="N81" s="1138"/>
      <c r="O81" s="1138"/>
      <c r="P81" s="1138"/>
      <c r="Q81" s="1138"/>
      <c r="R81" s="1138"/>
      <c r="S81" s="1154"/>
    </row>
    <row r="82" spans="1:19" ht="22.5" customHeight="1" x14ac:dyDescent="0.15">
      <c r="A82" s="28"/>
      <c r="B82" s="32" t="s">
        <v>44</v>
      </c>
      <c r="D82" s="28"/>
      <c r="E82" s="28"/>
      <c r="F82" s="28"/>
      <c r="G82" s="1154"/>
      <c r="H82" s="1154"/>
      <c r="I82" s="1154"/>
      <c r="J82" s="1154"/>
      <c r="K82" s="1154"/>
      <c r="L82" s="1154"/>
      <c r="M82" s="1154"/>
      <c r="N82" s="1154"/>
      <c r="O82" s="1154"/>
      <c r="P82" s="1154"/>
      <c r="Q82" s="1154"/>
      <c r="R82" s="1154"/>
      <c r="S82" s="1154"/>
    </row>
    <row r="83" spans="1:19" ht="22.5" customHeight="1" x14ac:dyDescent="0.15">
      <c r="A83" s="28"/>
      <c r="C83" s="32" t="s">
        <v>183</v>
      </c>
      <c r="D83" s="28"/>
      <c r="E83" s="28"/>
      <c r="F83" s="28"/>
      <c r="G83" s="1154"/>
      <c r="H83" s="1154"/>
      <c r="I83" s="1154"/>
      <c r="J83" s="1154"/>
      <c r="K83" s="1154"/>
      <c r="L83" s="1154"/>
      <c r="M83" s="1154"/>
      <c r="N83" s="1154"/>
      <c r="O83" s="1154"/>
      <c r="P83" s="1154"/>
      <c r="Q83" s="2462">
        <f>'当該年度入力、注意事項'!$E$10</f>
        <v>26</v>
      </c>
      <c r="R83" s="2462"/>
      <c r="S83" s="2462"/>
    </row>
    <row r="84" spans="1:19" ht="3.75" customHeight="1" thickBot="1" x14ac:dyDescent="0.2">
      <c r="A84" s="28"/>
      <c r="B84" s="28"/>
      <c r="C84" s="28"/>
      <c r="D84" s="28"/>
      <c r="E84" s="28"/>
      <c r="F84" s="28"/>
      <c r="G84" s="1154"/>
      <c r="H84" s="1154"/>
      <c r="I84" s="1154"/>
      <c r="J84" s="1154"/>
      <c r="K84" s="1154"/>
      <c r="L84" s="1154"/>
      <c r="M84" s="1154"/>
      <c r="N84" s="1154"/>
      <c r="O84" s="1154"/>
      <c r="P84" s="1154"/>
      <c r="Q84" s="1154"/>
      <c r="R84" s="1154"/>
      <c r="S84" s="1154"/>
    </row>
    <row r="85" spans="1:19" ht="18.75" customHeight="1" x14ac:dyDescent="0.15">
      <c r="A85" s="28"/>
      <c r="B85" s="28"/>
      <c r="C85" s="2472"/>
      <c r="D85" s="2473"/>
      <c r="E85" s="2474" t="s">
        <v>266</v>
      </c>
      <c r="F85" s="2475"/>
      <c r="G85" s="1140"/>
      <c r="H85" s="1141"/>
      <c r="I85" s="1141"/>
      <c r="J85" s="2431">
        <f>'当該年度入力、注意事項'!$E$10</f>
        <v>26</v>
      </c>
      <c r="K85" s="2431"/>
      <c r="L85" s="2431"/>
      <c r="M85" s="1141"/>
      <c r="N85" s="1141"/>
      <c r="O85" s="1142"/>
      <c r="P85" s="2432">
        <f>'当該年度入力、注意事項'!$E$10+1</f>
        <v>27</v>
      </c>
      <c r="Q85" s="2431"/>
      <c r="R85" s="2433"/>
      <c r="S85" s="2429" t="s">
        <v>15</v>
      </c>
    </row>
    <row r="86" spans="1:19" ht="18.75" customHeight="1" thickBot="1" x14ac:dyDescent="0.2">
      <c r="A86" s="28"/>
      <c r="B86" s="28"/>
      <c r="C86" s="2495" t="s">
        <v>264</v>
      </c>
      <c r="D86" s="2496"/>
      <c r="E86" s="2497"/>
      <c r="F86" s="2498"/>
      <c r="G86" s="1143" t="s">
        <v>448</v>
      </c>
      <c r="H86" s="1144" t="s">
        <v>449</v>
      </c>
      <c r="I86" s="1144" t="s">
        <v>450</v>
      </c>
      <c r="J86" s="1144" t="s">
        <v>451</v>
      </c>
      <c r="K86" s="1144" t="s">
        <v>458</v>
      </c>
      <c r="L86" s="1144" t="s">
        <v>459</v>
      </c>
      <c r="M86" s="1144" t="s">
        <v>452</v>
      </c>
      <c r="N86" s="1144" t="s">
        <v>453</v>
      </c>
      <c r="O86" s="1144" t="s">
        <v>454</v>
      </c>
      <c r="P86" s="1144" t="s">
        <v>455</v>
      </c>
      <c r="Q86" s="1144" t="s">
        <v>456</v>
      </c>
      <c r="R86" s="1144" t="s">
        <v>457</v>
      </c>
      <c r="S86" s="2494"/>
    </row>
    <row r="87" spans="1:19" ht="22.5" customHeight="1" x14ac:dyDescent="0.15">
      <c r="A87" s="28"/>
      <c r="B87" s="28"/>
      <c r="C87" s="2476" t="s">
        <v>192</v>
      </c>
      <c r="D87" s="2355" t="s">
        <v>242</v>
      </c>
      <c r="E87" s="2355"/>
      <c r="F87" s="2376"/>
      <c r="G87" s="1714">
        <v>954</v>
      </c>
      <c r="H87" s="1645">
        <v>344</v>
      </c>
      <c r="I87" s="1645">
        <v>296</v>
      </c>
      <c r="J87" s="1645">
        <v>351</v>
      </c>
      <c r="K87" s="1645">
        <v>281</v>
      </c>
      <c r="L87" s="1645">
        <v>289</v>
      </c>
      <c r="M87" s="1645">
        <v>354</v>
      </c>
      <c r="N87" s="1645">
        <v>272</v>
      </c>
      <c r="O87" s="1707">
        <v>230</v>
      </c>
      <c r="P87" s="1707">
        <v>257</v>
      </c>
      <c r="Q87" s="1707">
        <v>243</v>
      </c>
      <c r="R87" s="1708">
        <v>1020</v>
      </c>
      <c r="S87" s="1127">
        <f t="shared" ref="S87:S92" si="30">SUM(G87:R87)</f>
        <v>4891</v>
      </c>
    </row>
    <row r="88" spans="1:19" s="3" customFormat="1" ht="22.5" customHeight="1" x14ac:dyDescent="0.15">
      <c r="A88" s="27"/>
      <c r="B88" s="27"/>
      <c r="C88" s="2520"/>
      <c r="D88" s="2351" t="s">
        <v>243</v>
      </c>
      <c r="E88" s="2351"/>
      <c r="F88" s="2352"/>
      <c r="G88" s="1647">
        <v>420</v>
      </c>
      <c r="H88" s="1647">
        <v>218</v>
      </c>
      <c r="I88" s="1647">
        <v>262</v>
      </c>
      <c r="J88" s="1647">
        <v>277</v>
      </c>
      <c r="K88" s="1647">
        <v>252</v>
      </c>
      <c r="L88" s="1647">
        <v>315</v>
      </c>
      <c r="M88" s="1647">
        <v>270</v>
      </c>
      <c r="N88" s="1647">
        <v>172</v>
      </c>
      <c r="O88" s="1649">
        <v>208</v>
      </c>
      <c r="P88" s="1649">
        <v>211</v>
      </c>
      <c r="Q88" s="1649">
        <v>273</v>
      </c>
      <c r="R88" s="1710">
        <v>1254</v>
      </c>
      <c r="S88" s="1088">
        <f t="shared" si="30"/>
        <v>4132</v>
      </c>
    </row>
    <row r="89" spans="1:19" s="3" customFormat="1" ht="22.5" customHeight="1" x14ac:dyDescent="0.15">
      <c r="A89" s="27"/>
      <c r="B89" s="27"/>
      <c r="C89" s="2520"/>
      <c r="D89" s="2351" t="s">
        <v>244</v>
      </c>
      <c r="E89" s="2351"/>
      <c r="F89" s="2352"/>
      <c r="G89" s="1647">
        <v>163</v>
      </c>
      <c r="H89" s="1647">
        <v>144</v>
      </c>
      <c r="I89" s="1647">
        <v>145</v>
      </c>
      <c r="J89" s="1647">
        <v>142</v>
      </c>
      <c r="K89" s="1647">
        <v>121</v>
      </c>
      <c r="L89" s="1647">
        <v>141</v>
      </c>
      <c r="M89" s="1647">
        <v>129</v>
      </c>
      <c r="N89" s="1647">
        <v>127</v>
      </c>
      <c r="O89" s="1649">
        <v>112</v>
      </c>
      <c r="P89" s="1649">
        <v>108</v>
      </c>
      <c r="Q89" s="1649">
        <v>122</v>
      </c>
      <c r="R89" s="1710">
        <v>183</v>
      </c>
      <c r="S89" s="1088">
        <f t="shared" si="30"/>
        <v>1637</v>
      </c>
    </row>
    <row r="90" spans="1:19" ht="22.5" customHeight="1" x14ac:dyDescent="0.15">
      <c r="A90" s="28"/>
      <c r="B90" s="28"/>
      <c r="C90" s="2520"/>
      <c r="D90" s="2351" t="s">
        <v>47</v>
      </c>
      <c r="E90" s="2351"/>
      <c r="F90" s="2352"/>
      <c r="G90" s="1647">
        <v>431</v>
      </c>
      <c r="H90" s="1647">
        <v>355</v>
      </c>
      <c r="I90" s="1647">
        <v>304</v>
      </c>
      <c r="J90" s="1647">
        <v>281</v>
      </c>
      <c r="K90" s="1647">
        <v>266</v>
      </c>
      <c r="L90" s="1647">
        <v>285</v>
      </c>
      <c r="M90" s="1647">
        <v>280</v>
      </c>
      <c r="N90" s="1647">
        <v>293</v>
      </c>
      <c r="O90" s="1649">
        <v>268</v>
      </c>
      <c r="P90" s="1649">
        <v>283</v>
      </c>
      <c r="Q90" s="1649">
        <v>322</v>
      </c>
      <c r="R90" s="1710">
        <v>482</v>
      </c>
      <c r="S90" s="1088">
        <f t="shared" si="30"/>
        <v>3850</v>
      </c>
    </row>
    <row r="91" spans="1:19" ht="22.5" customHeight="1" thickBot="1" x14ac:dyDescent="0.2">
      <c r="A91" s="28"/>
      <c r="B91" s="28"/>
      <c r="C91" s="2520"/>
      <c r="D91" s="2377" t="s">
        <v>18</v>
      </c>
      <c r="E91" s="2377"/>
      <c r="F91" s="2378"/>
      <c r="G91" s="1647">
        <v>44</v>
      </c>
      <c r="H91" s="1647">
        <v>27</v>
      </c>
      <c r="I91" s="1647">
        <v>37</v>
      </c>
      <c r="J91" s="1647">
        <v>48</v>
      </c>
      <c r="K91" s="1647">
        <v>43</v>
      </c>
      <c r="L91" s="1647">
        <v>23</v>
      </c>
      <c r="M91" s="1647">
        <v>37</v>
      </c>
      <c r="N91" s="1647">
        <v>25</v>
      </c>
      <c r="O91" s="1651">
        <v>43</v>
      </c>
      <c r="P91" s="1651">
        <v>41</v>
      </c>
      <c r="Q91" s="1651">
        <v>50</v>
      </c>
      <c r="R91" s="1712">
        <v>52</v>
      </c>
      <c r="S91" s="1148">
        <f t="shared" si="30"/>
        <v>470</v>
      </c>
    </row>
    <row r="92" spans="1:19" ht="22.5" customHeight="1" thickTop="1" thickBot="1" x14ac:dyDescent="0.2">
      <c r="A92" s="28"/>
      <c r="B92" s="28"/>
      <c r="C92" s="2521"/>
      <c r="D92" s="2492" t="s">
        <v>15</v>
      </c>
      <c r="E92" s="2492"/>
      <c r="F92" s="2493"/>
      <c r="G92" s="1122">
        <f>SUM(G87:G91)</f>
        <v>2012</v>
      </c>
      <c r="H92" s="1085">
        <f>SUM(H87:H91)</f>
        <v>1088</v>
      </c>
      <c r="I92" s="1085">
        <f>SUM(I87:I91)</f>
        <v>1044</v>
      </c>
      <c r="J92" s="1085">
        <f>SUM(J87:J91)</f>
        <v>1099</v>
      </c>
      <c r="K92" s="1085">
        <f t="shared" ref="K92:R92" si="31">SUM(K87:K91)</f>
        <v>963</v>
      </c>
      <c r="L92" s="1085">
        <f t="shared" si="31"/>
        <v>1053</v>
      </c>
      <c r="M92" s="1085">
        <f t="shared" si="31"/>
        <v>1070</v>
      </c>
      <c r="N92" s="1085">
        <f t="shared" si="31"/>
        <v>889</v>
      </c>
      <c r="O92" s="1085">
        <f t="shared" si="31"/>
        <v>861</v>
      </c>
      <c r="P92" s="1085">
        <f t="shared" si="31"/>
        <v>900</v>
      </c>
      <c r="Q92" s="1085">
        <f t="shared" si="31"/>
        <v>1010</v>
      </c>
      <c r="R92" s="1085">
        <f t="shared" si="31"/>
        <v>2991</v>
      </c>
      <c r="S92" s="1123">
        <f t="shared" si="30"/>
        <v>14980</v>
      </c>
    </row>
    <row r="93" spans="1:19" ht="22.5" customHeight="1" x14ac:dyDescent="0.15">
      <c r="A93" s="28"/>
      <c r="B93" s="28"/>
      <c r="C93" s="2476" t="s">
        <v>190</v>
      </c>
      <c r="D93" s="2355" t="s">
        <v>242</v>
      </c>
      <c r="E93" s="2355"/>
      <c r="F93" s="2376"/>
      <c r="G93" s="1645">
        <v>38</v>
      </c>
      <c r="H93" s="1645">
        <v>17</v>
      </c>
      <c r="I93" s="1645">
        <v>22</v>
      </c>
      <c r="J93" s="1645">
        <v>10</v>
      </c>
      <c r="K93" s="1645">
        <v>15</v>
      </c>
      <c r="L93" s="1645">
        <v>13</v>
      </c>
      <c r="M93" s="1645">
        <v>15</v>
      </c>
      <c r="N93" s="1645">
        <v>12</v>
      </c>
      <c r="O93" s="1707">
        <v>13</v>
      </c>
      <c r="P93" s="1707">
        <v>15</v>
      </c>
      <c r="Q93" s="1707">
        <v>9</v>
      </c>
      <c r="R93" s="1708">
        <v>53</v>
      </c>
      <c r="S93" s="1127">
        <f t="shared" ref="S93:S104" si="32">SUM(G93:R93)</f>
        <v>232</v>
      </c>
    </row>
    <row r="94" spans="1:19" ht="22.5" customHeight="1" x14ac:dyDescent="0.15">
      <c r="A94" s="28"/>
      <c r="B94" s="28"/>
      <c r="C94" s="2477"/>
      <c r="D94" s="2351" t="s">
        <v>243</v>
      </c>
      <c r="E94" s="2351"/>
      <c r="F94" s="2352"/>
      <c r="G94" s="1647">
        <v>35</v>
      </c>
      <c r="H94" s="1647">
        <v>24</v>
      </c>
      <c r="I94" s="1647">
        <v>32</v>
      </c>
      <c r="J94" s="1647">
        <v>25</v>
      </c>
      <c r="K94" s="1647">
        <v>23</v>
      </c>
      <c r="L94" s="1647">
        <v>28</v>
      </c>
      <c r="M94" s="1647">
        <v>17</v>
      </c>
      <c r="N94" s="1647">
        <v>19</v>
      </c>
      <c r="O94" s="1649">
        <v>22</v>
      </c>
      <c r="P94" s="1649">
        <v>19</v>
      </c>
      <c r="Q94" s="1649">
        <v>23</v>
      </c>
      <c r="R94" s="1710">
        <v>108</v>
      </c>
      <c r="S94" s="1088">
        <f t="shared" si="32"/>
        <v>375</v>
      </c>
    </row>
    <row r="95" spans="1:19" ht="22.5" customHeight="1" x14ac:dyDescent="0.15">
      <c r="A95" s="28"/>
      <c r="B95" s="28"/>
      <c r="C95" s="2477"/>
      <c r="D95" s="2351" t="s">
        <v>244</v>
      </c>
      <c r="E95" s="2351"/>
      <c r="F95" s="2352"/>
      <c r="G95" s="1647">
        <v>11</v>
      </c>
      <c r="H95" s="1647">
        <v>11</v>
      </c>
      <c r="I95" s="1647">
        <v>7</v>
      </c>
      <c r="J95" s="1647">
        <v>7</v>
      </c>
      <c r="K95" s="1647">
        <v>10</v>
      </c>
      <c r="L95" s="1647">
        <v>5</v>
      </c>
      <c r="M95" s="1647">
        <v>8</v>
      </c>
      <c r="N95" s="1647">
        <v>11</v>
      </c>
      <c r="O95" s="1649">
        <v>5</v>
      </c>
      <c r="P95" s="1649">
        <v>10</v>
      </c>
      <c r="Q95" s="1649">
        <v>8</v>
      </c>
      <c r="R95" s="1710">
        <v>11</v>
      </c>
      <c r="S95" s="1088">
        <f>SUM(G95:R95)</f>
        <v>104</v>
      </c>
    </row>
    <row r="96" spans="1:19" ht="22.5" customHeight="1" x14ac:dyDescent="0.15">
      <c r="A96" s="28"/>
      <c r="B96" s="28"/>
      <c r="C96" s="2477"/>
      <c r="D96" s="2351" t="s">
        <v>47</v>
      </c>
      <c r="E96" s="2351"/>
      <c r="F96" s="2352"/>
      <c r="G96" s="1647">
        <v>43</v>
      </c>
      <c r="H96" s="1647">
        <v>28</v>
      </c>
      <c r="I96" s="1647">
        <v>27</v>
      </c>
      <c r="J96" s="1647">
        <v>32</v>
      </c>
      <c r="K96" s="1647">
        <v>40</v>
      </c>
      <c r="L96" s="1647">
        <v>28</v>
      </c>
      <c r="M96" s="1647">
        <v>33</v>
      </c>
      <c r="N96" s="1647">
        <v>37</v>
      </c>
      <c r="O96" s="1649">
        <v>24</v>
      </c>
      <c r="P96" s="1649">
        <v>19</v>
      </c>
      <c r="Q96" s="1649">
        <v>36</v>
      </c>
      <c r="R96" s="1710">
        <v>36</v>
      </c>
      <c r="S96" s="1088">
        <f t="shared" si="32"/>
        <v>383</v>
      </c>
    </row>
    <row r="97" spans="1:19" ht="22.5" customHeight="1" thickBot="1" x14ac:dyDescent="0.2">
      <c r="A97" s="28"/>
      <c r="B97" s="28"/>
      <c r="C97" s="2477"/>
      <c r="D97" s="2377" t="s">
        <v>18</v>
      </c>
      <c r="E97" s="2377"/>
      <c r="F97" s="2378"/>
      <c r="G97" s="1647">
        <v>28</v>
      </c>
      <c r="H97" s="1647">
        <v>19</v>
      </c>
      <c r="I97" s="1647">
        <v>19</v>
      </c>
      <c r="J97" s="1647">
        <v>21</v>
      </c>
      <c r="K97" s="1647">
        <v>21</v>
      </c>
      <c r="L97" s="1647">
        <v>28</v>
      </c>
      <c r="M97" s="1647">
        <v>24</v>
      </c>
      <c r="N97" s="1647">
        <v>29</v>
      </c>
      <c r="O97" s="1651">
        <v>23</v>
      </c>
      <c r="P97" s="1651">
        <v>17</v>
      </c>
      <c r="Q97" s="1651">
        <v>13</v>
      </c>
      <c r="R97" s="1712">
        <v>25</v>
      </c>
      <c r="S97" s="1121">
        <f t="shared" si="32"/>
        <v>267</v>
      </c>
    </row>
    <row r="98" spans="1:19" ht="22.5" customHeight="1" thickTop="1" thickBot="1" x14ac:dyDescent="0.2">
      <c r="A98" s="28"/>
      <c r="B98" s="28"/>
      <c r="C98" s="2523"/>
      <c r="D98" s="2492" t="s">
        <v>15</v>
      </c>
      <c r="E98" s="2492"/>
      <c r="F98" s="2493"/>
      <c r="G98" s="1122">
        <f t="shared" ref="G98:R98" si="33">SUM(G93:G97)</f>
        <v>155</v>
      </c>
      <c r="H98" s="1122">
        <f t="shared" si="33"/>
        <v>99</v>
      </c>
      <c r="I98" s="1122">
        <f t="shared" si="33"/>
        <v>107</v>
      </c>
      <c r="J98" s="1122">
        <f t="shared" si="33"/>
        <v>95</v>
      </c>
      <c r="K98" s="1122">
        <f t="shared" si="33"/>
        <v>109</v>
      </c>
      <c r="L98" s="1122">
        <f t="shared" si="33"/>
        <v>102</v>
      </c>
      <c r="M98" s="1122">
        <f t="shared" si="33"/>
        <v>97</v>
      </c>
      <c r="N98" s="1122">
        <f t="shared" si="33"/>
        <v>108</v>
      </c>
      <c r="O98" s="1122">
        <f t="shared" si="33"/>
        <v>87</v>
      </c>
      <c r="P98" s="1122">
        <f t="shared" si="33"/>
        <v>80</v>
      </c>
      <c r="Q98" s="1122">
        <f t="shared" si="33"/>
        <v>89</v>
      </c>
      <c r="R98" s="1122">
        <f t="shared" si="33"/>
        <v>233</v>
      </c>
      <c r="S98" s="1123">
        <f t="shared" si="32"/>
        <v>1361</v>
      </c>
    </row>
    <row r="99" spans="1:19" ht="22.5" customHeight="1" x14ac:dyDescent="0.15">
      <c r="A99" s="28"/>
      <c r="B99" s="28"/>
      <c r="C99" s="2483" t="s">
        <v>72</v>
      </c>
      <c r="D99" s="2379" t="s">
        <v>242</v>
      </c>
      <c r="E99" s="2379"/>
      <c r="F99" s="2399"/>
      <c r="G99" s="1124">
        <f>G87+G93</f>
        <v>992</v>
      </c>
      <c r="H99" s="1124">
        <f t="shared" ref="H99:R103" si="34">H87+H93</f>
        <v>361</v>
      </c>
      <c r="I99" s="1124">
        <f t="shared" si="34"/>
        <v>318</v>
      </c>
      <c r="J99" s="1124">
        <f t="shared" si="34"/>
        <v>361</v>
      </c>
      <c r="K99" s="1124">
        <f t="shared" si="34"/>
        <v>296</v>
      </c>
      <c r="L99" s="1124">
        <f t="shared" si="34"/>
        <v>302</v>
      </c>
      <c r="M99" s="1124">
        <f t="shared" si="34"/>
        <v>369</v>
      </c>
      <c r="N99" s="1124">
        <f t="shared" si="34"/>
        <v>284</v>
      </c>
      <c r="O99" s="1124">
        <f t="shared" si="34"/>
        <v>243</v>
      </c>
      <c r="P99" s="1124">
        <f t="shared" si="34"/>
        <v>272</v>
      </c>
      <c r="Q99" s="1124">
        <f t="shared" si="34"/>
        <v>252</v>
      </c>
      <c r="R99" s="1124">
        <f t="shared" si="34"/>
        <v>1073</v>
      </c>
      <c r="S99" s="1127">
        <f>SUM(G99:R99)</f>
        <v>5123</v>
      </c>
    </row>
    <row r="100" spans="1:19" ht="22.5" customHeight="1" x14ac:dyDescent="0.15">
      <c r="A100" s="28"/>
      <c r="B100" s="28"/>
      <c r="C100" s="2484"/>
      <c r="D100" s="2351" t="s">
        <v>243</v>
      </c>
      <c r="E100" s="2351"/>
      <c r="F100" s="2352"/>
      <c r="G100" s="1117">
        <f>G88+G94</f>
        <v>455</v>
      </c>
      <c r="H100" s="1117">
        <f t="shared" si="34"/>
        <v>242</v>
      </c>
      <c r="I100" s="1117">
        <f t="shared" si="34"/>
        <v>294</v>
      </c>
      <c r="J100" s="1117">
        <f t="shared" si="34"/>
        <v>302</v>
      </c>
      <c r="K100" s="1117">
        <f t="shared" si="34"/>
        <v>275</v>
      </c>
      <c r="L100" s="1117">
        <f t="shared" si="34"/>
        <v>343</v>
      </c>
      <c r="M100" s="1117">
        <f t="shared" si="34"/>
        <v>287</v>
      </c>
      <c r="N100" s="1117">
        <f t="shared" si="34"/>
        <v>191</v>
      </c>
      <c r="O100" s="1117">
        <f t="shared" si="34"/>
        <v>230</v>
      </c>
      <c r="P100" s="1117">
        <f t="shared" si="34"/>
        <v>230</v>
      </c>
      <c r="Q100" s="1117">
        <f t="shared" si="34"/>
        <v>296</v>
      </c>
      <c r="R100" s="1117">
        <f t="shared" si="34"/>
        <v>1362</v>
      </c>
      <c r="S100" s="1088">
        <f t="shared" si="32"/>
        <v>4507</v>
      </c>
    </row>
    <row r="101" spans="1:19" ht="22.5" customHeight="1" x14ac:dyDescent="0.15">
      <c r="A101" s="28"/>
      <c r="B101" s="28"/>
      <c r="C101" s="2484"/>
      <c r="D101" s="2351" t="s">
        <v>244</v>
      </c>
      <c r="E101" s="2351"/>
      <c r="F101" s="2352"/>
      <c r="G101" s="1117">
        <f>G89+G95</f>
        <v>174</v>
      </c>
      <c r="H101" s="1117">
        <f t="shared" si="34"/>
        <v>155</v>
      </c>
      <c r="I101" s="1117">
        <f t="shared" si="34"/>
        <v>152</v>
      </c>
      <c r="J101" s="1117">
        <f t="shared" si="34"/>
        <v>149</v>
      </c>
      <c r="K101" s="1117">
        <f t="shared" si="34"/>
        <v>131</v>
      </c>
      <c r="L101" s="1117">
        <f t="shared" si="34"/>
        <v>146</v>
      </c>
      <c r="M101" s="1117">
        <f t="shared" si="34"/>
        <v>137</v>
      </c>
      <c r="N101" s="1117">
        <f t="shared" si="34"/>
        <v>138</v>
      </c>
      <c r="O101" s="1117">
        <f t="shared" si="34"/>
        <v>117</v>
      </c>
      <c r="P101" s="1117">
        <f t="shared" si="34"/>
        <v>118</v>
      </c>
      <c r="Q101" s="1117">
        <f t="shared" si="34"/>
        <v>130</v>
      </c>
      <c r="R101" s="1117">
        <f t="shared" si="34"/>
        <v>194</v>
      </c>
      <c r="S101" s="1088">
        <f>SUM(G101:R101)</f>
        <v>1741</v>
      </c>
    </row>
    <row r="102" spans="1:19" ht="22.5" customHeight="1" x14ac:dyDescent="0.15">
      <c r="A102" s="28"/>
      <c r="B102" s="28"/>
      <c r="C102" s="2484"/>
      <c r="D102" s="2351" t="s">
        <v>47</v>
      </c>
      <c r="E102" s="2351"/>
      <c r="F102" s="2352"/>
      <c r="G102" s="1117">
        <f>G90+G96</f>
        <v>474</v>
      </c>
      <c r="H102" s="1117">
        <f t="shared" si="34"/>
        <v>383</v>
      </c>
      <c r="I102" s="1117">
        <f t="shared" si="34"/>
        <v>331</v>
      </c>
      <c r="J102" s="1117">
        <f t="shared" si="34"/>
        <v>313</v>
      </c>
      <c r="K102" s="1117">
        <f t="shared" si="34"/>
        <v>306</v>
      </c>
      <c r="L102" s="1117">
        <f>L90+L96</f>
        <v>313</v>
      </c>
      <c r="M102" s="1117">
        <f t="shared" si="34"/>
        <v>313</v>
      </c>
      <c r="N102" s="1117">
        <f t="shared" si="34"/>
        <v>330</v>
      </c>
      <c r="O102" s="1117">
        <f t="shared" si="34"/>
        <v>292</v>
      </c>
      <c r="P102" s="1117">
        <f t="shared" si="34"/>
        <v>302</v>
      </c>
      <c r="Q102" s="1117">
        <f t="shared" si="34"/>
        <v>358</v>
      </c>
      <c r="R102" s="1117">
        <f t="shared" si="34"/>
        <v>518</v>
      </c>
      <c r="S102" s="1088">
        <f t="shared" si="32"/>
        <v>4233</v>
      </c>
    </row>
    <row r="103" spans="1:19" ht="22.5" customHeight="1" thickBot="1" x14ac:dyDescent="0.2">
      <c r="A103" s="28"/>
      <c r="B103" s="28"/>
      <c r="C103" s="2484"/>
      <c r="D103" s="2423" t="s">
        <v>18</v>
      </c>
      <c r="E103" s="2423"/>
      <c r="F103" s="2424"/>
      <c r="G103" s="1132">
        <f>G91+G97</f>
        <v>72</v>
      </c>
      <c r="H103" s="1132">
        <f t="shared" si="34"/>
        <v>46</v>
      </c>
      <c r="I103" s="1132">
        <f t="shared" si="34"/>
        <v>56</v>
      </c>
      <c r="J103" s="1132">
        <f t="shared" si="34"/>
        <v>69</v>
      </c>
      <c r="K103" s="1132">
        <f t="shared" si="34"/>
        <v>64</v>
      </c>
      <c r="L103" s="1132">
        <f t="shared" si="34"/>
        <v>51</v>
      </c>
      <c r="M103" s="1132">
        <f t="shared" si="34"/>
        <v>61</v>
      </c>
      <c r="N103" s="1132">
        <f t="shared" si="34"/>
        <v>54</v>
      </c>
      <c r="O103" s="1132">
        <f t="shared" si="34"/>
        <v>66</v>
      </c>
      <c r="P103" s="1132">
        <f t="shared" si="34"/>
        <v>58</v>
      </c>
      <c r="Q103" s="1132">
        <f t="shared" si="34"/>
        <v>63</v>
      </c>
      <c r="R103" s="1132">
        <f t="shared" si="34"/>
        <v>77</v>
      </c>
      <c r="S103" s="1121">
        <f t="shared" si="32"/>
        <v>737</v>
      </c>
    </row>
    <row r="104" spans="1:19" ht="22.5" customHeight="1" thickTop="1" thickBot="1" x14ac:dyDescent="0.2">
      <c r="A104" s="28"/>
      <c r="B104" s="28"/>
      <c r="C104" s="2485"/>
      <c r="D104" s="2492" t="s">
        <v>15</v>
      </c>
      <c r="E104" s="2492"/>
      <c r="F104" s="2493"/>
      <c r="G104" s="1134">
        <f>SUM(G99:G103)</f>
        <v>2167</v>
      </c>
      <c r="H104" s="1134">
        <f t="shared" ref="H104:R104" si="35">SUM(H99:H103)</f>
        <v>1187</v>
      </c>
      <c r="I104" s="1134">
        <f t="shared" si="35"/>
        <v>1151</v>
      </c>
      <c r="J104" s="1134">
        <f t="shared" si="35"/>
        <v>1194</v>
      </c>
      <c r="K104" s="1134">
        <f t="shared" si="35"/>
        <v>1072</v>
      </c>
      <c r="L104" s="1134">
        <f t="shared" si="35"/>
        <v>1155</v>
      </c>
      <c r="M104" s="1134">
        <f t="shared" si="35"/>
        <v>1167</v>
      </c>
      <c r="N104" s="1134">
        <f t="shared" si="35"/>
        <v>997</v>
      </c>
      <c r="O104" s="1134">
        <f t="shared" si="35"/>
        <v>948</v>
      </c>
      <c r="P104" s="1134">
        <f t="shared" si="35"/>
        <v>980</v>
      </c>
      <c r="Q104" s="1134">
        <f t="shared" si="35"/>
        <v>1099</v>
      </c>
      <c r="R104" s="1134">
        <f t="shared" si="35"/>
        <v>3224</v>
      </c>
      <c r="S104" s="1123">
        <f t="shared" si="32"/>
        <v>16341</v>
      </c>
    </row>
    <row r="105" spans="1:19" ht="20.100000000000001" customHeight="1" x14ac:dyDescent="0.15">
      <c r="A105" s="28"/>
      <c r="B105" s="28"/>
      <c r="C105" s="28"/>
      <c r="D105" s="28"/>
      <c r="E105" s="28"/>
      <c r="F105" s="28"/>
      <c r="G105" s="1154"/>
      <c r="H105" s="1154"/>
      <c r="I105" s="1154"/>
      <c r="J105" s="1154"/>
      <c r="K105" s="1154"/>
      <c r="L105" s="1154"/>
      <c r="M105" s="1154"/>
      <c r="N105" s="1154"/>
      <c r="O105" s="1154"/>
      <c r="P105" s="1154"/>
      <c r="Q105" s="1154"/>
      <c r="R105" s="1154"/>
      <c r="S105" s="1154"/>
    </row>
    <row r="106" spans="1:19" ht="11.25" customHeight="1" x14ac:dyDescent="0.15">
      <c r="A106" s="28"/>
      <c r="B106" s="28"/>
      <c r="C106" s="28"/>
      <c r="D106" s="28"/>
      <c r="E106" s="28"/>
      <c r="F106" s="28"/>
      <c r="G106" s="1154"/>
      <c r="H106" s="1154"/>
      <c r="I106" s="1154"/>
      <c r="J106" s="1154"/>
      <c r="K106" s="1154"/>
      <c r="L106" s="1154"/>
      <c r="M106" s="1154"/>
      <c r="N106" s="1154"/>
      <c r="O106" s="1154"/>
      <c r="P106" s="1154"/>
      <c r="Q106" s="1154"/>
      <c r="R106" s="1154"/>
      <c r="S106" s="1154"/>
    </row>
    <row r="107" spans="1:19" ht="22.5" customHeight="1" x14ac:dyDescent="0.15">
      <c r="A107" s="28"/>
      <c r="B107" s="32" t="s">
        <v>169</v>
      </c>
      <c r="C107" s="28"/>
      <c r="D107" s="28"/>
      <c r="E107" s="28"/>
      <c r="F107" s="28"/>
      <c r="G107" s="1154"/>
      <c r="H107" s="1154"/>
      <c r="I107" s="1154"/>
      <c r="J107" s="1154"/>
      <c r="K107" s="1154"/>
      <c r="L107" s="1154"/>
      <c r="M107" s="1154"/>
      <c r="N107" s="1154"/>
      <c r="O107" s="1154"/>
      <c r="P107" s="1154"/>
      <c r="Q107" s="1154"/>
      <c r="R107" s="1154"/>
      <c r="S107" s="1154"/>
    </row>
    <row r="108" spans="1:19" ht="22.5" customHeight="1" x14ac:dyDescent="0.15">
      <c r="A108" s="28"/>
      <c r="C108" s="32" t="s">
        <v>183</v>
      </c>
      <c r="D108" s="28"/>
      <c r="E108" s="28"/>
      <c r="F108" s="28"/>
      <c r="G108" s="1154"/>
      <c r="H108" s="1154"/>
      <c r="I108" s="1154"/>
      <c r="J108" s="1154"/>
      <c r="K108" s="1154"/>
      <c r="L108" s="1154"/>
      <c r="M108" s="1154"/>
      <c r="N108" s="1154"/>
      <c r="O108" s="1154"/>
      <c r="P108" s="1154"/>
      <c r="Q108" s="2462">
        <f>'当該年度入力、注意事項'!$E$10</f>
        <v>26</v>
      </c>
      <c r="R108" s="2462"/>
      <c r="S108" s="2462"/>
    </row>
    <row r="109" spans="1:19" ht="3.75" customHeight="1" thickBot="1" x14ac:dyDescent="0.2">
      <c r="A109" s="28"/>
      <c r="B109" s="28"/>
      <c r="C109" s="28"/>
      <c r="D109" s="28"/>
      <c r="E109" s="28"/>
      <c r="F109" s="28"/>
      <c r="G109" s="1154"/>
      <c r="H109" s="1154"/>
      <c r="I109" s="1154"/>
      <c r="J109" s="1154"/>
      <c r="K109" s="1154"/>
      <c r="L109" s="1154"/>
      <c r="M109" s="1154"/>
      <c r="N109" s="1154"/>
      <c r="O109" s="1154"/>
      <c r="P109" s="1154"/>
      <c r="Q109" s="1154"/>
      <c r="R109" s="1154"/>
      <c r="S109" s="1154"/>
    </row>
    <row r="110" spans="1:19" ht="18.75" customHeight="1" x14ac:dyDescent="0.15">
      <c r="A110" s="28"/>
      <c r="B110" s="28"/>
      <c r="C110" s="2472"/>
      <c r="D110" s="2473"/>
      <c r="E110" s="2474" t="s">
        <v>266</v>
      </c>
      <c r="F110" s="2475"/>
      <c r="G110" s="1140"/>
      <c r="H110" s="1141"/>
      <c r="I110" s="1141"/>
      <c r="J110" s="2431">
        <f>'当該年度入力、注意事項'!$E$10</f>
        <v>26</v>
      </c>
      <c r="K110" s="2431"/>
      <c r="L110" s="2431"/>
      <c r="M110" s="1141"/>
      <c r="N110" s="1141"/>
      <c r="O110" s="1142"/>
      <c r="P110" s="2432">
        <f>'当該年度入力、注意事項'!$E$10+1</f>
        <v>27</v>
      </c>
      <c r="Q110" s="2431"/>
      <c r="R110" s="2433"/>
      <c r="S110" s="2429" t="s">
        <v>15</v>
      </c>
    </row>
    <row r="111" spans="1:19" ht="18.75" customHeight="1" thickBot="1" x14ac:dyDescent="0.2">
      <c r="A111" s="28"/>
      <c r="B111" s="28"/>
      <c r="C111" s="2490" t="s">
        <v>264</v>
      </c>
      <c r="D111" s="2491"/>
      <c r="E111" s="2488"/>
      <c r="F111" s="2489"/>
      <c r="G111" s="1143" t="s">
        <v>448</v>
      </c>
      <c r="H111" s="1144" t="s">
        <v>449</v>
      </c>
      <c r="I111" s="1144" t="s">
        <v>450</v>
      </c>
      <c r="J111" s="1144" t="s">
        <v>451</v>
      </c>
      <c r="K111" s="1144" t="s">
        <v>458</v>
      </c>
      <c r="L111" s="1144" t="s">
        <v>459</v>
      </c>
      <c r="M111" s="1144" t="s">
        <v>452</v>
      </c>
      <c r="N111" s="1144" t="s">
        <v>453</v>
      </c>
      <c r="O111" s="1144" t="s">
        <v>454</v>
      </c>
      <c r="P111" s="1144" t="s">
        <v>455</v>
      </c>
      <c r="Q111" s="1144" t="s">
        <v>456</v>
      </c>
      <c r="R111" s="1144" t="s">
        <v>457</v>
      </c>
      <c r="S111" s="2430"/>
    </row>
    <row r="112" spans="1:19" ht="22.5" customHeight="1" x14ac:dyDescent="0.15">
      <c r="A112" s="28"/>
      <c r="B112" s="28"/>
      <c r="C112" s="2476" t="s">
        <v>192</v>
      </c>
      <c r="D112" s="2355" t="s">
        <v>34</v>
      </c>
      <c r="E112" s="2355"/>
      <c r="F112" s="2376"/>
      <c r="G112" s="1714">
        <v>127</v>
      </c>
      <c r="H112" s="1647">
        <v>140</v>
      </c>
      <c r="I112" s="1647">
        <v>132</v>
      </c>
      <c r="J112" s="1647">
        <v>158</v>
      </c>
      <c r="K112" s="1647">
        <v>137</v>
      </c>
      <c r="L112" s="1647">
        <v>146</v>
      </c>
      <c r="M112" s="1647">
        <v>161</v>
      </c>
      <c r="N112" s="1647">
        <v>141</v>
      </c>
      <c r="O112" s="1715">
        <v>135</v>
      </c>
      <c r="P112" s="1715">
        <v>154</v>
      </c>
      <c r="Q112" s="1715">
        <v>143</v>
      </c>
      <c r="R112" s="1716">
        <v>149</v>
      </c>
      <c r="S112" s="1120">
        <f t="shared" ref="S112:S118" si="36">SUM(G112:R112)</f>
        <v>1723</v>
      </c>
    </row>
    <row r="113" spans="1:19" ht="22.5" customHeight="1" x14ac:dyDescent="0.15">
      <c r="A113" s="28"/>
      <c r="B113" s="28"/>
      <c r="C113" s="2520"/>
      <c r="D113" s="2351" t="s">
        <v>38</v>
      </c>
      <c r="E113" s="2351"/>
      <c r="F113" s="2352"/>
      <c r="G113" s="1647">
        <v>167</v>
      </c>
      <c r="H113" s="1647">
        <v>182</v>
      </c>
      <c r="I113" s="1647">
        <v>148</v>
      </c>
      <c r="J113" s="1647">
        <v>145</v>
      </c>
      <c r="K113" s="1647">
        <v>140</v>
      </c>
      <c r="L113" s="1647">
        <v>163</v>
      </c>
      <c r="M113" s="1647">
        <v>169</v>
      </c>
      <c r="N113" s="1647">
        <v>140</v>
      </c>
      <c r="O113" s="1649">
        <v>178</v>
      </c>
      <c r="P113" s="1649">
        <v>264</v>
      </c>
      <c r="Q113" s="1649">
        <v>214</v>
      </c>
      <c r="R113" s="1710">
        <v>203</v>
      </c>
      <c r="S113" s="1088">
        <f t="shared" si="36"/>
        <v>2113</v>
      </c>
    </row>
    <row r="114" spans="1:19" ht="22.5" customHeight="1" x14ac:dyDescent="0.15">
      <c r="A114" s="28"/>
      <c r="B114" s="28"/>
      <c r="C114" s="2520"/>
      <c r="D114" s="2351" t="s">
        <v>48</v>
      </c>
      <c r="E114" s="2351"/>
      <c r="F114" s="2352"/>
      <c r="G114" s="1647">
        <v>9</v>
      </c>
      <c r="H114" s="1647">
        <v>6</v>
      </c>
      <c r="I114" s="1647">
        <v>4</v>
      </c>
      <c r="J114" s="1647">
        <v>5</v>
      </c>
      <c r="K114" s="1647">
        <v>5</v>
      </c>
      <c r="L114" s="1647">
        <v>4</v>
      </c>
      <c r="M114" s="1647">
        <v>2</v>
      </c>
      <c r="N114" s="1647">
        <v>4</v>
      </c>
      <c r="O114" s="1649">
        <v>1</v>
      </c>
      <c r="P114" s="1649">
        <v>1</v>
      </c>
      <c r="Q114" s="1649">
        <v>3</v>
      </c>
      <c r="R114" s="1710">
        <v>16</v>
      </c>
      <c r="S114" s="1088">
        <f t="shared" si="36"/>
        <v>60</v>
      </c>
    </row>
    <row r="115" spans="1:19" ht="22.5" customHeight="1" x14ac:dyDescent="0.15">
      <c r="A115" s="28"/>
      <c r="B115" s="28"/>
      <c r="C115" s="2520"/>
      <c r="D115" s="2351" t="s">
        <v>49</v>
      </c>
      <c r="E115" s="2351"/>
      <c r="F115" s="2352"/>
      <c r="G115" s="1647">
        <v>26</v>
      </c>
      <c r="H115" s="1647">
        <v>13</v>
      </c>
      <c r="I115" s="1647">
        <v>19</v>
      </c>
      <c r="J115" s="1647">
        <v>30</v>
      </c>
      <c r="K115" s="1647">
        <v>24</v>
      </c>
      <c r="L115" s="1647">
        <v>14</v>
      </c>
      <c r="M115" s="1647">
        <v>12</v>
      </c>
      <c r="N115" s="1647">
        <v>18</v>
      </c>
      <c r="O115" s="1651">
        <v>12</v>
      </c>
      <c r="P115" s="1651">
        <v>8</v>
      </c>
      <c r="Q115" s="1651">
        <v>31</v>
      </c>
      <c r="R115" s="1712">
        <v>31</v>
      </c>
      <c r="S115" s="1148">
        <f t="shared" si="36"/>
        <v>238</v>
      </c>
    </row>
    <row r="116" spans="1:19" ht="22.5" customHeight="1" thickBot="1" x14ac:dyDescent="0.2">
      <c r="A116" s="28"/>
      <c r="B116" s="28"/>
      <c r="C116" s="2520"/>
      <c r="D116" s="2423" t="s">
        <v>262</v>
      </c>
      <c r="E116" s="2423"/>
      <c r="F116" s="2424"/>
      <c r="G116" s="1717">
        <v>385</v>
      </c>
      <c r="H116" s="1718">
        <v>372</v>
      </c>
      <c r="I116" s="1718">
        <v>330</v>
      </c>
      <c r="J116" s="1718">
        <v>451</v>
      </c>
      <c r="K116" s="1718">
        <v>376</v>
      </c>
      <c r="L116" s="1718">
        <v>314</v>
      </c>
      <c r="M116" s="1718">
        <v>358</v>
      </c>
      <c r="N116" s="1718">
        <v>346</v>
      </c>
      <c r="O116" s="1719">
        <v>316</v>
      </c>
      <c r="P116" s="1719">
        <v>298</v>
      </c>
      <c r="Q116" s="1719">
        <v>302</v>
      </c>
      <c r="R116" s="1720">
        <v>438</v>
      </c>
      <c r="S116" s="1121">
        <f>SUM(G116:R116)</f>
        <v>4286</v>
      </c>
    </row>
    <row r="117" spans="1:19" ht="22.5" customHeight="1" thickTop="1" thickBot="1" x14ac:dyDescent="0.2">
      <c r="A117" s="28"/>
      <c r="B117" s="28"/>
      <c r="C117" s="2520"/>
      <c r="D117" s="2479" t="s">
        <v>15</v>
      </c>
      <c r="E117" s="2479"/>
      <c r="F117" s="2480"/>
      <c r="G117" s="1149">
        <f>SUM(G112:G116)</f>
        <v>714</v>
      </c>
      <c r="H117" s="1150">
        <f t="shared" ref="H117:R117" si="37">SUM(H112:H116)</f>
        <v>713</v>
      </c>
      <c r="I117" s="1150">
        <f t="shared" si="37"/>
        <v>633</v>
      </c>
      <c r="J117" s="1150">
        <f t="shared" si="37"/>
        <v>789</v>
      </c>
      <c r="K117" s="1150">
        <f t="shared" si="37"/>
        <v>682</v>
      </c>
      <c r="L117" s="1150">
        <f t="shared" si="37"/>
        <v>641</v>
      </c>
      <c r="M117" s="1150">
        <f t="shared" si="37"/>
        <v>702</v>
      </c>
      <c r="N117" s="1150">
        <f t="shared" si="37"/>
        <v>649</v>
      </c>
      <c r="O117" s="1150">
        <f t="shared" si="37"/>
        <v>642</v>
      </c>
      <c r="P117" s="1150">
        <f t="shared" si="37"/>
        <v>725</v>
      </c>
      <c r="Q117" s="1150">
        <f t="shared" si="37"/>
        <v>693</v>
      </c>
      <c r="R117" s="1151">
        <f t="shared" si="37"/>
        <v>837</v>
      </c>
      <c r="S117" s="1152">
        <f t="shared" si="36"/>
        <v>8420</v>
      </c>
    </row>
    <row r="118" spans="1:19" ht="22.5" customHeight="1" thickBot="1" x14ac:dyDescent="0.2">
      <c r="A118" s="28"/>
      <c r="B118" s="28"/>
      <c r="C118" s="2520"/>
      <c r="D118" s="2507" t="s">
        <v>245</v>
      </c>
      <c r="E118" s="2503"/>
      <c r="F118" s="2504"/>
      <c r="G118" s="1721">
        <v>2909</v>
      </c>
      <c r="H118" s="1722">
        <v>1850</v>
      </c>
      <c r="I118" s="1722">
        <v>1551</v>
      </c>
      <c r="J118" s="1722">
        <v>1676</v>
      </c>
      <c r="K118" s="1722">
        <v>1698</v>
      </c>
      <c r="L118" s="1722">
        <v>1579</v>
      </c>
      <c r="M118" s="1722">
        <v>1709</v>
      </c>
      <c r="N118" s="1722">
        <v>1708</v>
      </c>
      <c r="O118" s="1722">
        <v>1510</v>
      </c>
      <c r="P118" s="1722">
        <v>1843</v>
      </c>
      <c r="Q118" s="1722">
        <v>1894</v>
      </c>
      <c r="R118" s="1723">
        <v>3044</v>
      </c>
      <c r="S118" s="1087">
        <f t="shared" si="36"/>
        <v>22971</v>
      </c>
    </row>
    <row r="119" spans="1:19" ht="22.5" customHeight="1" x14ac:dyDescent="0.15">
      <c r="A119" s="28"/>
      <c r="B119" s="28"/>
      <c r="C119" s="2476" t="s">
        <v>190</v>
      </c>
      <c r="D119" s="2355" t="s">
        <v>34</v>
      </c>
      <c r="E119" s="2355"/>
      <c r="F119" s="2376"/>
      <c r="G119" s="1645">
        <v>0</v>
      </c>
      <c r="H119" s="1645">
        <v>0</v>
      </c>
      <c r="I119" s="1645">
        <v>0</v>
      </c>
      <c r="J119" s="1645">
        <v>0</v>
      </c>
      <c r="K119" s="1645">
        <v>0</v>
      </c>
      <c r="L119" s="1645">
        <v>0</v>
      </c>
      <c r="M119" s="1645">
        <v>0</v>
      </c>
      <c r="N119" s="1645">
        <v>0</v>
      </c>
      <c r="O119" s="1707">
        <v>0</v>
      </c>
      <c r="P119" s="1707">
        <v>0</v>
      </c>
      <c r="Q119" s="1707">
        <v>0</v>
      </c>
      <c r="R119" s="1708">
        <v>0</v>
      </c>
      <c r="S119" s="1127">
        <f t="shared" ref="S119:S131" si="38">SUM(G119:R119)</f>
        <v>0</v>
      </c>
    </row>
    <row r="120" spans="1:19" ht="22.5" customHeight="1" x14ac:dyDescent="0.15">
      <c r="A120" s="28"/>
      <c r="B120" s="28"/>
      <c r="C120" s="2477"/>
      <c r="D120" s="2351" t="s">
        <v>38</v>
      </c>
      <c r="E120" s="2351"/>
      <c r="F120" s="2352"/>
      <c r="G120" s="1647">
        <v>0</v>
      </c>
      <c r="H120" s="1647">
        <v>0</v>
      </c>
      <c r="I120" s="1647">
        <v>0</v>
      </c>
      <c r="J120" s="1647">
        <v>0</v>
      </c>
      <c r="K120" s="1647">
        <v>0</v>
      </c>
      <c r="L120" s="1647">
        <v>0</v>
      </c>
      <c r="M120" s="1647">
        <v>1</v>
      </c>
      <c r="N120" s="1647">
        <v>0</v>
      </c>
      <c r="O120" s="1649">
        <v>0</v>
      </c>
      <c r="P120" s="1649">
        <v>0</v>
      </c>
      <c r="Q120" s="1649">
        <v>0</v>
      </c>
      <c r="R120" s="1710">
        <v>0</v>
      </c>
      <c r="S120" s="1088">
        <f t="shared" si="38"/>
        <v>1</v>
      </c>
    </row>
    <row r="121" spans="1:19" ht="22.5" customHeight="1" x14ac:dyDescent="0.15">
      <c r="A121" s="28"/>
      <c r="B121" s="29"/>
      <c r="C121" s="2477"/>
      <c r="D121" s="2351" t="s">
        <v>48</v>
      </c>
      <c r="E121" s="2351"/>
      <c r="F121" s="2352"/>
      <c r="G121" s="1647">
        <v>0</v>
      </c>
      <c r="H121" s="1647">
        <v>0</v>
      </c>
      <c r="I121" s="1647">
        <v>0</v>
      </c>
      <c r="J121" s="1647">
        <v>0</v>
      </c>
      <c r="K121" s="1647">
        <v>0</v>
      </c>
      <c r="L121" s="1647">
        <v>0</v>
      </c>
      <c r="M121" s="1647">
        <v>0</v>
      </c>
      <c r="N121" s="1647">
        <v>0</v>
      </c>
      <c r="O121" s="1649">
        <v>0</v>
      </c>
      <c r="P121" s="1649">
        <v>0</v>
      </c>
      <c r="Q121" s="1649">
        <v>0</v>
      </c>
      <c r="R121" s="1710">
        <v>0</v>
      </c>
      <c r="S121" s="1088">
        <f t="shared" si="38"/>
        <v>0</v>
      </c>
    </row>
    <row r="122" spans="1:19" ht="22.5" customHeight="1" x14ac:dyDescent="0.15">
      <c r="A122" s="28"/>
      <c r="B122" s="28"/>
      <c r="C122" s="2477"/>
      <c r="D122" s="2351" t="s">
        <v>49</v>
      </c>
      <c r="E122" s="2351"/>
      <c r="F122" s="2352"/>
      <c r="G122" s="1647">
        <v>0</v>
      </c>
      <c r="H122" s="1647">
        <v>0</v>
      </c>
      <c r="I122" s="1647">
        <v>0</v>
      </c>
      <c r="J122" s="1647">
        <v>0</v>
      </c>
      <c r="K122" s="1647">
        <v>0</v>
      </c>
      <c r="L122" s="1647">
        <v>0</v>
      </c>
      <c r="M122" s="1647">
        <v>0</v>
      </c>
      <c r="N122" s="1647">
        <v>0</v>
      </c>
      <c r="O122" s="1651">
        <v>0</v>
      </c>
      <c r="P122" s="1651">
        <v>0</v>
      </c>
      <c r="Q122" s="1651">
        <v>0</v>
      </c>
      <c r="R122" s="1712">
        <v>0</v>
      </c>
      <c r="S122" s="1148">
        <f t="shared" si="38"/>
        <v>0</v>
      </c>
    </row>
    <row r="123" spans="1:19" ht="22.5" customHeight="1" thickBot="1" x14ac:dyDescent="0.2">
      <c r="A123" s="28"/>
      <c r="B123" s="28"/>
      <c r="C123" s="2477"/>
      <c r="D123" s="2423" t="s">
        <v>262</v>
      </c>
      <c r="E123" s="2423"/>
      <c r="F123" s="2424"/>
      <c r="G123" s="1717">
        <v>0</v>
      </c>
      <c r="H123" s="1717">
        <v>0</v>
      </c>
      <c r="I123" s="1717">
        <v>0</v>
      </c>
      <c r="J123" s="1717">
        <v>0</v>
      </c>
      <c r="K123" s="1717">
        <v>0</v>
      </c>
      <c r="L123" s="1717">
        <v>0</v>
      </c>
      <c r="M123" s="1717">
        <v>0</v>
      </c>
      <c r="N123" s="1717">
        <v>0</v>
      </c>
      <c r="O123" s="1724">
        <v>0</v>
      </c>
      <c r="P123" s="1724">
        <v>0</v>
      </c>
      <c r="Q123" s="1724">
        <v>0</v>
      </c>
      <c r="R123" s="1725">
        <v>0</v>
      </c>
      <c r="S123" s="1121">
        <f>SUM(G123:R123)</f>
        <v>0</v>
      </c>
    </row>
    <row r="124" spans="1:19" ht="22.5" customHeight="1" thickTop="1" thickBot="1" x14ac:dyDescent="0.2">
      <c r="A124" s="28"/>
      <c r="B124" s="28"/>
      <c r="C124" s="2478"/>
      <c r="D124" s="2486" t="s">
        <v>15</v>
      </c>
      <c r="E124" s="2486"/>
      <c r="F124" s="2487"/>
      <c r="G124" s="1134">
        <f t="shared" ref="G124:R124" si="39">SUM(G119:G123)</f>
        <v>0</v>
      </c>
      <c r="H124" s="1134">
        <f t="shared" si="39"/>
        <v>0</v>
      </c>
      <c r="I124" s="1134">
        <f t="shared" si="39"/>
        <v>0</v>
      </c>
      <c r="J124" s="1134">
        <f t="shared" si="39"/>
        <v>0</v>
      </c>
      <c r="K124" s="1134">
        <f t="shared" si="39"/>
        <v>0</v>
      </c>
      <c r="L124" s="1134">
        <f t="shared" si="39"/>
        <v>0</v>
      </c>
      <c r="M124" s="1134">
        <f t="shared" si="39"/>
        <v>1</v>
      </c>
      <c r="N124" s="1134">
        <f t="shared" si="39"/>
        <v>0</v>
      </c>
      <c r="O124" s="1134">
        <f t="shared" si="39"/>
        <v>0</v>
      </c>
      <c r="P124" s="1134">
        <f t="shared" si="39"/>
        <v>0</v>
      </c>
      <c r="Q124" s="1134">
        <f t="shared" si="39"/>
        <v>0</v>
      </c>
      <c r="R124" s="1134">
        <f t="shared" si="39"/>
        <v>0</v>
      </c>
      <c r="S124" s="1131">
        <f t="shared" si="38"/>
        <v>1</v>
      </c>
    </row>
    <row r="125" spans="1:19" ht="22.5" customHeight="1" x14ac:dyDescent="0.15">
      <c r="A125" s="28"/>
      <c r="B125" s="28"/>
      <c r="C125" s="2476" t="s">
        <v>72</v>
      </c>
      <c r="D125" s="2508" t="s">
        <v>34</v>
      </c>
      <c r="E125" s="2355"/>
      <c r="F125" s="2376"/>
      <c r="G125" s="1124">
        <f t="shared" ref="G125:R129" si="40">G112+G119</f>
        <v>127</v>
      </c>
      <c r="H125" s="1124">
        <f t="shared" si="40"/>
        <v>140</v>
      </c>
      <c r="I125" s="1124">
        <f t="shared" si="40"/>
        <v>132</v>
      </c>
      <c r="J125" s="1124">
        <f t="shared" si="40"/>
        <v>158</v>
      </c>
      <c r="K125" s="1124">
        <f t="shared" si="40"/>
        <v>137</v>
      </c>
      <c r="L125" s="1124">
        <f t="shared" si="40"/>
        <v>146</v>
      </c>
      <c r="M125" s="1124">
        <f t="shared" si="40"/>
        <v>161</v>
      </c>
      <c r="N125" s="1124">
        <f t="shared" si="40"/>
        <v>141</v>
      </c>
      <c r="O125" s="1124">
        <f t="shared" si="40"/>
        <v>135</v>
      </c>
      <c r="P125" s="1124">
        <f t="shared" si="40"/>
        <v>154</v>
      </c>
      <c r="Q125" s="1124">
        <f t="shared" si="40"/>
        <v>143</v>
      </c>
      <c r="R125" s="1124">
        <f t="shared" si="40"/>
        <v>149</v>
      </c>
      <c r="S125" s="1127">
        <f t="shared" si="38"/>
        <v>1723</v>
      </c>
    </row>
    <row r="126" spans="1:19" ht="22.5" customHeight="1" x14ac:dyDescent="0.15">
      <c r="A126" s="28"/>
      <c r="B126" s="28"/>
      <c r="C126" s="2477"/>
      <c r="D126" s="2350" t="s">
        <v>38</v>
      </c>
      <c r="E126" s="2351"/>
      <c r="F126" s="2352"/>
      <c r="G126" s="1117">
        <f t="shared" si="40"/>
        <v>167</v>
      </c>
      <c r="H126" s="1117">
        <f t="shared" si="40"/>
        <v>182</v>
      </c>
      <c r="I126" s="1117">
        <f t="shared" si="40"/>
        <v>148</v>
      </c>
      <c r="J126" s="1117">
        <f t="shared" si="40"/>
        <v>145</v>
      </c>
      <c r="K126" s="1117">
        <f t="shared" si="40"/>
        <v>140</v>
      </c>
      <c r="L126" s="1117">
        <f t="shared" si="40"/>
        <v>163</v>
      </c>
      <c r="M126" s="1117">
        <f t="shared" si="40"/>
        <v>170</v>
      </c>
      <c r="N126" s="1117">
        <f t="shared" si="40"/>
        <v>140</v>
      </c>
      <c r="O126" s="1117">
        <f t="shared" si="40"/>
        <v>178</v>
      </c>
      <c r="P126" s="1117">
        <f t="shared" si="40"/>
        <v>264</v>
      </c>
      <c r="Q126" s="1117">
        <f t="shared" si="40"/>
        <v>214</v>
      </c>
      <c r="R126" s="1117">
        <f t="shared" si="40"/>
        <v>203</v>
      </c>
      <c r="S126" s="1088">
        <f t="shared" si="38"/>
        <v>2114</v>
      </c>
    </row>
    <row r="127" spans="1:19" ht="22.5" customHeight="1" x14ac:dyDescent="0.15">
      <c r="A127" s="28"/>
      <c r="B127" s="28"/>
      <c r="C127" s="2477"/>
      <c r="D127" s="2350" t="s">
        <v>48</v>
      </c>
      <c r="E127" s="2351"/>
      <c r="F127" s="2352"/>
      <c r="G127" s="1117">
        <f t="shared" si="40"/>
        <v>9</v>
      </c>
      <c r="H127" s="1117">
        <f t="shared" si="40"/>
        <v>6</v>
      </c>
      <c r="I127" s="1117">
        <f t="shared" si="40"/>
        <v>4</v>
      </c>
      <c r="J127" s="1117">
        <f t="shared" si="40"/>
        <v>5</v>
      </c>
      <c r="K127" s="1117">
        <f t="shared" si="40"/>
        <v>5</v>
      </c>
      <c r="L127" s="1117">
        <f t="shared" si="40"/>
        <v>4</v>
      </c>
      <c r="M127" s="1117">
        <f t="shared" si="40"/>
        <v>2</v>
      </c>
      <c r="N127" s="1117">
        <f t="shared" si="40"/>
        <v>4</v>
      </c>
      <c r="O127" s="1117">
        <f t="shared" si="40"/>
        <v>1</v>
      </c>
      <c r="P127" s="1117">
        <f t="shared" si="40"/>
        <v>1</v>
      </c>
      <c r="Q127" s="1117">
        <f t="shared" si="40"/>
        <v>3</v>
      </c>
      <c r="R127" s="1117">
        <f t="shared" si="40"/>
        <v>16</v>
      </c>
      <c r="S127" s="1088">
        <f t="shared" si="38"/>
        <v>60</v>
      </c>
    </row>
    <row r="128" spans="1:19" ht="22.5" customHeight="1" x14ac:dyDescent="0.15">
      <c r="A128" s="28"/>
      <c r="B128" s="28"/>
      <c r="C128" s="2477"/>
      <c r="D128" s="2350" t="s">
        <v>49</v>
      </c>
      <c r="E128" s="2351"/>
      <c r="F128" s="2352"/>
      <c r="G128" s="1118">
        <f t="shared" si="40"/>
        <v>26</v>
      </c>
      <c r="H128" s="1090">
        <f t="shared" si="40"/>
        <v>13</v>
      </c>
      <c r="I128" s="1090">
        <f t="shared" si="40"/>
        <v>19</v>
      </c>
      <c r="J128" s="1090">
        <f t="shared" si="40"/>
        <v>30</v>
      </c>
      <c r="K128" s="1090">
        <f t="shared" si="40"/>
        <v>24</v>
      </c>
      <c r="L128" s="1090">
        <f t="shared" si="40"/>
        <v>14</v>
      </c>
      <c r="M128" s="1090">
        <f t="shared" si="40"/>
        <v>12</v>
      </c>
      <c r="N128" s="1090">
        <f t="shared" si="40"/>
        <v>18</v>
      </c>
      <c r="O128" s="1090">
        <f t="shared" si="40"/>
        <v>12</v>
      </c>
      <c r="P128" s="1090">
        <f t="shared" si="40"/>
        <v>8</v>
      </c>
      <c r="Q128" s="1090">
        <f t="shared" si="40"/>
        <v>31</v>
      </c>
      <c r="R128" s="1129">
        <f t="shared" si="40"/>
        <v>31</v>
      </c>
      <c r="S128" s="1148">
        <f t="shared" si="38"/>
        <v>238</v>
      </c>
    </row>
    <row r="129" spans="1:29" ht="22.5" customHeight="1" thickBot="1" x14ac:dyDescent="0.2">
      <c r="A129" s="28"/>
      <c r="B129" s="28"/>
      <c r="C129" s="2477"/>
      <c r="D129" s="2506" t="s">
        <v>262</v>
      </c>
      <c r="E129" s="2423"/>
      <c r="F129" s="2424"/>
      <c r="G129" s="1132">
        <f>G116+G123</f>
        <v>385</v>
      </c>
      <c r="H129" s="1132">
        <f t="shared" si="40"/>
        <v>372</v>
      </c>
      <c r="I129" s="1132">
        <f t="shared" si="40"/>
        <v>330</v>
      </c>
      <c r="J129" s="1132">
        <f t="shared" si="40"/>
        <v>451</v>
      </c>
      <c r="K129" s="1132">
        <f t="shared" si="40"/>
        <v>376</v>
      </c>
      <c r="L129" s="1132">
        <f t="shared" si="40"/>
        <v>314</v>
      </c>
      <c r="M129" s="1132">
        <f t="shared" si="40"/>
        <v>358</v>
      </c>
      <c r="N129" s="1132">
        <f t="shared" si="40"/>
        <v>346</v>
      </c>
      <c r="O129" s="1132">
        <f t="shared" si="40"/>
        <v>316</v>
      </c>
      <c r="P129" s="1132">
        <f t="shared" si="40"/>
        <v>298</v>
      </c>
      <c r="Q129" s="1132">
        <f t="shared" si="40"/>
        <v>302</v>
      </c>
      <c r="R129" s="1179">
        <f t="shared" si="40"/>
        <v>438</v>
      </c>
      <c r="S129" s="1121">
        <f>SUM(G129:R129)</f>
        <v>4286</v>
      </c>
    </row>
    <row r="130" spans="1:29" ht="22.5" customHeight="1" thickTop="1" thickBot="1" x14ac:dyDescent="0.2">
      <c r="A130" s="28"/>
      <c r="B130" s="28"/>
      <c r="C130" s="2477"/>
      <c r="D130" s="2505" t="s">
        <v>15</v>
      </c>
      <c r="E130" s="2479"/>
      <c r="F130" s="2480"/>
      <c r="G130" s="1134">
        <f t="shared" ref="G130:R130" si="41">SUM(G125:G129)</f>
        <v>714</v>
      </c>
      <c r="H130" s="1134">
        <f t="shared" si="41"/>
        <v>713</v>
      </c>
      <c r="I130" s="1134">
        <f t="shared" si="41"/>
        <v>633</v>
      </c>
      <c r="J130" s="1134">
        <f t="shared" si="41"/>
        <v>789</v>
      </c>
      <c r="K130" s="1134">
        <f t="shared" si="41"/>
        <v>682</v>
      </c>
      <c r="L130" s="1134">
        <f t="shared" si="41"/>
        <v>641</v>
      </c>
      <c r="M130" s="1134">
        <f t="shared" si="41"/>
        <v>703</v>
      </c>
      <c r="N130" s="1134">
        <f t="shared" si="41"/>
        <v>649</v>
      </c>
      <c r="O130" s="1134">
        <f t="shared" si="41"/>
        <v>642</v>
      </c>
      <c r="P130" s="1134">
        <f t="shared" si="41"/>
        <v>725</v>
      </c>
      <c r="Q130" s="1134">
        <f t="shared" si="41"/>
        <v>693</v>
      </c>
      <c r="R130" s="1134">
        <f t="shared" si="41"/>
        <v>837</v>
      </c>
      <c r="S130" s="1131">
        <f t="shared" si="38"/>
        <v>8421</v>
      </c>
    </row>
    <row r="131" spans="1:29" ht="22.5" customHeight="1" thickBot="1" x14ac:dyDescent="0.2">
      <c r="A131" s="28"/>
      <c r="B131" s="28"/>
      <c r="C131" s="2478"/>
      <c r="D131" s="2522" t="s">
        <v>269</v>
      </c>
      <c r="E131" s="2481"/>
      <c r="F131" s="2482"/>
      <c r="G131" s="1162">
        <f>G118</f>
        <v>2909</v>
      </c>
      <c r="H131" s="1163">
        <f>H118</f>
        <v>1850</v>
      </c>
      <c r="I131" s="1163">
        <f t="shared" ref="I131:Q131" si="42">I118</f>
        <v>1551</v>
      </c>
      <c r="J131" s="1163">
        <f t="shared" si="42"/>
        <v>1676</v>
      </c>
      <c r="K131" s="1163">
        <f t="shared" si="42"/>
        <v>1698</v>
      </c>
      <c r="L131" s="1163">
        <f t="shared" si="42"/>
        <v>1579</v>
      </c>
      <c r="M131" s="1163">
        <f t="shared" si="42"/>
        <v>1709</v>
      </c>
      <c r="N131" s="1163">
        <f t="shared" si="42"/>
        <v>1708</v>
      </c>
      <c r="O131" s="1163">
        <f t="shared" si="42"/>
        <v>1510</v>
      </c>
      <c r="P131" s="1163">
        <f t="shared" si="42"/>
        <v>1843</v>
      </c>
      <c r="Q131" s="1163">
        <f t="shared" si="42"/>
        <v>1894</v>
      </c>
      <c r="R131" s="1164">
        <f>R118</f>
        <v>3044</v>
      </c>
      <c r="S131" s="1165">
        <f t="shared" si="38"/>
        <v>22971</v>
      </c>
    </row>
    <row r="132" spans="1:29" ht="11.25" customHeight="1" x14ac:dyDescent="0.15">
      <c r="A132" s="28"/>
      <c r="B132" s="28"/>
      <c r="C132" s="28"/>
      <c r="D132" s="28"/>
      <c r="E132" s="28"/>
      <c r="F132" s="28"/>
      <c r="G132" s="28"/>
      <c r="H132" s="28"/>
      <c r="I132" s="28"/>
      <c r="J132" s="28"/>
      <c r="K132" s="28"/>
      <c r="L132" s="28"/>
      <c r="M132" s="28"/>
      <c r="N132" s="28"/>
      <c r="O132" s="28"/>
      <c r="P132" s="28"/>
      <c r="Q132" s="28"/>
      <c r="R132" s="28"/>
      <c r="S132" s="28"/>
    </row>
    <row r="133" spans="1:29" ht="11.25" customHeight="1" x14ac:dyDescent="0.15">
      <c r="A133" s="28"/>
      <c r="B133" s="28"/>
      <c r="C133" s="28"/>
      <c r="D133" s="28"/>
      <c r="E133" s="28"/>
      <c r="F133" s="28"/>
      <c r="G133" s="28"/>
      <c r="H133" s="28"/>
      <c r="I133" s="28"/>
      <c r="J133" s="28"/>
      <c r="K133" s="28"/>
      <c r="L133" s="28"/>
      <c r="M133" s="28"/>
      <c r="N133" s="28"/>
      <c r="O133" s="28"/>
      <c r="P133" s="28"/>
      <c r="Q133" s="28"/>
      <c r="R133" s="28"/>
      <c r="S133" s="28"/>
    </row>
    <row r="134" spans="1:29" ht="22.5" customHeight="1" x14ac:dyDescent="0.15">
      <c r="A134" s="27"/>
      <c r="B134" s="32" t="s">
        <v>44</v>
      </c>
      <c r="D134" s="28"/>
      <c r="E134" s="28"/>
      <c r="F134" s="28"/>
      <c r="G134" s="28"/>
      <c r="H134" s="28"/>
      <c r="I134" s="28"/>
      <c r="J134" s="28"/>
      <c r="K134" s="28"/>
      <c r="L134" s="28"/>
      <c r="M134" s="28"/>
      <c r="N134" s="28"/>
      <c r="O134" s="28"/>
      <c r="P134" s="28"/>
      <c r="Q134" s="28"/>
      <c r="R134" s="28"/>
      <c r="S134" s="28"/>
    </row>
    <row r="135" spans="1:29" ht="22.5" customHeight="1" x14ac:dyDescent="0.15">
      <c r="A135" s="28"/>
      <c r="C135" s="32" t="s">
        <v>184</v>
      </c>
      <c r="D135" s="28"/>
      <c r="E135" s="28"/>
      <c r="F135" s="28"/>
      <c r="G135" s="28"/>
      <c r="H135" s="28"/>
      <c r="I135" s="28"/>
      <c r="J135" s="28"/>
      <c r="K135" s="28"/>
      <c r="L135" s="28"/>
      <c r="M135" s="28"/>
      <c r="N135" s="28"/>
      <c r="O135" s="28"/>
      <c r="P135" s="28"/>
      <c r="Q135" s="2147">
        <f>'当該年度入力、注意事項'!$E$10</f>
        <v>26</v>
      </c>
      <c r="R135" s="2147"/>
      <c r="S135" s="2147"/>
    </row>
    <row r="136" spans="1:29" ht="4.5" customHeight="1" thickBot="1" x14ac:dyDescent="0.2">
      <c r="A136" s="28"/>
      <c r="B136" s="28"/>
      <c r="C136" s="28"/>
      <c r="D136" s="28"/>
      <c r="E136" s="28"/>
      <c r="F136" s="28"/>
      <c r="G136" s="28"/>
      <c r="H136" s="28"/>
      <c r="I136" s="28"/>
      <c r="J136" s="28"/>
      <c r="K136" s="28"/>
      <c r="L136" s="28"/>
      <c r="M136" s="28"/>
      <c r="N136" s="28"/>
      <c r="O136" s="28"/>
      <c r="P136" s="28"/>
      <c r="Q136" s="28"/>
      <c r="R136" s="28"/>
      <c r="S136" s="28"/>
    </row>
    <row r="137" spans="1:29" ht="18.75" customHeight="1" x14ac:dyDescent="0.15">
      <c r="A137" s="28"/>
      <c r="B137" s="28"/>
      <c r="C137" s="2472"/>
      <c r="D137" s="2473"/>
      <c r="E137" s="2474" t="s">
        <v>266</v>
      </c>
      <c r="F137" s="2475"/>
      <c r="G137" s="789"/>
      <c r="H137" s="790"/>
      <c r="I137" s="790"/>
      <c r="J137" s="2469">
        <f>'当該年度入力、注意事項'!$E$10</f>
        <v>26</v>
      </c>
      <c r="K137" s="2469"/>
      <c r="L137" s="2469"/>
      <c r="M137" s="790"/>
      <c r="N137" s="790"/>
      <c r="O137" s="791"/>
      <c r="P137" s="2470">
        <f>'当該年度入力、注意事項'!$E$10+1</f>
        <v>27</v>
      </c>
      <c r="Q137" s="2469"/>
      <c r="R137" s="2471"/>
      <c r="S137" s="2463" t="s">
        <v>15</v>
      </c>
    </row>
    <row r="138" spans="1:29" ht="18.75" customHeight="1" thickBot="1" x14ac:dyDescent="0.2">
      <c r="A138" s="28"/>
      <c r="B138" s="28"/>
      <c r="C138" s="2490" t="s">
        <v>264</v>
      </c>
      <c r="D138" s="2491"/>
      <c r="E138" s="2488"/>
      <c r="F138" s="2489"/>
      <c r="G138" s="792" t="s">
        <v>448</v>
      </c>
      <c r="H138" s="793" t="s">
        <v>449</v>
      </c>
      <c r="I138" s="793" t="s">
        <v>450</v>
      </c>
      <c r="J138" s="793" t="s">
        <v>451</v>
      </c>
      <c r="K138" s="793" t="s">
        <v>458</v>
      </c>
      <c r="L138" s="793" t="s">
        <v>459</v>
      </c>
      <c r="M138" s="793" t="s">
        <v>452</v>
      </c>
      <c r="N138" s="793" t="s">
        <v>453</v>
      </c>
      <c r="O138" s="793" t="s">
        <v>454</v>
      </c>
      <c r="P138" s="793" t="s">
        <v>455</v>
      </c>
      <c r="Q138" s="793" t="s">
        <v>456</v>
      </c>
      <c r="R138" s="793" t="s">
        <v>457</v>
      </c>
      <c r="S138" s="2524"/>
      <c r="U138" s="185"/>
      <c r="V138" s="185"/>
      <c r="W138" s="185"/>
      <c r="X138" s="185"/>
      <c r="Y138" s="185"/>
      <c r="Z138" s="185"/>
      <c r="AA138" s="185"/>
      <c r="AB138" s="185"/>
      <c r="AC138" s="185"/>
    </row>
    <row r="139" spans="1:29" ht="22.5" customHeight="1" x14ac:dyDescent="0.15">
      <c r="A139" s="28"/>
      <c r="B139" s="28"/>
      <c r="C139" s="2476" t="s">
        <v>192</v>
      </c>
      <c r="D139" s="2355" t="s">
        <v>242</v>
      </c>
      <c r="E139" s="2355"/>
      <c r="F139" s="2376"/>
      <c r="G139" s="1739">
        <v>699</v>
      </c>
      <c r="H139" s="1740">
        <v>297</v>
      </c>
      <c r="I139" s="1740">
        <v>277</v>
      </c>
      <c r="J139" s="1740">
        <v>281</v>
      </c>
      <c r="K139" s="1740">
        <v>286</v>
      </c>
      <c r="L139" s="1740">
        <v>288</v>
      </c>
      <c r="M139" s="1740">
        <v>303</v>
      </c>
      <c r="N139" s="1740">
        <v>242</v>
      </c>
      <c r="O139" s="1731">
        <v>269</v>
      </c>
      <c r="P139" s="1731">
        <v>302</v>
      </c>
      <c r="Q139" s="1731">
        <v>320</v>
      </c>
      <c r="R139" s="1732">
        <v>756</v>
      </c>
      <c r="S139" s="1127">
        <f t="shared" ref="S139:S150" si="43">SUM(G139:R139)</f>
        <v>4320</v>
      </c>
      <c r="U139" s="1856"/>
      <c r="V139" s="1855"/>
      <c r="W139" s="1855"/>
      <c r="X139" s="1855"/>
      <c r="Y139" s="1855"/>
      <c r="Z139" s="1138"/>
      <c r="AA139" s="1138"/>
      <c r="AB139" s="1138"/>
      <c r="AC139" s="1138"/>
    </row>
    <row r="140" spans="1:29" ht="22.5" customHeight="1" x14ac:dyDescent="0.15">
      <c r="A140" s="28"/>
      <c r="B140" s="28"/>
      <c r="C140" s="2520"/>
      <c r="D140" s="2351" t="s">
        <v>243</v>
      </c>
      <c r="E140" s="2351"/>
      <c r="F140" s="2352"/>
      <c r="G140" s="1740">
        <v>438</v>
      </c>
      <c r="H140" s="1740">
        <v>275</v>
      </c>
      <c r="I140" s="1740">
        <v>264</v>
      </c>
      <c r="J140" s="1740">
        <v>268</v>
      </c>
      <c r="K140" s="1740">
        <v>286</v>
      </c>
      <c r="L140" s="1740">
        <v>290</v>
      </c>
      <c r="M140" s="1740">
        <v>298</v>
      </c>
      <c r="N140" s="1740">
        <v>247</v>
      </c>
      <c r="O140" s="1734">
        <v>240</v>
      </c>
      <c r="P140" s="1734">
        <v>247</v>
      </c>
      <c r="Q140" s="1734">
        <v>341</v>
      </c>
      <c r="R140" s="1735">
        <v>1159</v>
      </c>
      <c r="S140" s="1088">
        <f t="shared" si="43"/>
        <v>4353</v>
      </c>
      <c r="U140" s="1856"/>
      <c r="V140" s="1855"/>
      <c r="W140" s="1855"/>
      <c r="X140" s="1855"/>
      <c r="Y140" s="1855"/>
      <c r="Z140" s="1138"/>
      <c r="AA140" s="1138"/>
      <c r="AB140" s="1138"/>
      <c r="AC140" s="1138"/>
    </row>
    <row r="141" spans="1:29" ht="22.5" customHeight="1" x14ac:dyDescent="0.15">
      <c r="A141" s="28"/>
      <c r="B141" s="28"/>
      <c r="C141" s="2520"/>
      <c r="D141" s="2351" t="s">
        <v>244</v>
      </c>
      <c r="E141" s="2351"/>
      <c r="F141" s="2352"/>
      <c r="G141" s="1740">
        <v>113</v>
      </c>
      <c r="H141" s="1740">
        <v>79</v>
      </c>
      <c r="I141" s="1740">
        <v>74</v>
      </c>
      <c r="J141" s="1740">
        <v>73</v>
      </c>
      <c r="K141" s="1740">
        <v>70</v>
      </c>
      <c r="L141" s="1740">
        <v>52</v>
      </c>
      <c r="M141" s="1740">
        <v>84</v>
      </c>
      <c r="N141" s="1740">
        <v>77</v>
      </c>
      <c r="O141" s="1734">
        <v>80</v>
      </c>
      <c r="P141" s="1734">
        <v>83</v>
      </c>
      <c r="Q141" s="1734">
        <v>78</v>
      </c>
      <c r="R141" s="1735">
        <v>131</v>
      </c>
      <c r="S141" s="1088">
        <f t="shared" si="43"/>
        <v>994</v>
      </c>
      <c r="U141" s="1856"/>
      <c r="V141" s="1855"/>
      <c r="W141" s="1855"/>
      <c r="X141" s="1855"/>
      <c r="Y141" s="1855"/>
      <c r="Z141" s="1138"/>
      <c r="AA141" s="1138"/>
      <c r="AB141" s="1138"/>
      <c r="AC141" s="1138"/>
    </row>
    <row r="142" spans="1:29" ht="22.5" customHeight="1" x14ac:dyDescent="0.15">
      <c r="A142" s="28"/>
      <c r="B142" s="28"/>
      <c r="C142" s="2520"/>
      <c r="D142" s="2351" t="s">
        <v>47</v>
      </c>
      <c r="E142" s="2351"/>
      <c r="F142" s="2352"/>
      <c r="G142" s="1740">
        <v>361</v>
      </c>
      <c r="H142" s="1740">
        <v>363</v>
      </c>
      <c r="I142" s="1740">
        <v>315</v>
      </c>
      <c r="J142" s="1740">
        <v>353</v>
      </c>
      <c r="K142" s="1740">
        <v>363</v>
      </c>
      <c r="L142" s="1740">
        <v>341</v>
      </c>
      <c r="M142" s="1740">
        <v>327</v>
      </c>
      <c r="N142" s="1740">
        <v>342</v>
      </c>
      <c r="O142" s="1737">
        <v>297</v>
      </c>
      <c r="P142" s="1737">
        <v>349</v>
      </c>
      <c r="Q142" s="1737">
        <v>341</v>
      </c>
      <c r="R142" s="1738">
        <v>514</v>
      </c>
      <c r="S142" s="1088">
        <f t="shared" si="43"/>
        <v>4266</v>
      </c>
      <c r="U142" s="1856"/>
      <c r="V142" s="1855"/>
      <c r="W142" s="1855"/>
      <c r="X142" s="1855"/>
      <c r="Y142" s="1855"/>
      <c r="Z142" s="1138"/>
      <c r="AA142" s="1138"/>
      <c r="AB142" s="1138"/>
      <c r="AC142" s="1138"/>
    </row>
    <row r="143" spans="1:29" ht="22.5" customHeight="1" thickBot="1" x14ac:dyDescent="0.2">
      <c r="A143" s="28"/>
      <c r="B143" s="28"/>
      <c r="C143" s="2520"/>
      <c r="D143" s="2377" t="s">
        <v>18</v>
      </c>
      <c r="E143" s="2377"/>
      <c r="F143" s="2378"/>
      <c r="G143" s="1741">
        <v>70</v>
      </c>
      <c r="H143" s="1742">
        <v>63</v>
      </c>
      <c r="I143" s="1742">
        <v>62</v>
      </c>
      <c r="J143" s="1742">
        <v>67</v>
      </c>
      <c r="K143" s="1742">
        <v>73</v>
      </c>
      <c r="L143" s="1742">
        <v>67</v>
      </c>
      <c r="M143" s="1742">
        <v>75</v>
      </c>
      <c r="N143" s="1742">
        <v>62</v>
      </c>
      <c r="O143" s="1743">
        <v>62</v>
      </c>
      <c r="P143" s="1743">
        <v>55</v>
      </c>
      <c r="Q143" s="1743">
        <v>85</v>
      </c>
      <c r="R143" s="1744">
        <v>87</v>
      </c>
      <c r="S143" s="1148">
        <f t="shared" si="43"/>
        <v>828</v>
      </c>
      <c r="U143" s="1856"/>
      <c r="V143" s="1855"/>
      <c r="W143" s="1855"/>
      <c r="X143" s="1855"/>
      <c r="Y143" s="1855"/>
      <c r="Z143" s="1138"/>
      <c r="AA143" s="1138"/>
      <c r="AB143" s="1138"/>
      <c r="AC143" s="1138"/>
    </row>
    <row r="144" spans="1:29" ht="22.5" customHeight="1" thickTop="1" thickBot="1" x14ac:dyDescent="0.2">
      <c r="A144" s="28"/>
      <c r="B144" s="28"/>
      <c r="C144" s="2521"/>
      <c r="D144" s="2492" t="s">
        <v>15</v>
      </c>
      <c r="E144" s="2492"/>
      <c r="F144" s="2493"/>
      <c r="G144" s="1122">
        <f t="shared" ref="G144:R144" si="44">SUM(G139:G143)</f>
        <v>1681</v>
      </c>
      <c r="H144" s="1085">
        <f t="shared" si="44"/>
        <v>1077</v>
      </c>
      <c r="I144" s="1085">
        <f t="shared" si="44"/>
        <v>992</v>
      </c>
      <c r="J144" s="1085">
        <f t="shared" si="44"/>
        <v>1042</v>
      </c>
      <c r="K144" s="1085">
        <f t="shared" si="44"/>
        <v>1078</v>
      </c>
      <c r="L144" s="1085">
        <f t="shared" si="44"/>
        <v>1038</v>
      </c>
      <c r="M144" s="1085">
        <f t="shared" si="44"/>
        <v>1087</v>
      </c>
      <c r="N144" s="1085">
        <f t="shared" si="44"/>
        <v>970</v>
      </c>
      <c r="O144" s="1085">
        <f t="shared" si="44"/>
        <v>948</v>
      </c>
      <c r="P144" s="1085">
        <f t="shared" si="44"/>
        <v>1036</v>
      </c>
      <c r="Q144" s="1085">
        <f t="shared" si="44"/>
        <v>1165</v>
      </c>
      <c r="R144" s="1085">
        <f t="shared" si="44"/>
        <v>2647</v>
      </c>
      <c r="S144" s="1123">
        <f>SUM(G144:R144)</f>
        <v>14761</v>
      </c>
      <c r="U144" s="185"/>
      <c r="V144" s="185"/>
      <c r="W144" s="185"/>
      <c r="X144" s="185"/>
      <c r="Y144" s="185"/>
      <c r="Z144" s="185"/>
      <c r="AA144" s="185"/>
      <c r="AB144" s="185"/>
      <c r="AC144" s="185"/>
    </row>
    <row r="145" spans="1:19" ht="22.5" customHeight="1" x14ac:dyDescent="0.15">
      <c r="A145" s="28"/>
      <c r="B145" s="28"/>
      <c r="C145" s="2483" t="s">
        <v>225</v>
      </c>
      <c r="D145" s="2355" t="s">
        <v>242</v>
      </c>
      <c r="E145" s="2355"/>
      <c r="F145" s="2376"/>
      <c r="G145" s="1745">
        <v>39</v>
      </c>
      <c r="H145" s="1740">
        <v>21</v>
      </c>
      <c r="I145" s="1740">
        <v>26</v>
      </c>
      <c r="J145" s="1740">
        <v>25</v>
      </c>
      <c r="K145" s="1740">
        <v>30</v>
      </c>
      <c r="L145" s="1740">
        <v>20</v>
      </c>
      <c r="M145" s="1740">
        <v>20</v>
      </c>
      <c r="N145" s="1740">
        <v>11</v>
      </c>
      <c r="O145" s="1731">
        <v>16</v>
      </c>
      <c r="P145" s="1731">
        <v>15</v>
      </c>
      <c r="Q145" s="1731">
        <v>23</v>
      </c>
      <c r="R145" s="1732">
        <v>38</v>
      </c>
      <c r="S145" s="1127">
        <f t="shared" si="43"/>
        <v>284</v>
      </c>
    </row>
    <row r="146" spans="1:19" ht="22.5" customHeight="1" x14ac:dyDescent="0.15">
      <c r="A146" s="28"/>
      <c r="B146" s="28"/>
      <c r="C146" s="2484"/>
      <c r="D146" s="2351" t="s">
        <v>243</v>
      </c>
      <c r="E146" s="2351"/>
      <c r="F146" s="2352"/>
      <c r="G146" s="1740">
        <v>33</v>
      </c>
      <c r="H146" s="1740">
        <v>21</v>
      </c>
      <c r="I146" s="1740">
        <v>18</v>
      </c>
      <c r="J146" s="1740">
        <v>23</v>
      </c>
      <c r="K146" s="1740">
        <v>19</v>
      </c>
      <c r="L146" s="1740">
        <v>32</v>
      </c>
      <c r="M146" s="1740">
        <v>22</v>
      </c>
      <c r="N146" s="1740">
        <v>18</v>
      </c>
      <c r="O146" s="1734">
        <v>15</v>
      </c>
      <c r="P146" s="1734">
        <v>22</v>
      </c>
      <c r="Q146" s="1734">
        <v>28</v>
      </c>
      <c r="R146" s="1735">
        <v>83</v>
      </c>
      <c r="S146" s="1088">
        <f t="shared" si="43"/>
        <v>334</v>
      </c>
    </row>
    <row r="147" spans="1:19" ht="22.5" customHeight="1" x14ac:dyDescent="0.15">
      <c r="A147" s="28"/>
      <c r="B147" s="28"/>
      <c r="C147" s="2484"/>
      <c r="D147" s="2351" t="s">
        <v>244</v>
      </c>
      <c r="E147" s="2351"/>
      <c r="F147" s="2352"/>
      <c r="G147" s="1740">
        <v>5</v>
      </c>
      <c r="H147" s="1740">
        <v>2</v>
      </c>
      <c r="I147" s="1740">
        <v>4</v>
      </c>
      <c r="J147" s="1740">
        <v>0</v>
      </c>
      <c r="K147" s="1740">
        <v>3</v>
      </c>
      <c r="L147" s="1740">
        <v>1</v>
      </c>
      <c r="M147" s="1740">
        <v>1</v>
      </c>
      <c r="N147" s="1740">
        <v>3</v>
      </c>
      <c r="O147" s="1734">
        <v>2</v>
      </c>
      <c r="P147" s="1734">
        <v>1</v>
      </c>
      <c r="Q147" s="1734">
        <v>4</v>
      </c>
      <c r="R147" s="1735">
        <v>5</v>
      </c>
      <c r="S147" s="1088">
        <f t="shared" si="43"/>
        <v>31</v>
      </c>
    </row>
    <row r="148" spans="1:19" ht="22.5" customHeight="1" x14ac:dyDescent="0.15">
      <c r="A148" s="28"/>
      <c r="B148" s="28"/>
      <c r="C148" s="2484"/>
      <c r="D148" s="2351" t="s">
        <v>47</v>
      </c>
      <c r="E148" s="2351"/>
      <c r="F148" s="2352"/>
      <c r="G148" s="1740">
        <v>18</v>
      </c>
      <c r="H148" s="1740">
        <v>16</v>
      </c>
      <c r="I148" s="1740">
        <v>18</v>
      </c>
      <c r="J148" s="1740">
        <v>14</v>
      </c>
      <c r="K148" s="1740">
        <v>17</v>
      </c>
      <c r="L148" s="1740">
        <v>16</v>
      </c>
      <c r="M148" s="1740">
        <v>16</v>
      </c>
      <c r="N148" s="1740">
        <v>12</v>
      </c>
      <c r="O148" s="1737">
        <v>20</v>
      </c>
      <c r="P148" s="1737">
        <v>9</v>
      </c>
      <c r="Q148" s="1737">
        <v>17</v>
      </c>
      <c r="R148" s="1738">
        <v>20</v>
      </c>
      <c r="S148" s="1088">
        <f t="shared" si="43"/>
        <v>193</v>
      </c>
    </row>
    <row r="149" spans="1:19" ht="22.5" customHeight="1" thickBot="1" x14ac:dyDescent="0.2">
      <c r="A149" s="28"/>
      <c r="B149" s="28"/>
      <c r="C149" s="2484"/>
      <c r="D149" s="2377" t="s">
        <v>18</v>
      </c>
      <c r="E149" s="2377"/>
      <c r="F149" s="2378"/>
      <c r="G149" s="1740">
        <v>3</v>
      </c>
      <c r="H149" s="1742">
        <v>9</v>
      </c>
      <c r="I149" s="1742">
        <v>8</v>
      </c>
      <c r="J149" s="1742">
        <v>11</v>
      </c>
      <c r="K149" s="1742">
        <v>4</v>
      </c>
      <c r="L149" s="1742">
        <v>6</v>
      </c>
      <c r="M149" s="1742">
        <v>2</v>
      </c>
      <c r="N149" s="1742">
        <v>5</v>
      </c>
      <c r="O149" s="1743">
        <v>9</v>
      </c>
      <c r="P149" s="1743">
        <v>5</v>
      </c>
      <c r="Q149" s="1743">
        <v>0</v>
      </c>
      <c r="R149" s="1744">
        <v>3</v>
      </c>
      <c r="S149" s="1121">
        <f t="shared" si="43"/>
        <v>65</v>
      </c>
    </row>
    <row r="150" spans="1:19" ht="22.5" customHeight="1" thickTop="1" thickBot="1" x14ac:dyDescent="0.2">
      <c r="A150" s="28"/>
      <c r="B150" s="28"/>
      <c r="C150" s="2485"/>
      <c r="D150" s="2492" t="s">
        <v>15</v>
      </c>
      <c r="E150" s="2492"/>
      <c r="F150" s="2493"/>
      <c r="G150" s="1122">
        <f t="shared" ref="G150:R150" si="45">SUM(G145:G149)</f>
        <v>98</v>
      </c>
      <c r="H150" s="1122">
        <f t="shared" si="45"/>
        <v>69</v>
      </c>
      <c r="I150" s="1122">
        <f t="shared" si="45"/>
        <v>74</v>
      </c>
      <c r="J150" s="1122">
        <f t="shared" si="45"/>
        <v>73</v>
      </c>
      <c r="K150" s="1122">
        <f t="shared" si="45"/>
        <v>73</v>
      </c>
      <c r="L150" s="1122">
        <f t="shared" si="45"/>
        <v>75</v>
      </c>
      <c r="M150" s="1122">
        <f t="shared" si="45"/>
        <v>61</v>
      </c>
      <c r="N150" s="1122">
        <f t="shared" si="45"/>
        <v>49</v>
      </c>
      <c r="O150" s="1122">
        <f t="shared" si="45"/>
        <v>62</v>
      </c>
      <c r="P150" s="1122">
        <f t="shared" si="45"/>
        <v>52</v>
      </c>
      <c r="Q150" s="1122">
        <f t="shared" si="45"/>
        <v>72</v>
      </c>
      <c r="R150" s="1122">
        <f t="shared" si="45"/>
        <v>149</v>
      </c>
      <c r="S150" s="1123">
        <f t="shared" si="43"/>
        <v>907</v>
      </c>
    </row>
    <row r="151" spans="1:19" ht="22.5" customHeight="1" x14ac:dyDescent="0.15">
      <c r="A151" s="28"/>
      <c r="B151" s="28"/>
      <c r="C151" s="2483" t="s">
        <v>72</v>
      </c>
      <c r="D151" s="2379" t="s">
        <v>242</v>
      </c>
      <c r="E151" s="2379"/>
      <c r="F151" s="2399"/>
      <c r="G151" s="1124">
        <f>G139+G145</f>
        <v>738</v>
      </c>
      <c r="H151" s="1124">
        <f t="shared" ref="H151:R155" si="46">H139+H145</f>
        <v>318</v>
      </c>
      <c r="I151" s="1124">
        <f t="shared" si="46"/>
        <v>303</v>
      </c>
      <c r="J151" s="1124">
        <f t="shared" si="46"/>
        <v>306</v>
      </c>
      <c r="K151" s="1124">
        <f t="shared" si="46"/>
        <v>316</v>
      </c>
      <c r="L151" s="1124">
        <f t="shared" si="46"/>
        <v>308</v>
      </c>
      <c r="M151" s="1124">
        <f t="shared" si="46"/>
        <v>323</v>
      </c>
      <c r="N151" s="1124">
        <f t="shared" si="46"/>
        <v>253</v>
      </c>
      <c r="O151" s="1124">
        <f t="shared" si="46"/>
        <v>285</v>
      </c>
      <c r="P151" s="1124">
        <f t="shared" si="46"/>
        <v>317</v>
      </c>
      <c r="Q151" s="1124">
        <f t="shared" si="46"/>
        <v>343</v>
      </c>
      <c r="R151" s="1124">
        <f t="shared" si="46"/>
        <v>794</v>
      </c>
      <c r="S151" s="1127">
        <f t="shared" ref="S151:S156" si="47">SUM(G151:R151)</f>
        <v>4604</v>
      </c>
    </row>
    <row r="152" spans="1:19" ht="22.5" customHeight="1" x14ac:dyDescent="0.15">
      <c r="A152" s="28"/>
      <c r="B152" s="28"/>
      <c r="C152" s="2484"/>
      <c r="D152" s="2351" t="s">
        <v>243</v>
      </c>
      <c r="E152" s="2351"/>
      <c r="F152" s="2352"/>
      <c r="G152" s="1117">
        <f>G140+G146</f>
        <v>471</v>
      </c>
      <c r="H152" s="1117">
        <f t="shared" si="46"/>
        <v>296</v>
      </c>
      <c r="I152" s="1117">
        <f t="shared" si="46"/>
        <v>282</v>
      </c>
      <c r="J152" s="1117">
        <f t="shared" si="46"/>
        <v>291</v>
      </c>
      <c r="K152" s="1117">
        <f t="shared" si="46"/>
        <v>305</v>
      </c>
      <c r="L152" s="1117">
        <f t="shared" si="46"/>
        <v>322</v>
      </c>
      <c r="M152" s="1117">
        <f t="shared" si="46"/>
        <v>320</v>
      </c>
      <c r="N152" s="1117">
        <f t="shared" si="46"/>
        <v>265</v>
      </c>
      <c r="O152" s="1117">
        <f t="shared" si="46"/>
        <v>255</v>
      </c>
      <c r="P152" s="1117">
        <f t="shared" si="46"/>
        <v>269</v>
      </c>
      <c r="Q152" s="1117">
        <f t="shared" si="46"/>
        <v>369</v>
      </c>
      <c r="R152" s="1117">
        <f t="shared" si="46"/>
        <v>1242</v>
      </c>
      <c r="S152" s="1088">
        <f t="shared" si="47"/>
        <v>4687</v>
      </c>
    </row>
    <row r="153" spans="1:19" ht="22.5" customHeight="1" x14ac:dyDescent="0.15">
      <c r="A153" s="28"/>
      <c r="B153" s="28"/>
      <c r="C153" s="2484"/>
      <c r="D153" s="2351" t="s">
        <v>244</v>
      </c>
      <c r="E153" s="2351"/>
      <c r="F153" s="2352"/>
      <c r="G153" s="1117">
        <f>G141+G147</f>
        <v>118</v>
      </c>
      <c r="H153" s="1117">
        <f t="shared" si="46"/>
        <v>81</v>
      </c>
      <c r="I153" s="1117">
        <f t="shared" si="46"/>
        <v>78</v>
      </c>
      <c r="J153" s="1117">
        <f t="shared" si="46"/>
        <v>73</v>
      </c>
      <c r="K153" s="1117">
        <f t="shared" si="46"/>
        <v>73</v>
      </c>
      <c r="L153" s="1117">
        <f t="shared" si="46"/>
        <v>53</v>
      </c>
      <c r="M153" s="1117">
        <f t="shared" si="46"/>
        <v>85</v>
      </c>
      <c r="N153" s="1117">
        <f t="shared" si="46"/>
        <v>80</v>
      </c>
      <c r="O153" s="1117">
        <f t="shared" si="46"/>
        <v>82</v>
      </c>
      <c r="P153" s="1117">
        <f t="shared" si="46"/>
        <v>84</v>
      </c>
      <c r="Q153" s="1117">
        <f t="shared" si="46"/>
        <v>82</v>
      </c>
      <c r="R153" s="1117">
        <f t="shared" si="46"/>
        <v>136</v>
      </c>
      <c r="S153" s="1088">
        <f t="shared" si="47"/>
        <v>1025</v>
      </c>
    </row>
    <row r="154" spans="1:19" ht="22.5" customHeight="1" x14ac:dyDescent="0.15">
      <c r="A154" s="28"/>
      <c r="B154" s="28"/>
      <c r="C154" s="2484"/>
      <c r="D154" s="2351" t="s">
        <v>47</v>
      </c>
      <c r="E154" s="2351"/>
      <c r="F154" s="2352"/>
      <c r="G154" s="1117">
        <f>G142+G148</f>
        <v>379</v>
      </c>
      <c r="H154" s="1117">
        <f t="shared" si="46"/>
        <v>379</v>
      </c>
      <c r="I154" s="1117">
        <f t="shared" si="46"/>
        <v>333</v>
      </c>
      <c r="J154" s="1117">
        <f t="shared" si="46"/>
        <v>367</v>
      </c>
      <c r="K154" s="1117">
        <f t="shared" si="46"/>
        <v>380</v>
      </c>
      <c r="L154" s="1117">
        <f t="shared" si="46"/>
        <v>357</v>
      </c>
      <c r="M154" s="1117">
        <f t="shared" si="46"/>
        <v>343</v>
      </c>
      <c r="N154" s="1117">
        <f t="shared" si="46"/>
        <v>354</v>
      </c>
      <c r="O154" s="1117">
        <f t="shared" si="46"/>
        <v>317</v>
      </c>
      <c r="P154" s="1117">
        <f t="shared" si="46"/>
        <v>358</v>
      </c>
      <c r="Q154" s="1117">
        <f t="shared" si="46"/>
        <v>358</v>
      </c>
      <c r="R154" s="1117">
        <f t="shared" si="46"/>
        <v>534</v>
      </c>
      <c r="S154" s="1088">
        <f t="shared" si="47"/>
        <v>4459</v>
      </c>
    </row>
    <row r="155" spans="1:19" ht="22.5" customHeight="1" thickBot="1" x14ac:dyDescent="0.2">
      <c r="A155" s="28"/>
      <c r="B155" s="28"/>
      <c r="C155" s="2484"/>
      <c r="D155" s="2423" t="s">
        <v>18</v>
      </c>
      <c r="E155" s="2423"/>
      <c r="F155" s="2424"/>
      <c r="G155" s="1132">
        <f>G143+G149</f>
        <v>73</v>
      </c>
      <c r="H155" s="1132">
        <f t="shared" si="46"/>
        <v>72</v>
      </c>
      <c r="I155" s="1132">
        <f t="shared" si="46"/>
        <v>70</v>
      </c>
      <c r="J155" s="1132">
        <f t="shared" si="46"/>
        <v>78</v>
      </c>
      <c r="K155" s="1132">
        <f t="shared" si="46"/>
        <v>77</v>
      </c>
      <c r="L155" s="1132">
        <f t="shared" si="46"/>
        <v>73</v>
      </c>
      <c r="M155" s="1132">
        <f t="shared" si="46"/>
        <v>77</v>
      </c>
      <c r="N155" s="1132">
        <f t="shared" si="46"/>
        <v>67</v>
      </c>
      <c r="O155" s="1132">
        <f t="shared" si="46"/>
        <v>71</v>
      </c>
      <c r="P155" s="1132">
        <f t="shared" si="46"/>
        <v>60</v>
      </c>
      <c r="Q155" s="1132">
        <f t="shared" si="46"/>
        <v>85</v>
      </c>
      <c r="R155" s="1132">
        <f t="shared" si="46"/>
        <v>90</v>
      </c>
      <c r="S155" s="1121">
        <f t="shared" si="47"/>
        <v>893</v>
      </c>
    </row>
    <row r="156" spans="1:19" ht="22.5" customHeight="1" thickTop="1" thickBot="1" x14ac:dyDescent="0.2">
      <c r="A156" s="28"/>
      <c r="B156" s="28"/>
      <c r="C156" s="2485"/>
      <c r="D156" s="2492" t="s">
        <v>15</v>
      </c>
      <c r="E156" s="2492"/>
      <c r="F156" s="2493"/>
      <c r="G156" s="1134">
        <f t="shared" ref="G156:R156" si="48">SUM(G151:G155)</f>
        <v>1779</v>
      </c>
      <c r="H156" s="1134">
        <f t="shared" si="48"/>
        <v>1146</v>
      </c>
      <c r="I156" s="1134">
        <f t="shared" si="48"/>
        <v>1066</v>
      </c>
      <c r="J156" s="1134">
        <f t="shared" si="48"/>
        <v>1115</v>
      </c>
      <c r="K156" s="1134">
        <f t="shared" si="48"/>
        <v>1151</v>
      </c>
      <c r="L156" s="1134">
        <f t="shared" si="48"/>
        <v>1113</v>
      </c>
      <c r="M156" s="1134">
        <f t="shared" si="48"/>
        <v>1148</v>
      </c>
      <c r="N156" s="1134">
        <f t="shared" si="48"/>
        <v>1019</v>
      </c>
      <c r="O156" s="1134">
        <f t="shared" si="48"/>
        <v>1010</v>
      </c>
      <c r="P156" s="1134">
        <f t="shared" si="48"/>
        <v>1088</v>
      </c>
      <c r="Q156" s="1134">
        <f t="shared" si="48"/>
        <v>1237</v>
      </c>
      <c r="R156" s="1134">
        <f t="shared" si="48"/>
        <v>2796</v>
      </c>
      <c r="S156" s="1123">
        <f t="shared" si="47"/>
        <v>15668</v>
      </c>
    </row>
    <row r="157" spans="1:19" ht="11.25" customHeight="1" x14ac:dyDescent="0.15">
      <c r="A157" s="28"/>
      <c r="B157" s="28"/>
      <c r="C157" s="28"/>
      <c r="D157" s="28"/>
      <c r="E157" s="28"/>
      <c r="F157" s="28"/>
      <c r="G157" s="28"/>
      <c r="H157" s="28"/>
      <c r="I157" s="28"/>
      <c r="J157" s="28"/>
      <c r="K157" s="28"/>
      <c r="L157" s="28"/>
      <c r="M157" s="28"/>
      <c r="N157" s="28"/>
      <c r="O157" s="28"/>
      <c r="P157" s="28"/>
      <c r="Q157" s="28"/>
      <c r="R157" s="28"/>
      <c r="S157" s="28"/>
    </row>
    <row r="158" spans="1:19" ht="11.25" customHeight="1" x14ac:dyDescent="0.15">
      <c r="A158" s="28"/>
      <c r="B158" s="28"/>
      <c r="C158" s="28"/>
      <c r="D158" s="28"/>
      <c r="E158" s="28"/>
      <c r="F158" s="28"/>
      <c r="G158" s="28"/>
      <c r="H158" s="28"/>
      <c r="I158" s="28"/>
      <c r="J158" s="28"/>
      <c r="K158" s="28"/>
      <c r="L158" s="28"/>
      <c r="M158" s="28"/>
      <c r="N158" s="28"/>
      <c r="O158" s="28"/>
      <c r="P158" s="28"/>
      <c r="Q158" s="28"/>
      <c r="R158" s="28"/>
      <c r="S158" s="28"/>
    </row>
    <row r="159" spans="1:19" ht="22.5" customHeight="1" x14ac:dyDescent="0.15">
      <c r="A159" s="28"/>
      <c r="B159" s="32" t="s">
        <v>169</v>
      </c>
      <c r="C159" s="28"/>
      <c r="D159" s="28"/>
      <c r="E159" s="28"/>
      <c r="F159" s="28"/>
      <c r="G159" s="28"/>
      <c r="H159" s="28"/>
      <c r="I159" s="28"/>
      <c r="J159" s="28"/>
      <c r="K159" s="28"/>
      <c r="L159" s="28"/>
      <c r="M159" s="28"/>
      <c r="N159" s="28"/>
      <c r="O159" s="28"/>
      <c r="P159" s="28"/>
      <c r="Q159" s="28"/>
      <c r="R159" s="28"/>
      <c r="S159" s="28"/>
    </row>
    <row r="160" spans="1:19" ht="22.5" customHeight="1" x14ac:dyDescent="0.15">
      <c r="A160" s="28"/>
      <c r="C160" s="32" t="s">
        <v>184</v>
      </c>
      <c r="D160" s="28"/>
      <c r="E160" s="28"/>
      <c r="F160" s="28"/>
      <c r="G160" s="28"/>
      <c r="H160" s="28"/>
      <c r="I160" s="28"/>
      <c r="J160" s="28"/>
      <c r="K160" s="28"/>
      <c r="L160" s="28"/>
      <c r="M160" s="28"/>
      <c r="N160" s="28"/>
      <c r="O160" s="28"/>
      <c r="P160" s="28"/>
      <c r="Q160" s="2147">
        <f>'当該年度入力、注意事項'!$E$10</f>
        <v>26</v>
      </c>
      <c r="R160" s="2147"/>
      <c r="S160" s="2147"/>
    </row>
    <row r="161" spans="1:21" ht="4.5" customHeight="1" thickBot="1" x14ac:dyDescent="0.2">
      <c r="A161" s="28"/>
      <c r="B161" s="28"/>
      <c r="C161" s="28"/>
      <c r="D161" s="28"/>
      <c r="E161" s="28"/>
      <c r="F161" s="28"/>
      <c r="G161" s="28"/>
      <c r="H161" s="28"/>
      <c r="I161" s="28"/>
      <c r="J161" s="28"/>
      <c r="K161" s="28"/>
      <c r="L161" s="28"/>
      <c r="M161" s="28"/>
      <c r="N161" s="28"/>
      <c r="O161" s="28"/>
      <c r="P161" s="28"/>
      <c r="Q161" s="28"/>
      <c r="R161" s="28"/>
      <c r="S161" s="28"/>
    </row>
    <row r="162" spans="1:21" ht="18.75" customHeight="1" x14ac:dyDescent="0.15">
      <c r="A162" s="28"/>
      <c r="B162" s="28"/>
      <c r="C162" s="2472"/>
      <c r="D162" s="2473"/>
      <c r="E162" s="2474" t="s">
        <v>266</v>
      </c>
      <c r="F162" s="2475"/>
      <c r="G162" s="789"/>
      <c r="H162" s="790"/>
      <c r="I162" s="790"/>
      <c r="J162" s="2469">
        <f>'当該年度入力、注意事項'!$E$10</f>
        <v>26</v>
      </c>
      <c r="K162" s="2469"/>
      <c r="L162" s="2469"/>
      <c r="M162" s="790"/>
      <c r="N162" s="790"/>
      <c r="O162" s="791"/>
      <c r="P162" s="2470">
        <f>'当該年度入力、注意事項'!$E$10+1</f>
        <v>27</v>
      </c>
      <c r="Q162" s="2469"/>
      <c r="R162" s="2471"/>
      <c r="S162" s="2463" t="s">
        <v>15</v>
      </c>
    </row>
    <row r="163" spans="1:21" ht="18.75" customHeight="1" thickBot="1" x14ac:dyDescent="0.2">
      <c r="A163" s="28"/>
      <c r="B163" s="28"/>
      <c r="C163" s="2490" t="s">
        <v>264</v>
      </c>
      <c r="D163" s="2491"/>
      <c r="E163" s="2488"/>
      <c r="F163" s="2489"/>
      <c r="G163" s="792" t="s">
        <v>448</v>
      </c>
      <c r="H163" s="793" t="s">
        <v>449</v>
      </c>
      <c r="I163" s="793" t="s">
        <v>450</v>
      </c>
      <c r="J163" s="793" t="s">
        <v>451</v>
      </c>
      <c r="K163" s="793" t="s">
        <v>458</v>
      </c>
      <c r="L163" s="793" t="s">
        <v>459</v>
      </c>
      <c r="M163" s="793" t="s">
        <v>452</v>
      </c>
      <c r="N163" s="793" t="s">
        <v>453</v>
      </c>
      <c r="O163" s="793" t="s">
        <v>454</v>
      </c>
      <c r="P163" s="793" t="s">
        <v>455</v>
      </c>
      <c r="Q163" s="793" t="s">
        <v>456</v>
      </c>
      <c r="R163" s="793" t="s">
        <v>457</v>
      </c>
      <c r="S163" s="2464"/>
    </row>
    <row r="164" spans="1:21" ht="22.5" customHeight="1" x14ac:dyDescent="0.15">
      <c r="A164" s="28"/>
      <c r="B164" s="28"/>
      <c r="C164" s="2483" t="s">
        <v>192</v>
      </c>
      <c r="D164" s="2355" t="s">
        <v>34</v>
      </c>
      <c r="E164" s="2355"/>
      <c r="F164" s="2376"/>
      <c r="G164" s="1739">
        <v>129</v>
      </c>
      <c r="H164" s="1740">
        <v>127</v>
      </c>
      <c r="I164" s="1740">
        <v>142</v>
      </c>
      <c r="J164" s="1740">
        <v>131</v>
      </c>
      <c r="K164" s="1740">
        <v>133</v>
      </c>
      <c r="L164" s="1740">
        <v>134</v>
      </c>
      <c r="M164" s="1740">
        <v>150</v>
      </c>
      <c r="N164" s="1740">
        <v>144</v>
      </c>
      <c r="O164" s="1731">
        <v>138</v>
      </c>
      <c r="P164" s="1731">
        <v>133</v>
      </c>
      <c r="Q164" s="1731">
        <v>105</v>
      </c>
      <c r="R164" s="1732">
        <v>127</v>
      </c>
      <c r="S164" s="1120">
        <f t="shared" ref="S164:S183" si="49">SUM(G164:R164)</f>
        <v>1593</v>
      </c>
    </row>
    <row r="165" spans="1:21" ht="22.5" customHeight="1" x14ac:dyDescent="0.15">
      <c r="A165" s="28"/>
      <c r="B165" s="28"/>
      <c r="C165" s="2484"/>
      <c r="D165" s="2351" t="s">
        <v>38</v>
      </c>
      <c r="E165" s="2351"/>
      <c r="F165" s="2352"/>
      <c r="G165" s="1740">
        <v>222</v>
      </c>
      <c r="H165" s="1740">
        <v>192</v>
      </c>
      <c r="I165" s="1740">
        <v>232</v>
      </c>
      <c r="J165" s="1740">
        <v>191</v>
      </c>
      <c r="K165" s="1740">
        <v>205</v>
      </c>
      <c r="L165" s="1740">
        <v>234</v>
      </c>
      <c r="M165" s="1740">
        <v>218</v>
      </c>
      <c r="N165" s="1740">
        <v>242</v>
      </c>
      <c r="O165" s="1734">
        <v>226</v>
      </c>
      <c r="P165" s="1734">
        <v>354</v>
      </c>
      <c r="Q165" s="1734">
        <v>235</v>
      </c>
      <c r="R165" s="1735">
        <v>265</v>
      </c>
      <c r="S165" s="1088">
        <f t="shared" si="49"/>
        <v>2816</v>
      </c>
    </row>
    <row r="166" spans="1:21" ht="22.5" customHeight="1" x14ac:dyDescent="0.15">
      <c r="A166" s="28"/>
      <c r="B166" s="28"/>
      <c r="C166" s="2484"/>
      <c r="D166" s="2351" t="s">
        <v>48</v>
      </c>
      <c r="E166" s="2351"/>
      <c r="F166" s="2352"/>
      <c r="G166" s="1740">
        <v>7</v>
      </c>
      <c r="H166" s="1740">
        <v>2</v>
      </c>
      <c r="I166" s="1740">
        <v>4</v>
      </c>
      <c r="J166" s="1740">
        <v>4</v>
      </c>
      <c r="K166" s="1740">
        <v>4</v>
      </c>
      <c r="L166" s="1740">
        <v>4</v>
      </c>
      <c r="M166" s="1740">
        <v>3</v>
      </c>
      <c r="N166" s="1740">
        <v>4</v>
      </c>
      <c r="O166" s="1734">
        <v>4</v>
      </c>
      <c r="P166" s="1734">
        <v>6</v>
      </c>
      <c r="Q166" s="1734">
        <v>3</v>
      </c>
      <c r="R166" s="1735">
        <v>7</v>
      </c>
      <c r="S166" s="1088">
        <f t="shared" si="49"/>
        <v>52</v>
      </c>
    </row>
    <row r="167" spans="1:21" ht="22.5" customHeight="1" x14ac:dyDescent="0.15">
      <c r="A167" s="28"/>
      <c r="B167" s="28"/>
      <c r="C167" s="2484"/>
      <c r="D167" s="2351" t="s">
        <v>49</v>
      </c>
      <c r="E167" s="2351"/>
      <c r="F167" s="2352"/>
      <c r="G167" s="1740">
        <v>9</v>
      </c>
      <c r="H167" s="1740">
        <v>15</v>
      </c>
      <c r="I167" s="1740">
        <v>18</v>
      </c>
      <c r="J167" s="1740">
        <v>27</v>
      </c>
      <c r="K167" s="1740">
        <v>26</v>
      </c>
      <c r="L167" s="1740">
        <v>8</v>
      </c>
      <c r="M167" s="1740">
        <v>19</v>
      </c>
      <c r="N167" s="1740">
        <v>12</v>
      </c>
      <c r="O167" s="1737">
        <v>23</v>
      </c>
      <c r="P167" s="1737">
        <v>29</v>
      </c>
      <c r="Q167" s="1737">
        <v>15</v>
      </c>
      <c r="R167" s="1738">
        <v>17</v>
      </c>
      <c r="S167" s="1148">
        <f t="shared" si="49"/>
        <v>218</v>
      </c>
      <c r="U167" s="2">
        <f>SUM(S164:S167)</f>
        <v>4679</v>
      </c>
    </row>
    <row r="168" spans="1:21" ht="22.5" customHeight="1" thickBot="1" x14ac:dyDescent="0.2">
      <c r="A168" s="28"/>
      <c r="B168" s="28"/>
      <c r="C168" s="2484"/>
      <c r="D168" s="2423" t="s">
        <v>262</v>
      </c>
      <c r="E168" s="2423"/>
      <c r="F168" s="2424"/>
      <c r="G168" s="1741">
        <v>359</v>
      </c>
      <c r="H168" s="1742">
        <v>313</v>
      </c>
      <c r="I168" s="1742">
        <v>291</v>
      </c>
      <c r="J168" s="1742">
        <v>325</v>
      </c>
      <c r="K168" s="1742">
        <v>343</v>
      </c>
      <c r="L168" s="1742">
        <v>282</v>
      </c>
      <c r="M168" s="1742">
        <v>293</v>
      </c>
      <c r="N168" s="1742">
        <v>296</v>
      </c>
      <c r="O168" s="1743">
        <v>307</v>
      </c>
      <c r="P168" s="1743">
        <v>368</v>
      </c>
      <c r="Q168" s="1743">
        <v>347</v>
      </c>
      <c r="R168" s="1744">
        <v>458</v>
      </c>
      <c r="S168" s="1121">
        <f>SUM(G168:R168)</f>
        <v>3982</v>
      </c>
    </row>
    <row r="169" spans="1:21" ht="22.5" customHeight="1" thickTop="1" thickBot="1" x14ac:dyDescent="0.2">
      <c r="A169" s="28"/>
      <c r="B169" s="28"/>
      <c r="C169" s="2484"/>
      <c r="D169" s="2479" t="s">
        <v>15</v>
      </c>
      <c r="E169" s="2479"/>
      <c r="F169" s="2480"/>
      <c r="G169" s="1149">
        <f>SUM(G164:G168)</f>
        <v>726</v>
      </c>
      <c r="H169" s="1150">
        <f t="shared" ref="H169:R169" si="50">SUM(H164:H168)</f>
        <v>649</v>
      </c>
      <c r="I169" s="1150">
        <f t="shared" si="50"/>
        <v>687</v>
      </c>
      <c r="J169" s="1150">
        <f t="shared" si="50"/>
        <v>678</v>
      </c>
      <c r="K169" s="1150">
        <f t="shared" si="50"/>
        <v>711</v>
      </c>
      <c r="L169" s="1150">
        <f t="shared" si="50"/>
        <v>662</v>
      </c>
      <c r="M169" s="1150">
        <f t="shared" si="50"/>
        <v>683</v>
      </c>
      <c r="N169" s="1150">
        <f t="shared" si="50"/>
        <v>698</v>
      </c>
      <c r="O169" s="1150">
        <f t="shared" si="50"/>
        <v>698</v>
      </c>
      <c r="P169" s="1150">
        <f t="shared" si="50"/>
        <v>890</v>
      </c>
      <c r="Q169" s="1150">
        <f t="shared" si="50"/>
        <v>705</v>
      </c>
      <c r="R169" s="1151">
        <f t="shared" si="50"/>
        <v>874</v>
      </c>
      <c r="S169" s="1152">
        <f>SUM(G169:R169)</f>
        <v>8661</v>
      </c>
    </row>
    <row r="170" spans="1:21" ht="22.5" customHeight="1" thickBot="1" x14ac:dyDescent="0.2">
      <c r="A170" s="28"/>
      <c r="B170" s="28"/>
      <c r="C170" s="2484"/>
      <c r="D170" s="2503" t="s">
        <v>245</v>
      </c>
      <c r="E170" s="2503"/>
      <c r="F170" s="2504"/>
      <c r="G170" s="1746">
        <v>3091</v>
      </c>
      <c r="H170" s="1747">
        <v>2185</v>
      </c>
      <c r="I170" s="1747">
        <v>1947</v>
      </c>
      <c r="J170" s="1747">
        <v>2133</v>
      </c>
      <c r="K170" s="1747">
        <v>2011</v>
      </c>
      <c r="L170" s="1747">
        <v>1976</v>
      </c>
      <c r="M170" s="1747">
        <v>1999</v>
      </c>
      <c r="N170" s="1747">
        <v>2071</v>
      </c>
      <c r="O170" s="1747">
        <v>2011</v>
      </c>
      <c r="P170" s="1747">
        <v>2115</v>
      </c>
      <c r="Q170" s="1747">
        <v>2178</v>
      </c>
      <c r="R170" s="1748">
        <v>3448</v>
      </c>
      <c r="S170" s="1087">
        <f>SUM(G170:R170)</f>
        <v>27165</v>
      </c>
    </row>
    <row r="171" spans="1:21" ht="22.5" customHeight="1" x14ac:dyDescent="0.15">
      <c r="A171" s="28"/>
      <c r="B171" s="28"/>
      <c r="C171" s="2483" t="s">
        <v>225</v>
      </c>
      <c r="D171" s="2355" t="s">
        <v>34</v>
      </c>
      <c r="E171" s="2355"/>
      <c r="F171" s="2376"/>
      <c r="G171" s="1749">
        <v>0</v>
      </c>
      <c r="H171" s="1749">
        <v>0</v>
      </c>
      <c r="I171" s="1749">
        <v>0</v>
      </c>
      <c r="J171" s="1749">
        <v>0</v>
      </c>
      <c r="K171" s="1749">
        <v>0</v>
      </c>
      <c r="L171" s="1749">
        <v>0</v>
      </c>
      <c r="M171" s="1749">
        <v>0</v>
      </c>
      <c r="N171" s="1749">
        <v>0</v>
      </c>
      <c r="O171" s="1749">
        <v>0</v>
      </c>
      <c r="P171" s="1749">
        <v>0</v>
      </c>
      <c r="Q171" s="1749">
        <v>0</v>
      </c>
      <c r="R171" s="1749">
        <v>0</v>
      </c>
      <c r="S171" s="1127">
        <f t="shared" si="49"/>
        <v>0</v>
      </c>
    </row>
    <row r="172" spans="1:21" ht="22.5" customHeight="1" x14ac:dyDescent="0.15">
      <c r="A172" s="28"/>
      <c r="B172" s="28"/>
      <c r="C172" s="2484"/>
      <c r="D172" s="2351" t="s">
        <v>38</v>
      </c>
      <c r="E172" s="2351"/>
      <c r="F172" s="2352"/>
      <c r="G172" s="1750">
        <v>0</v>
      </c>
      <c r="H172" s="1750">
        <v>0</v>
      </c>
      <c r="I172" s="1750">
        <v>0</v>
      </c>
      <c r="J172" s="1750">
        <v>0</v>
      </c>
      <c r="K172" s="1750">
        <v>0</v>
      </c>
      <c r="L172" s="1750">
        <v>0</v>
      </c>
      <c r="M172" s="1750">
        <v>0</v>
      </c>
      <c r="N172" s="1750">
        <v>0</v>
      </c>
      <c r="O172" s="1750">
        <v>0</v>
      </c>
      <c r="P172" s="1750">
        <v>0</v>
      </c>
      <c r="Q172" s="1750">
        <v>0</v>
      </c>
      <c r="R172" s="1750">
        <v>0</v>
      </c>
      <c r="S172" s="409">
        <f t="shared" si="49"/>
        <v>0</v>
      </c>
    </row>
    <row r="173" spans="1:21" ht="22.5" customHeight="1" x14ac:dyDescent="0.15">
      <c r="A173" s="28"/>
      <c r="B173" s="28"/>
      <c r="C173" s="2484"/>
      <c r="D173" s="2351" t="s">
        <v>48</v>
      </c>
      <c r="E173" s="2351"/>
      <c r="F173" s="2352"/>
      <c r="G173" s="1750">
        <v>0</v>
      </c>
      <c r="H173" s="1750">
        <v>0</v>
      </c>
      <c r="I173" s="1750">
        <v>0</v>
      </c>
      <c r="J173" s="1750">
        <v>0</v>
      </c>
      <c r="K173" s="1750">
        <v>0</v>
      </c>
      <c r="L173" s="1750">
        <v>0</v>
      </c>
      <c r="M173" s="1750">
        <v>0</v>
      </c>
      <c r="N173" s="1750">
        <v>0</v>
      </c>
      <c r="O173" s="1750">
        <v>0</v>
      </c>
      <c r="P173" s="1750">
        <v>0</v>
      </c>
      <c r="Q173" s="1750">
        <v>0</v>
      </c>
      <c r="R173" s="1750">
        <v>0</v>
      </c>
      <c r="S173" s="409">
        <f t="shared" si="49"/>
        <v>0</v>
      </c>
    </row>
    <row r="174" spans="1:21" ht="22.5" customHeight="1" x14ac:dyDescent="0.15">
      <c r="A174" s="28"/>
      <c r="B174" s="28"/>
      <c r="C174" s="2484"/>
      <c r="D174" s="2351" t="s">
        <v>49</v>
      </c>
      <c r="E174" s="2351"/>
      <c r="F174" s="2352"/>
      <c r="G174" s="1750">
        <v>0</v>
      </c>
      <c r="H174" s="1750">
        <v>0</v>
      </c>
      <c r="I174" s="1750">
        <v>0</v>
      </c>
      <c r="J174" s="1750">
        <v>0</v>
      </c>
      <c r="K174" s="1750">
        <v>0</v>
      </c>
      <c r="L174" s="1750">
        <v>0</v>
      </c>
      <c r="M174" s="1750">
        <v>0</v>
      </c>
      <c r="N174" s="1750">
        <v>0</v>
      </c>
      <c r="O174" s="1750">
        <v>0</v>
      </c>
      <c r="P174" s="1750">
        <v>0</v>
      </c>
      <c r="Q174" s="1750">
        <v>0</v>
      </c>
      <c r="R174" s="1750">
        <v>0</v>
      </c>
      <c r="S174" s="450">
        <f t="shared" si="49"/>
        <v>0</v>
      </c>
    </row>
    <row r="175" spans="1:21" ht="22.5" customHeight="1" thickBot="1" x14ac:dyDescent="0.2">
      <c r="A175" s="28"/>
      <c r="B175" s="28"/>
      <c r="C175" s="2484"/>
      <c r="D175" s="2423" t="s">
        <v>262</v>
      </c>
      <c r="E175" s="2423"/>
      <c r="F175" s="2424"/>
      <c r="G175" s="1741">
        <v>0</v>
      </c>
      <c r="H175" s="1741">
        <v>0</v>
      </c>
      <c r="I175" s="1741">
        <v>0</v>
      </c>
      <c r="J175" s="1741">
        <v>0</v>
      </c>
      <c r="K175" s="1741">
        <v>0</v>
      </c>
      <c r="L175" s="1741">
        <v>0</v>
      </c>
      <c r="M175" s="1741">
        <v>0</v>
      </c>
      <c r="N175" s="1741">
        <v>0</v>
      </c>
      <c r="O175" s="1741">
        <v>0</v>
      </c>
      <c r="P175" s="1741">
        <v>0</v>
      </c>
      <c r="Q175" s="1741">
        <v>0</v>
      </c>
      <c r="R175" s="1741">
        <v>0</v>
      </c>
      <c r="S175" s="411">
        <f>SUM(G175:R175)</f>
        <v>0</v>
      </c>
    </row>
    <row r="176" spans="1:21" ht="22.5" customHeight="1" thickTop="1" thickBot="1" x14ac:dyDescent="0.2">
      <c r="A176" s="28"/>
      <c r="B176" s="28"/>
      <c r="C176" s="2485"/>
      <c r="D176" s="2486" t="s">
        <v>15</v>
      </c>
      <c r="E176" s="2486"/>
      <c r="F176" s="2487"/>
      <c r="G176" s="412">
        <f t="shared" ref="G176:R176" si="51">SUM(G171:G174)</f>
        <v>0</v>
      </c>
      <c r="H176" s="412">
        <f t="shared" si="51"/>
        <v>0</v>
      </c>
      <c r="I176" s="412">
        <f t="shared" si="51"/>
        <v>0</v>
      </c>
      <c r="J176" s="412">
        <f t="shared" si="51"/>
        <v>0</v>
      </c>
      <c r="K176" s="412">
        <f t="shared" si="51"/>
        <v>0</v>
      </c>
      <c r="L176" s="403">
        <f t="shared" si="51"/>
        <v>0</v>
      </c>
      <c r="M176" s="404">
        <f t="shared" si="51"/>
        <v>0</v>
      </c>
      <c r="N176" s="404">
        <f t="shared" si="51"/>
        <v>0</v>
      </c>
      <c r="O176" s="404">
        <f t="shared" si="51"/>
        <v>0</v>
      </c>
      <c r="P176" s="412">
        <f t="shared" si="51"/>
        <v>0</v>
      </c>
      <c r="Q176" s="412">
        <f t="shared" si="51"/>
        <v>0</v>
      </c>
      <c r="R176" s="412">
        <f t="shared" si="51"/>
        <v>0</v>
      </c>
      <c r="S176" s="413">
        <f t="shared" si="49"/>
        <v>0</v>
      </c>
    </row>
    <row r="177" spans="3:19" ht="22.5" customHeight="1" x14ac:dyDescent="0.15">
      <c r="C177" s="2476" t="s">
        <v>72</v>
      </c>
      <c r="D177" s="2355" t="s">
        <v>34</v>
      </c>
      <c r="E177" s="2355"/>
      <c r="F177" s="2376"/>
      <c r="G177" s="416">
        <f>G164+G171</f>
        <v>129</v>
      </c>
      <c r="H177" s="416">
        <f t="shared" ref="H177:R181" si="52">H164+H171</f>
        <v>127</v>
      </c>
      <c r="I177" s="416">
        <f t="shared" si="52"/>
        <v>142</v>
      </c>
      <c r="J177" s="416">
        <f t="shared" si="52"/>
        <v>131</v>
      </c>
      <c r="K177" s="416">
        <f t="shared" si="52"/>
        <v>133</v>
      </c>
      <c r="L177" s="416">
        <f t="shared" si="52"/>
        <v>134</v>
      </c>
      <c r="M177" s="416">
        <f t="shared" si="52"/>
        <v>150</v>
      </c>
      <c r="N177" s="416">
        <f t="shared" si="52"/>
        <v>144</v>
      </c>
      <c r="O177" s="416">
        <f t="shared" si="52"/>
        <v>138</v>
      </c>
      <c r="P177" s="416">
        <f t="shared" si="52"/>
        <v>133</v>
      </c>
      <c r="Q177" s="416">
        <f t="shared" si="52"/>
        <v>105</v>
      </c>
      <c r="R177" s="416">
        <f t="shared" si="52"/>
        <v>127</v>
      </c>
      <c r="S177" s="415">
        <f t="shared" si="49"/>
        <v>1593</v>
      </c>
    </row>
    <row r="178" spans="3:19" ht="22.5" customHeight="1" x14ac:dyDescent="0.15">
      <c r="C178" s="2477"/>
      <c r="D178" s="2351" t="s">
        <v>38</v>
      </c>
      <c r="E178" s="2351"/>
      <c r="F178" s="2352"/>
      <c r="G178" s="408">
        <f>G165+G172</f>
        <v>222</v>
      </c>
      <c r="H178" s="408">
        <f t="shared" si="52"/>
        <v>192</v>
      </c>
      <c r="I178" s="408">
        <f t="shared" si="52"/>
        <v>232</v>
      </c>
      <c r="J178" s="408">
        <f t="shared" si="52"/>
        <v>191</v>
      </c>
      <c r="K178" s="408">
        <f t="shared" si="52"/>
        <v>205</v>
      </c>
      <c r="L178" s="408">
        <f t="shared" si="52"/>
        <v>234</v>
      </c>
      <c r="M178" s="408">
        <f t="shared" si="52"/>
        <v>218</v>
      </c>
      <c r="N178" s="408">
        <f t="shared" si="52"/>
        <v>242</v>
      </c>
      <c r="O178" s="408">
        <f t="shared" si="52"/>
        <v>226</v>
      </c>
      <c r="P178" s="408">
        <f t="shared" si="52"/>
        <v>354</v>
      </c>
      <c r="Q178" s="408">
        <f t="shared" si="52"/>
        <v>235</v>
      </c>
      <c r="R178" s="408">
        <f t="shared" si="52"/>
        <v>265</v>
      </c>
      <c r="S178" s="409">
        <f t="shared" si="49"/>
        <v>2816</v>
      </c>
    </row>
    <row r="179" spans="3:19" ht="22.5" customHeight="1" x14ac:dyDescent="0.15">
      <c r="C179" s="2477"/>
      <c r="D179" s="2351" t="s">
        <v>48</v>
      </c>
      <c r="E179" s="2351"/>
      <c r="F179" s="2352"/>
      <c r="G179" s="408">
        <f>G166+G173</f>
        <v>7</v>
      </c>
      <c r="H179" s="408">
        <f t="shared" si="52"/>
        <v>2</v>
      </c>
      <c r="I179" s="408">
        <f t="shared" si="52"/>
        <v>4</v>
      </c>
      <c r="J179" s="408">
        <f t="shared" si="52"/>
        <v>4</v>
      </c>
      <c r="K179" s="408">
        <f t="shared" si="52"/>
        <v>4</v>
      </c>
      <c r="L179" s="408">
        <f t="shared" si="52"/>
        <v>4</v>
      </c>
      <c r="M179" s="408">
        <f t="shared" si="52"/>
        <v>3</v>
      </c>
      <c r="N179" s="408">
        <f t="shared" si="52"/>
        <v>4</v>
      </c>
      <c r="O179" s="408">
        <f t="shared" si="52"/>
        <v>4</v>
      </c>
      <c r="P179" s="408">
        <f t="shared" si="52"/>
        <v>6</v>
      </c>
      <c r="Q179" s="408">
        <f t="shared" si="52"/>
        <v>3</v>
      </c>
      <c r="R179" s="408">
        <f t="shared" si="52"/>
        <v>7</v>
      </c>
      <c r="S179" s="409">
        <f t="shared" si="49"/>
        <v>52</v>
      </c>
    </row>
    <row r="180" spans="3:19" ht="22.5" customHeight="1" x14ac:dyDescent="0.15">
      <c r="C180" s="2477"/>
      <c r="D180" s="2351" t="s">
        <v>49</v>
      </c>
      <c r="E180" s="2351"/>
      <c r="F180" s="2352"/>
      <c r="G180" s="456">
        <f>G167+G174</f>
        <v>9</v>
      </c>
      <c r="H180" s="456">
        <f t="shared" si="52"/>
        <v>15</v>
      </c>
      <c r="I180" s="456">
        <f t="shared" si="52"/>
        <v>18</v>
      </c>
      <c r="J180" s="456">
        <f t="shared" si="52"/>
        <v>27</v>
      </c>
      <c r="K180" s="456">
        <f t="shared" si="52"/>
        <v>26</v>
      </c>
      <c r="L180" s="456">
        <f t="shared" si="52"/>
        <v>8</v>
      </c>
      <c r="M180" s="456">
        <f t="shared" si="52"/>
        <v>19</v>
      </c>
      <c r="N180" s="456">
        <f t="shared" si="52"/>
        <v>12</v>
      </c>
      <c r="O180" s="456">
        <f t="shared" si="52"/>
        <v>23</v>
      </c>
      <c r="P180" s="456">
        <f t="shared" si="52"/>
        <v>29</v>
      </c>
      <c r="Q180" s="456">
        <f t="shared" si="52"/>
        <v>15</v>
      </c>
      <c r="R180" s="456">
        <f t="shared" si="52"/>
        <v>17</v>
      </c>
      <c r="S180" s="450">
        <f t="shared" si="49"/>
        <v>218</v>
      </c>
    </row>
    <row r="181" spans="3:19" ht="22.5" customHeight="1" thickBot="1" x14ac:dyDescent="0.2">
      <c r="C181" s="2477"/>
      <c r="D181" s="2423" t="s">
        <v>262</v>
      </c>
      <c r="E181" s="2423"/>
      <c r="F181" s="2424"/>
      <c r="G181" s="410">
        <f>G168+G175</f>
        <v>359</v>
      </c>
      <c r="H181" s="410">
        <f t="shared" si="52"/>
        <v>313</v>
      </c>
      <c r="I181" s="410">
        <f t="shared" si="52"/>
        <v>291</v>
      </c>
      <c r="J181" s="410">
        <f t="shared" si="52"/>
        <v>325</v>
      </c>
      <c r="K181" s="410">
        <f t="shared" si="52"/>
        <v>343</v>
      </c>
      <c r="L181" s="410">
        <f t="shared" si="52"/>
        <v>282</v>
      </c>
      <c r="M181" s="410">
        <f t="shared" si="52"/>
        <v>293</v>
      </c>
      <c r="N181" s="410">
        <f t="shared" si="52"/>
        <v>296</v>
      </c>
      <c r="O181" s="410">
        <f t="shared" si="52"/>
        <v>307</v>
      </c>
      <c r="P181" s="410">
        <f t="shared" si="52"/>
        <v>368</v>
      </c>
      <c r="Q181" s="410">
        <f t="shared" si="52"/>
        <v>347</v>
      </c>
      <c r="R181" s="410">
        <f t="shared" si="52"/>
        <v>458</v>
      </c>
      <c r="S181" s="411">
        <f>SUM(G181:R181)</f>
        <v>3982</v>
      </c>
    </row>
    <row r="182" spans="3:19" ht="22.5" customHeight="1" thickTop="1" thickBot="1" x14ac:dyDescent="0.2">
      <c r="C182" s="2477"/>
      <c r="D182" s="2479" t="s">
        <v>15</v>
      </c>
      <c r="E182" s="2479"/>
      <c r="F182" s="2480"/>
      <c r="G182" s="412">
        <f t="shared" ref="G182:R182" si="53">SUM(G177:G181)</f>
        <v>726</v>
      </c>
      <c r="H182" s="412">
        <f t="shared" si="53"/>
        <v>649</v>
      </c>
      <c r="I182" s="412">
        <f t="shared" si="53"/>
        <v>687</v>
      </c>
      <c r="J182" s="412">
        <f t="shared" si="53"/>
        <v>678</v>
      </c>
      <c r="K182" s="412">
        <f t="shared" si="53"/>
        <v>711</v>
      </c>
      <c r="L182" s="412">
        <f t="shared" si="53"/>
        <v>662</v>
      </c>
      <c r="M182" s="412">
        <f t="shared" si="53"/>
        <v>683</v>
      </c>
      <c r="N182" s="412">
        <f t="shared" si="53"/>
        <v>698</v>
      </c>
      <c r="O182" s="412">
        <f t="shared" si="53"/>
        <v>698</v>
      </c>
      <c r="P182" s="412">
        <f t="shared" si="53"/>
        <v>890</v>
      </c>
      <c r="Q182" s="412">
        <f t="shared" si="53"/>
        <v>705</v>
      </c>
      <c r="R182" s="412">
        <f t="shared" si="53"/>
        <v>874</v>
      </c>
      <c r="S182" s="407">
        <f>SUM(G182:R182)</f>
        <v>8661</v>
      </c>
    </row>
    <row r="183" spans="3:19" ht="22.5" customHeight="1" thickBot="1" x14ac:dyDescent="0.2">
      <c r="C183" s="2478"/>
      <c r="D183" s="2481" t="s">
        <v>269</v>
      </c>
      <c r="E183" s="2481"/>
      <c r="F183" s="2482"/>
      <c r="G183" s="451">
        <f t="shared" ref="G183:R183" si="54">G170</f>
        <v>3091</v>
      </c>
      <c r="H183" s="452">
        <f t="shared" si="54"/>
        <v>2185</v>
      </c>
      <c r="I183" s="452">
        <f t="shared" si="54"/>
        <v>1947</v>
      </c>
      <c r="J183" s="452">
        <f t="shared" si="54"/>
        <v>2133</v>
      </c>
      <c r="K183" s="452">
        <f t="shared" si="54"/>
        <v>2011</v>
      </c>
      <c r="L183" s="452">
        <f t="shared" si="54"/>
        <v>1976</v>
      </c>
      <c r="M183" s="452">
        <f t="shared" si="54"/>
        <v>1999</v>
      </c>
      <c r="N183" s="452">
        <f t="shared" si="54"/>
        <v>2071</v>
      </c>
      <c r="O183" s="452">
        <f t="shared" si="54"/>
        <v>2011</v>
      </c>
      <c r="P183" s="452">
        <f t="shared" si="54"/>
        <v>2115</v>
      </c>
      <c r="Q183" s="452">
        <f t="shared" si="54"/>
        <v>2178</v>
      </c>
      <c r="R183" s="457">
        <f t="shared" si="54"/>
        <v>3448</v>
      </c>
      <c r="S183" s="453">
        <f t="shared" si="49"/>
        <v>27165</v>
      </c>
    </row>
  </sheetData>
  <mergeCells count="210">
    <mergeCell ref="Y4:AA4"/>
    <mergeCell ref="J7:L7"/>
    <mergeCell ref="P7:R7"/>
    <mergeCell ref="J19:L19"/>
    <mergeCell ref="P19:R19"/>
    <mergeCell ref="J33:L33"/>
    <mergeCell ref="P33:R33"/>
    <mergeCell ref="J58:L58"/>
    <mergeCell ref="P58:R58"/>
    <mergeCell ref="S7:S8"/>
    <mergeCell ref="S19:S20"/>
    <mergeCell ref="S33:S34"/>
    <mergeCell ref="Q17:S17"/>
    <mergeCell ref="Q31:S31"/>
    <mergeCell ref="Q56:S56"/>
    <mergeCell ref="S58:S59"/>
    <mergeCell ref="P137:R137"/>
    <mergeCell ref="P162:R162"/>
    <mergeCell ref="Q5:S5"/>
    <mergeCell ref="S137:S138"/>
    <mergeCell ref="S162:S163"/>
    <mergeCell ref="Q135:S135"/>
    <mergeCell ref="Q160:S160"/>
    <mergeCell ref="J85:L85"/>
    <mergeCell ref="D95:F95"/>
    <mergeCell ref="D96:F96"/>
    <mergeCell ref="D131:F131"/>
    <mergeCell ref="D141:F141"/>
    <mergeCell ref="D142:F142"/>
    <mergeCell ref="D143:F143"/>
    <mergeCell ref="D145:F145"/>
    <mergeCell ref="D146:F146"/>
    <mergeCell ref="D147:F147"/>
    <mergeCell ref="D127:F127"/>
    <mergeCell ref="P85:R85"/>
    <mergeCell ref="J110:L110"/>
    <mergeCell ref="J162:L162"/>
    <mergeCell ref="D122:F122"/>
    <mergeCell ref="D123:F123"/>
    <mergeCell ref="D125:F125"/>
    <mergeCell ref="J137:L137"/>
    <mergeCell ref="E111:F111"/>
    <mergeCell ref="D103:F103"/>
    <mergeCell ref="C137:D137"/>
    <mergeCell ref="D144:F144"/>
    <mergeCell ref="C151:C156"/>
    <mergeCell ref="C93:C98"/>
    <mergeCell ref="D93:F93"/>
    <mergeCell ref="C145:C150"/>
    <mergeCell ref="D153:F153"/>
    <mergeCell ref="D152:F152"/>
    <mergeCell ref="D115:F115"/>
    <mergeCell ref="D116:F116"/>
    <mergeCell ref="D117:F117"/>
    <mergeCell ref="D118:F118"/>
    <mergeCell ref="D119:F119"/>
    <mergeCell ref="D120:F120"/>
    <mergeCell ref="D149:F149"/>
    <mergeCell ref="D150:F150"/>
    <mergeCell ref="D151:F151"/>
    <mergeCell ref="C111:D111"/>
    <mergeCell ref="E137:F137"/>
    <mergeCell ref="D101:F101"/>
    <mergeCell ref="D102:F102"/>
    <mergeCell ref="D100:F100"/>
    <mergeCell ref="C139:C144"/>
    <mergeCell ref="C119:C124"/>
    <mergeCell ref="D121:F121"/>
    <mergeCell ref="C138:D138"/>
    <mergeCell ref="E138:F138"/>
    <mergeCell ref="C112:C118"/>
    <mergeCell ref="D112:F112"/>
    <mergeCell ref="D113:F113"/>
    <mergeCell ref="C125:C131"/>
    <mergeCell ref="D114:F114"/>
    <mergeCell ref="C99:C104"/>
    <mergeCell ref="D130:F130"/>
    <mergeCell ref="D139:F139"/>
    <mergeCell ref="D140:F140"/>
    <mergeCell ref="D128:F128"/>
    <mergeCell ref="D129:F129"/>
    <mergeCell ref="D104:F104"/>
    <mergeCell ref="D99:F99"/>
    <mergeCell ref="D52:F52"/>
    <mergeCell ref="D51:F51"/>
    <mergeCell ref="D50:F50"/>
    <mergeCell ref="C59:D59"/>
    <mergeCell ref="E59:F59"/>
    <mergeCell ref="C60:C66"/>
    <mergeCell ref="C67:C72"/>
    <mergeCell ref="D79:F79"/>
    <mergeCell ref="C87:C92"/>
    <mergeCell ref="C41:C46"/>
    <mergeCell ref="C47:C52"/>
    <mergeCell ref="D45:F45"/>
    <mergeCell ref="D46:F46"/>
    <mergeCell ref="D76:F76"/>
    <mergeCell ref="D41:F41"/>
    <mergeCell ref="D42:F42"/>
    <mergeCell ref="D70:F70"/>
    <mergeCell ref="D69:F69"/>
    <mergeCell ref="D68:F68"/>
    <mergeCell ref="D67:F67"/>
    <mergeCell ref="D44:F44"/>
    <mergeCell ref="D43:F43"/>
    <mergeCell ref="D47:F47"/>
    <mergeCell ref="D49:F49"/>
    <mergeCell ref="D74:F74"/>
    <mergeCell ref="D60:F60"/>
    <mergeCell ref="D63:F63"/>
    <mergeCell ref="D62:F62"/>
    <mergeCell ref="D61:F61"/>
    <mergeCell ref="C73:C79"/>
    <mergeCell ref="D73:F73"/>
    <mergeCell ref="D72:F72"/>
    <mergeCell ref="D71:F71"/>
    <mergeCell ref="C10:F10"/>
    <mergeCell ref="C9:F9"/>
    <mergeCell ref="C25:F25"/>
    <mergeCell ref="C24:F24"/>
    <mergeCell ref="C23:F23"/>
    <mergeCell ref="E33:F33"/>
    <mergeCell ref="C34:D34"/>
    <mergeCell ref="D38:F38"/>
    <mergeCell ref="C22:F22"/>
    <mergeCell ref="C19:D19"/>
    <mergeCell ref="E19:F19"/>
    <mergeCell ref="C20:D20"/>
    <mergeCell ref="E20:F20"/>
    <mergeCell ref="C14:F14"/>
    <mergeCell ref="C13:F13"/>
    <mergeCell ref="C12:F12"/>
    <mergeCell ref="C33:D33"/>
    <mergeCell ref="C11:F11"/>
    <mergeCell ref="C21:F21"/>
    <mergeCell ref="C26:F26"/>
    <mergeCell ref="C35:C40"/>
    <mergeCell ref="D39:F39"/>
    <mergeCell ref="C7:D7"/>
    <mergeCell ref="C27:F27"/>
    <mergeCell ref="D40:F40"/>
    <mergeCell ref="D48:F48"/>
    <mergeCell ref="E34:F34"/>
    <mergeCell ref="D170:F170"/>
    <mergeCell ref="D171:F171"/>
    <mergeCell ref="D172:F172"/>
    <mergeCell ref="D78:F78"/>
    <mergeCell ref="D77:F77"/>
    <mergeCell ref="D66:F66"/>
    <mergeCell ref="D65:F65"/>
    <mergeCell ref="D64:F64"/>
    <mergeCell ref="D75:F75"/>
    <mergeCell ref="D97:F97"/>
    <mergeCell ref="D98:F98"/>
    <mergeCell ref="E7:F7"/>
    <mergeCell ref="C8:D8"/>
    <mergeCell ref="E8:F8"/>
    <mergeCell ref="C58:D58"/>
    <mergeCell ref="E58:F58"/>
    <mergeCell ref="D37:F37"/>
    <mergeCell ref="D36:F36"/>
    <mergeCell ref="D35:F35"/>
    <mergeCell ref="Q83:S83"/>
    <mergeCell ref="Q108:S108"/>
    <mergeCell ref="P110:R110"/>
    <mergeCell ref="C85:D85"/>
    <mergeCell ref="E85:F85"/>
    <mergeCell ref="D94:F94"/>
    <mergeCell ref="D154:F154"/>
    <mergeCell ref="D155:F155"/>
    <mergeCell ref="D156:F156"/>
    <mergeCell ref="S85:S86"/>
    <mergeCell ref="C86:D86"/>
    <mergeCell ref="E86:F86"/>
    <mergeCell ref="C110:D110"/>
    <mergeCell ref="E110:F110"/>
    <mergeCell ref="S110:S111"/>
    <mergeCell ref="D87:F87"/>
    <mergeCell ref="D88:F88"/>
    <mergeCell ref="D89:F89"/>
    <mergeCell ref="D90:F90"/>
    <mergeCell ref="D91:F91"/>
    <mergeCell ref="D92:F92"/>
    <mergeCell ref="D148:F148"/>
    <mergeCell ref="D124:F124"/>
    <mergeCell ref="D126:F126"/>
    <mergeCell ref="D177:F177"/>
    <mergeCell ref="D178:F178"/>
    <mergeCell ref="D180:F180"/>
    <mergeCell ref="D179:F179"/>
    <mergeCell ref="C162:D162"/>
    <mergeCell ref="E162:F162"/>
    <mergeCell ref="C177:C183"/>
    <mergeCell ref="D181:F181"/>
    <mergeCell ref="D182:F182"/>
    <mergeCell ref="D183:F183"/>
    <mergeCell ref="C171:C176"/>
    <mergeCell ref="C164:C170"/>
    <mergeCell ref="D176:F176"/>
    <mergeCell ref="D175:F175"/>
    <mergeCell ref="D164:F164"/>
    <mergeCell ref="D165:F165"/>
    <mergeCell ref="D166:F166"/>
    <mergeCell ref="E163:F163"/>
    <mergeCell ref="D173:F173"/>
    <mergeCell ref="D174:F174"/>
    <mergeCell ref="C163:D163"/>
    <mergeCell ref="D167:F167"/>
    <mergeCell ref="D168:F168"/>
    <mergeCell ref="D169:F169"/>
  </mergeCells>
  <phoneticPr fontId="3"/>
  <pageMargins left="0.59055118110236227" right="0.19685039370078741" top="0.78740157480314965" bottom="0.78740157480314965" header="0.59055118110236227" footer="0.59055118110236227"/>
  <pageSetup paperSize="9" scale="94" orientation="landscape" r:id="rId1"/>
  <headerFooter scaleWithDoc="0">
    <oddHeader>&amp;R&amp;"ＭＳ ゴシック,標準"【３　届出等取扱件数】－【(２)住民基本台帳関係】</oddHeader>
    <oddFooter>&amp;R&amp;"ＭＳ ゴシック,標準"【３　届出等取扱件数】－【(２)住民基本台帳関係】</oddFooter>
  </headerFooter>
  <rowBreaks count="6" manualBreakCount="6">
    <brk id="28" max="19" man="1"/>
    <brk id="53" max="19" man="1"/>
    <brk id="80" max="19" man="1"/>
    <brk id="105" max="19" man="1"/>
    <brk id="132" max="19" man="1"/>
    <brk id="157" max="1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U124"/>
  <sheetViews>
    <sheetView view="pageLayout" topLeftCell="A46" zoomScaleNormal="90" zoomScaleSheetLayoutView="80" workbookViewId="0">
      <selection activeCell="N58" sqref="N58"/>
    </sheetView>
  </sheetViews>
  <sheetFormatPr defaultColWidth="2.5" defaultRowHeight="20.100000000000001" customHeight="1" x14ac:dyDescent="0.15"/>
  <cols>
    <col min="1" max="2" width="2.875" style="3" customWidth="1"/>
    <col min="3" max="3" width="10" style="3" customWidth="1"/>
    <col min="4" max="5" width="5" style="3" customWidth="1"/>
    <col min="6" max="6" width="10" style="3" customWidth="1"/>
    <col min="7" max="18" width="7.5" style="3" customWidth="1"/>
    <col min="19" max="19" width="9.25" style="3" customWidth="1"/>
    <col min="20" max="20" width="2.5" style="3"/>
    <col min="21" max="21" width="3.375" style="3" bestFit="1" customWidth="1"/>
    <col min="22" max="16384" width="2.5" style="3"/>
  </cols>
  <sheetData>
    <row r="1" spans="1:19" ht="7.5" customHeight="1" x14ac:dyDescent="0.15">
      <c r="G1" s="1139"/>
      <c r="H1" s="1139"/>
      <c r="I1" s="1139"/>
      <c r="J1" s="1139"/>
      <c r="K1" s="1139"/>
      <c r="L1" s="1139"/>
      <c r="M1" s="1139"/>
      <c r="N1" s="1139"/>
      <c r="O1" s="1139"/>
      <c r="P1" s="1139"/>
      <c r="Q1" s="1139"/>
      <c r="R1" s="1139"/>
      <c r="S1" s="1139"/>
    </row>
    <row r="2" spans="1:19" ht="22.5" customHeight="1" x14ac:dyDescent="0.15">
      <c r="A2" s="7" t="s">
        <v>107</v>
      </c>
      <c r="C2" s="7"/>
      <c r="G2" s="1139"/>
      <c r="H2" s="1139"/>
      <c r="I2" s="1139"/>
      <c r="J2" s="1139"/>
      <c r="K2" s="1139"/>
      <c r="L2" s="1139"/>
      <c r="M2" s="1139"/>
      <c r="N2" s="1139"/>
      <c r="O2" s="1139"/>
      <c r="P2" s="1139"/>
      <c r="Q2" s="1139"/>
      <c r="R2" s="1139"/>
      <c r="S2" s="1139"/>
    </row>
    <row r="3" spans="1:19" ht="7.5" customHeight="1" x14ac:dyDescent="0.15">
      <c r="A3" s="27"/>
      <c r="B3" s="32"/>
      <c r="C3" s="32"/>
      <c r="D3" s="27"/>
      <c r="E3" s="27"/>
      <c r="F3" s="27"/>
      <c r="G3" s="1139"/>
      <c r="H3" s="1139"/>
      <c r="I3" s="1139"/>
      <c r="J3" s="1139"/>
      <c r="K3" s="1139"/>
      <c r="L3" s="1139"/>
      <c r="M3" s="1139"/>
      <c r="N3" s="1139"/>
      <c r="O3" s="1139"/>
      <c r="P3" s="1139"/>
      <c r="Q3" s="1139"/>
      <c r="R3" s="1139"/>
      <c r="S3" s="1139"/>
    </row>
    <row r="4" spans="1:19" ht="20.100000000000001" customHeight="1" x14ac:dyDescent="0.15">
      <c r="A4" s="27"/>
      <c r="B4" s="282" t="s">
        <v>579</v>
      </c>
      <c r="D4" s="27"/>
      <c r="E4" s="27"/>
      <c r="F4" s="27"/>
      <c r="G4" s="1139"/>
      <c r="H4" s="1139"/>
      <c r="I4" s="1139"/>
      <c r="J4" s="1139"/>
      <c r="K4" s="1139"/>
      <c r="L4" s="1139"/>
      <c r="M4" s="1139"/>
      <c r="N4" s="1139"/>
      <c r="O4" s="1139"/>
      <c r="P4" s="1139"/>
      <c r="Q4" s="2462">
        <f>'当該年度入力、注意事項'!$E$10</f>
        <v>26</v>
      </c>
      <c r="R4" s="2462"/>
      <c r="S4" s="2462"/>
    </row>
    <row r="5" spans="1:19" ht="3.75" customHeight="1" thickBot="1" x14ac:dyDescent="0.2">
      <c r="A5" s="27"/>
      <c r="B5" s="27"/>
      <c r="C5" s="27"/>
      <c r="D5" s="27"/>
      <c r="E5" s="27"/>
      <c r="F5" s="27"/>
      <c r="G5" s="1139"/>
      <c r="H5" s="1139"/>
      <c r="I5" s="1139"/>
      <c r="J5" s="1139"/>
      <c r="K5" s="1139"/>
      <c r="L5" s="1139"/>
      <c r="M5" s="1139"/>
      <c r="N5" s="1139"/>
      <c r="O5" s="1139"/>
      <c r="P5" s="1139"/>
      <c r="Q5" s="1139"/>
      <c r="R5" s="1139"/>
      <c r="S5" s="1139"/>
    </row>
    <row r="6" spans="1:19" ht="18.75" customHeight="1" x14ac:dyDescent="0.15">
      <c r="A6" s="27"/>
      <c r="B6" s="27"/>
      <c r="C6" s="2529"/>
      <c r="D6" s="2530"/>
      <c r="E6" s="2474" t="s">
        <v>266</v>
      </c>
      <c r="F6" s="2475"/>
      <c r="G6" s="1140"/>
      <c r="H6" s="1141"/>
      <c r="I6" s="1141"/>
      <c r="J6" s="2431">
        <f>'当該年度入力、注意事項'!$E$10</f>
        <v>26</v>
      </c>
      <c r="K6" s="2431"/>
      <c r="L6" s="2431"/>
      <c r="M6" s="1141"/>
      <c r="N6" s="1141"/>
      <c r="O6" s="1142"/>
      <c r="P6" s="2432">
        <f>'当該年度入力、注意事項'!$E$10+1</f>
        <v>27</v>
      </c>
      <c r="Q6" s="2431"/>
      <c r="R6" s="2433"/>
      <c r="S6" s="2549" t="s">
        <v>15</v>
      </c>
    </row>
    <row r="7" spans="1:19" ht="18.75" customHeight="1" thickBot="1" x14ac:dyDescent="0.2">
      <c r="A7" s="27"/>
      <c r="B7" s="27"/>
      <c r="C7" s="2490" t="s">
        <v>264</v>
      </c>
      <c r="D7" s="2491"/>
      <c r="E7" s="2551"/>
      <c r="F7" s="2552"/>
      <c r="G7" s="1143" t="s">
        <v>448</v>
      </c>
      <c r="H7" s="1144" t="s">
        <v>449</v>
      </c>
      <c r="I7" s="1144" t="s">
        <v>450</v>
      </c>
      <c r="J7" s="1144" t="s">
        <v>451</v>
      </c>
      <c r="K7" s="1144" t="s">
        <v>458</v>
      </c>
      <c r="L7" s="1144" t="s">
        <v>459</v>
      </c>
      <c r="M7" s="1144" t="s">
        <v>452</v>
      </c>
      <c r="N7" s="1144" t="s">
        <v>453</v>
      </c>
      <c r="O7" s="1144" t="s">
        <v>454</v>
      </c>
      <c r="P7" s="1144" t="s">
        <v>455</v>
      </c>
      <c r="Q7" s="1144" t="s">
        <v>456</v>
      </c>
      <c r="R7" s="1144" t="s">
        <v>457</v>
      </c>
      <c r="S7" s="2550"/>
    </row>
    <row r="8" spans="1:19" ht="22.5" customHeight="1" x14ac:dyDescent="0.15">
      <c r="A8" s="27"/>
      <c r="B8" s="27"/>
      <c r="C8" s="2451" t="s">
        <v>27</v>
      </c>
      <c r="D8" s="2540" t="s">
        <v>580</v>
      </c>
      <c r="E8" s="2541"/>
      <c r="F8" s="2542"/>
      <c r="G8" s="1115">
        <f>SUM(G29,G49,G69,G89)</f>
        <v>193</v>
      </c>
      <c r="H8" s="1115">
        <f t="shared" ref="H8:R8" si="0">SUM(H29,H49,H69,H89)</f>
        <v>154</v>
      </c>
      <c r="I8" s="1115">
        <f t="shared" si="0"/>
        <v>172</v>
      </c>
      <c r="J8" s="1115">
        <f t="shared" si="0"/>
        <v>225</v>
      </c>
      <c r="K8" s="1115">
        <f t="shared" si="0"/>
        <v>171</v>
      </c>
      <c r="L8" s="1115">
        <f t="shared" si="0"/>
        <v>150</v>
      </c>
      <c r="M8" s="1115">
        <f t="shared" si="0"/>
        <v>193</v>
      </c>
      <c r="N8" s="1115">
        <f t="shared" si="0"/>
        <v>189</v>
      </c>
      <c r="O8" s="1115">
        <f t="shared" si="0"/>
        <v>206</v>
      </c>
      <c r="P8" s="1115">
        <f t="shared" si="0"/>
        <v>332</v>
      </c>
      <c r="Q8" s="1115">
        <f t="shared" si="0"/>
        <v>362</v>
      </c>
      <c r="R8" s="1115">
        <f t="shared" si="0"/>
        <v>216</v>
      </c>
      <c r="S8" s="1120">
        <f>SUM(G8:R8)</f>
        <v>2563</v>
      </c>
    </row>
    <row r="9" spans="1:19" ht="22.5" customHeight="1" thickBot="1" x14ac:dyDescent="0.2">
      <c r="A9" s="27"/>
      <c r="B9" s="27"/>
      <c r="C9" s="2451"/>
      <c r="D9" s="2531" t="s">
        <v>581</v>
      </c>
      <c r="E9" s="2532"/>
      <c r="F9" s="2533"/>
      <c r="G9" s="1115">
        <f t="shared" ref="G9:R9" si="1">SUM(G30,G50,G70,G90)</f>
        <v>1</v>
      </c>
      <c r="H9" s="1115">
        <f t="shared" si="1"/>
        <v>2</v>
      </c>
      <c r="I9" s="1115">
        <f t="shared" si="1"/>
        <v>2</v>
      </c>
      <c r="J9" s="1115">
        <f t="shared" si="1"/>
        <v>0</v>
      </c>
      <c r="K9" s="1115">
        <f t="shared" si="1"/>
        <v>1</v>
      </c>
      <c r="L9" s="1115">
        <f t="shared" si="1"/>
        <v>0</v>
      </c>
      <c r="M9" s="1115">
        <f t="shared" si="1"/>
        <v>1</v>
      </c>
      <c r="N9" s="1115">
        <f t="shared" si="1"/>
        <v>0</v>
      </c>
      <c r="O9" s="1115">
        <f t="shared" si="1"/>
        <v>2</v>
      </c>
      <c r="P9" s="1115">
        <f t="shared" si="1"/>
        <v>2</v>
      </c>
      <c r="Q9" s="1115">
        <f t="shared" si="1"/>
        <v>3</v>
      </c>
      <c r="R9" s="1115">
        <f t="shared" si="1"/>
        <v>3</v>
      </c>
      <c r="S9" s="1120">
        <f>SUM(G9:R9)</f>
        <v>17</v>
      </c>
    </row>
    <row r="10" spans="1:19" ht="22.5" customHeight="1" thickTop="1" thickBot="1" x14ac:dyDescent="0.2">
      <c r="A10" s="27"/>
      <c r="B10" s="27"/>
      <c r="C10" s="2449"/>
      <c r="D10" s="2538" t="s">
        <v>15</v>
      </c>
      <c r="E10" s="2538"/>
      <c r="F10" s="2539"/>
      <c r="G10" s="1122">
        <f t="shared" ref="G10:R10" si="2">SUM(G8:G9)</f>
        <v>194</v>
      </c>
      <c r="H10" s="1085">
        <f t="shared" si="2"/>
        <v>156</v>
      </c>
      <c r="I10" s="1085">
        <f t="shared" si="2"/>
        <v>174</v>
      </c>
      <c r="J10" s="1085">
        <f t="shared" si="2"/>
        <v>225</v>
      </c>
      <c r="K10" s="1085">
        <f t="shared" si="2"/>
        <v>172</v>
      </c>
      <c r="L10" s="1085">
        <f t="shared" si="2"/>
        <v>150</v>
      </c>
      <c r="M10" s="1085">
        <f t="shared" si="2"/>
        <v>194</v>
      </c>
      <c r="N10" s="1085">
        <f t="shared" si="2"/>
        <v>189</v>
      </c>
      <c r="O10" s="1085">
        <f t="shared" si="2"/>
        <v>208</v>
      </c>
      <c r="P10" s="1085">
        <f t="shared" si="2"/>
        <v>334</v>
      </c>
      <c r="Q10" s="1085">
        <f t="shared" si="2"/>
        <v>365</v>
      </c>
      <c r="R10" s="1085">
        <f t="shared" si="2"/>
        <v>219</v>
      </c>
      <c r="S10" s="1123">
        <f>SUM(G10:R10)</f>
        <v>2580</v>
      </c>
    </row>
    <row r="11" spans="1:19" ht="15" customHeight="1" x14ac:dyDescent="0.15">
      <c r="A11" s="27"/>
      <c r="B11" s="27"/>
      <c r="C11" s="321"/>
      <c r="D11" s="66"/>
      <c r="E11" s="66"/>
      <c r="F11" s="320"/>
      <c r="G11" s="1138"/>
      <c r="H11" s="1138"/>
      <c r="I11" s="1138"/>
      <c r="J11" s="1138"/>
      <c r="K11" s="1138"/>
      <c r="L11" s="1138"/>
      <c r="M11" s="1138"/>
      <c r="N11" s="1138"/>
      <c r="O11" s="1138"/>
      <c r="P11" s="1138"/>
      <c r="Q11" s="1138"/>
      <c r="R11" s="1138"/>
      <c r="S11" s="1138"/>
    </row>
    <row r="12" spans="1:19" ht="15" customHeight="1" x14ac:dyDescent="0.15">
      <c r="A12" s="27"/>
      <c r="B12" s="27"/>
      <c r="C12" s="1846"/>
      <c r="D12" s="1843"/>
      <c r="E12" s="1843"/>
      <c r="F12" s="1844"/>
      <c r="G12" s="1138"/>
      <c r="H12" s="1138"/>
      <c r="I12" s="1138"/>
      <c r="J12" s="1138"/>
      <c r="K12" s="1138"/>
      <c r="L12" s="1138"/>
      <c r="M12" s="1138"/>
      <c r="N12" s="1138"/>
      <c r="O12" s="1138"/>
      <c r="P12" s="1138"/>
      <c r="Q12" s="1138"/>
      <c r="R12" s="1138"/>
      <c r="S12" s="1138"/>
    </row>
    <row r="13" spans="1:19" ht="20.100000000000001" customHeight="1" x14ac:dyDescent="0.15">
      <c r="A13" s="27"/>
      <c r="B13" s="282" t="s">
        <v>583</v>
      </c>
      <c r="D13" s="27"/>
      <c r="E13" s="27"/>
      <c r="F13" s="27"/>
      <c r="G13" s="1139"/>
      <c r="H13" s="1139"/>
      <c r="I13" s="1139"/>
      <c r="J13" s="1139"/>
      <c r="K13" s="1139"/>
      <c r="L13" s="1139"/>
      <c r="M13" s="1139"/>
      <c r="N13" s="1139"/>
      <c r="O13" s="1139"/>
      <c r="P13" s="1139"/>
      <c r="Q13" s="2462">
        <f>'当該年度入力、注意事項'!$E$10</f>
        <v>26</v>
      </c>
      <c r="R13" s="2462"/>
      <c r="S13" s="2462"/>
    </row>
    <row r="14" spans="1:19" ht="3.75" customHeight="1" thickBot="1" x14ac:dyDescent="0.2">
      <c r="A14" s="27"/>
      <c r="B14" s="27"/>
      <c r="C14" s="27"/>
      <c r="D14" s="27"/>
      <c r="E14" s="27"/>
      <c r="F14" s="27"/>
      <c r="G14" s="1139"/>
      <c r="H14" s="1139"/>
      <c r="I14" s="1139"/>
      <c r="J14" s="1139"/>
      <c r="K14" s="1139"/>
      <c r="L14" s="1139"/>
      <c r="M14" s="1139"/>
      <c r="N14" s="1139"/>
      <c r="O14" s="1139"/>
      <c r="P14" s="1139"/>
      <c r="Q14" s="1139"/>
      <c r="R14" s="1139"/>
      <c r="S14" s="1139"/>
    </row>
    <row r="15" spans="1:19" ht="18.75" customHeight="1" x14ac:dyDescent="0.15">
      <c r="A15" s="27"/>
      <c r="B15" s="27"/>
      <c r="C15" s="2529"/>
      <c r="D15" s="2530"/>
      <c r="E15" s="2474" t="s">
        <v>266</v>
      </c>
      <c r="F15" s="2475"/>
      <c r="G15" s="1140"/>
      <c r="H15" s="1141"/>
      <c r="I15" s="1141"/>
      <c r="J15" s="2431">
        <f>'当該年度入力、注意事項'!$E$10</f>
        <v>26</v>
      </c>
      <c r="K15" s="2431"/>
      <c r="L15" s="2431"/>
      <c r="M15" s="1141"/>
      <c r="N15" s="1141"/>
      <c r="O15" s="1142"/>
      <c r="P15" s="2432">
        <f>'当該年度入力、注意事項'!$E$10+1</f>
        <v>27</v>
      </c>
      <c r="Q15" s="2431"/>
      <c r="R15" s="2433"/>
      <c r="S15" s="2549" t="s">
        <v>15</v>
      </c>
    </row>
    <row r="16" spans="1:19" ht="18.75" customHeight="1" thickBot="1" x14ac:dyDescent="0.2">
      <c r="A16" s="27"/>
      <c r="B16" s="27"/>
      <c r="C16" s="2490" t="s">
        <v>264</v>
      </c>
      <c r="D16" s="2491"/>
      <c r="E16" s="2551"/>
      <c r="F16" s="2552"/>
      <c r="G16" s="1143" t="s">
        <v>448</v>
      </c>
      <c r="H16" s="1144" t="s">
        <v>449</v>
      </c>
      <c r="I16" s="1144" t="s">
        <v>450</v>
      </c>
      <c r="J16" s="1144" t="s">
        <v>451</v>
      </c>
      <c r="K16" s="1144" t="s">
        <v>458</v>
      </c>
      <c r="L16" s="1144" t="s">
        <v>459</v>
      </c>
      <c r="M16" s="1144" t="s">
        <v>452</v>
      </c>
      <c r="N16" s="1144" t="s">
        <v>453</v>
      </c>
      <c r="O16" s="1144" t="s">
        <v>454</v>
      </c>
      <c r="P16" s="1144" t="s">
        <v>455</v>
      </c>
      <c r="Q16" s="1144" t="s">
        <v>456</v>
      </c>
      <c r="R16" s="1144" t="s">
        <v>457</v>
      </c>
      <c r="S16" s="2550"/>
    </row>
    <row r="17" spans="1:19" ht="22.5" customHeight="1" x14ac:dyDescent="0.15">
      <c r="A17" s="27"/>
      <c r="B17" s="27"/>
      <c r="C17" s="2451" t="s">
        <v>27</v>
      </c>
      <c r="D17" s="2540" t="s">
        <v>580</v>
      </c>
      <c r="E17" s="2541"/>
      <c r="F17" s="2542"/>
      <c r="G17" s="1115">
        <f t="shared" ref="G17:R17" si="3">SUM(G37,G57,G77,G97)</f>
        <v>19</v>
      </c>
      <c r="H17" s="1115">
        <f t="shared" si="3"/>
        <v>12</v>
      </c>
      <c r="I17" s="1115">
        <f t="shared" si="3"/>
        <v>16</v>
      </c>
      <c r="J17" s="1115">
        <f t="shared" si="3"/>
        <v>17</v>
      </c>
      <c r="K17" s="1115">
        <f t="shared" si="3"/>
        <v>22</v>
      </c>
      <c r="L17" s="1115">
        <f t="shared" si="3"/>
        <v>22</v>
      </c>
      <c r="M17" s="1115">
        <f t="shared" si="3"/>
        <v>18</v>
      </c>
      <c r="N17" s="1115">
        <f t="shared" si="3"/>
        <v>21</v>
      </c>
      <c r="O17" s="1115">
        <f t="shared" si="3"/>
        <v>14</v>
      </c>
      <c r="P17" s="1115">
        <f t="shared" si="3"/>
        <v>15</v>
      </c>
      <c r="Q17" s="1115">
        <f t="shared" si="3"/>
        <v>11</v>
      </c>
      <c r="R17" s="1115">
        <f t="shared" si="3"/>
        <v>21</v>
      </c>
      <c r="S17" s="1120">
        <f t="shared" ref="S17:S22" si="4">SUM(G17:R17)</f>
        <v>208</v>
      </c>
    </row>
    <row r="18" spans="1:19" ht="22.5" customHeight="1" x14ac:dyDescent="0.15">
      <c r="A18" s="27"/>
      <c r="B18" s="27"/>
      <c r="C18" s="2451"/>
      <c r="D18" s="2531" t="s">
        <v>581</v>
      </c>
      <c r="E18" s="2532"/>
      <c r="F18" s="2533"/>
      <c r="G18" s="1115">
        <f t="shared" ref="G18:R18" si="5">SUM(G38,G58,G78,G98)</f>
        <v>0</v>
      </c>
      <c r="H18" s="1115">
        <f t="shared" si="5"/>
        <v>0</v>
      </c>
      <c r="I18" s="1115">
        <f t="shared" si="5"/>
        <v>1</v>
      </c>
      <c r="J18" s="1115">
        <f t="shared" si="5"/>
        <v>0</v>
      </c>
      <c r="K18" s="1115">
        <f t="shared" si="5"/>
        <v>0</v>
      </c>
      <c r="L18" s="1115">
        <f t="shared" si="5"/>
        <v>0</v>
      </c>
      <c r="M18" s="1115">
        <f t="shared" si="5"/>
        <v>0</v>
      </c>
      <c r="N18" s="1115">
        <f t="shared" si="5"/>
        <v>0</v>
      </c>
      <c r="O18" s="1115">
        <f t="shared" si="5"/>
        <v>0</v>
      </c>
      <c r="P18" s="1115">
        <f t="shared" si="5"/>
        <v>0</v>
      </c>
      <c r="Q18" s="1115">
        <f t="shared" si="5"/>
        <v>0</v>
      </c>
      <c r="R18" s="1115">
        <f t="shared" si="5"/>
        <v>0</v>
      </c>
      <c r="S18" s="1120">
        <f t="shared" si="4"/>
        <v>1</v>
      </c>
    </row>
    <row r="19" spans="1:19" ht="22.5" customHeight="1" x14ac:dyDescent="0.15">
      <c r="A19" s="27"/>
      <c r="B19" s="27"/>
      <c r="C19" s="2451"/>
      <c r="D19" s="2553" t="s">
        <v>155</v>
      </c>
      <c r="E19" s="2554"/>
      <c r="F19" s="2555"/>
      <c r="G19" s="1117">
        <f>SUM(G39,G59,G79,G99)</f>
        <v>2</v>
      </c>
      <c r="H19" s="1117">
        <f t="shared" ref="H19:R19" si="6">SUM(H39,H59,H79,H99)</f>
        <v>2</v>
      </c>
      <c r="I19" s="1117">
        <f t="shared" si="6"/>
        <v>1</v>
      </c>
      <c r="J19" s="1117">
        <f t="shared" si="6"/>
        <v>6</v>
      </c>
      <c r="K19" s="1117">
        <f t="shared" si="6"/>
        <v>2</v>
      </c>
      <c r="L19" s="1117">
        <f t="shared" si="6"/>
        <v>1</v>
      </c>
      <c r="M19" s="1117">
        <f t="shared" si="6"/>
        <v>5</v>
      </c>
      <c r="N19" s="1117">
        <f t="shared" si="6"/>
        <v>0</v>
      </c>
      <c r="O19" s="1117">
        <f t="shared" si="6"/>
        <v>5</v>
      </c>
      <c r="P19" s="1117">
        <f t="shared" si="6"/>
        <v>7</v>
      </c>
      <c r="Q19" s="1117">
        <f t="shared" si="6"/>
        <v>3</v>
      </c>
      <c r="R19" s="1117">
        <f t="shared" si="6"/>
        <v>1</v>
      </c>
      <c r="S19" s="1088">
        <f t="shared" si="4"/>
        <v>35</v>
      </c>
    </row>
    <row r="20" spans="1:19" ht="22.5" customHeight="1" x14ac:dyDescent="0.15">
      <c r="A20" s="27"/>
      <c r="B20" s="27"/>
      <c r="C20" s="2448"/>
      <c r="D20" s="2534" t="s">
        <v>588</v>
      </c>
      <c r="E20" s="2535"/>
      <c r="F20" s="186" t="s">
        <v>113</v>
      </c>
      <c r="G20" s="1115">
        <f>SUM(G40,G60,G80,G100)</f>
        <v>31</v>
      </c>
      <c r="H20" s="1115">
        <f t="shared" ref="H20:R20" si="7">SUM(H40,H60,H80,H100)</f>
        <v>30</v>
      </c>
      <c r="I20" s="1115">
        <f t="shared" si="7"/>
        <v>21</v>
      </c>
      <c r="J20" s="1115">
        <f t="shared" si="7"/>
        <v>15</v>
      </c>
      <c r="K20" s="1115">
        <f t="shared" si="7"/>
        <v>32</v>
      </c>
      <c r="L20" s="1115">
        <f t="shared" si="7"/>
        <v>32</v>
      </c>
      <c r="M20" s="1115">
        <f t="shared" si="7"/>
        <v>21</v>
      </c>
      <c r="N20" s="1115">
        <f t="shared" si="7"/>
        <v>21</v>
      </c>
      <c r="O20" s="1115">
        <f t="shared" si="7"/>
        <v>20</v>
      </c>
      <c r="P20" s="1115">
        <f t="shared" si="7"/>
        <v>24</v>
      </c>
      <c r="Q20" s="1115">
        <f t="shared" si="7"/>
        <v>22</v>
      </c>
      <c r="R20" s="1115">
        <f t="shared" si="7"/>
        <v>74</v>
      </c>
      <c r="S20" s="1120">
        <f t="shared" si="4"/>
        <v>343</v>
      </c>
    </row>
    <row r="21" spans="1:19" ht="22.5" customHeight="1" thickBot="1" x14ac:dyDescent="0.2">
      <c r="A21" s="27"/>
      <c r="B21" s="27"/>
      <c r="C21" s="2448"/>
      <c r="D21" s="2536"/>
      <c r="E21" s="2537"/>
      <c r="F21" s="187" t="s">
        <v>114</v>
      </c>
      <c r="G21" s="1118">
        <f>SUM(G41,G61,G81,G101)</f>
        <v>57</v>
      </c>
      <c r="H21" s="1118">
        <f t="shared" ref="H21:R21" si="8">SUM(H41,H61,H81,H101)</f>
        <v>39</v>
      </c>
      <c r="I21" s="1118">
        <f t="shared" si="8"/>
        <v>23</v>
      </c>
      <c r="J21" s="1118">
        <f t="shared" si="8"/>
        <v>31</v>
      </c>
      <c r="K21" s="1118">
        <f t="shared" si="8"/>
        <v>18</v>
      </c>
      <c r="L21" s="1118">
        <f t="shared" si="8"/>
        <v>35</v>
      </c>
      <c r="M21" s="1118">
        <f t="shared" si="8"/>
        <v>32</v>
      </c>
      <c r="N21" s="1118">
        <f t="shared" si="8"/>
        <v>20</v>
      </c>
      <c r="O21" s="1118">
        <f t="shared" si="8"/>
        <v>24</v>
      </c>
      <c r="P21" s="1118">
        <f t="shared" si="8"/>
        <v>24</v>
      </c>
      <c r="Q21" s="1118">
        <f t="shared" si="8"/>
        <v>26</v>
      </c>
      <c r="R21" s="1118">
        <f t="shared" si="8"/>
        <v>54</v>
      </c>
      <c r="S21" s="1148">
        <f t="shared" si="4"/>
        <v>383</v>
      </c>
    </row>
    <row r="22" spans="1:19" ht="22.5" customHeight="1" thickTop="1" thickBot="1" x14ac:dyDescent="0.2">
      <c r="A22" s="27"/>
      <c r="B22" s="27"/>
      <c r="C22" s="2449"/>
      <c r="D22" s="2538" t="s">
        <v>15</v>
      </c>
      <c r="E22" s="2538"/>
      <c r="F22" s="2539"/>
      <c r="G22" s="1122">
        <f>SUM(G17:G21)</f>
        <v>109</v>
      </c>
      <c r="H22" s="1122">
        <f t="shared" ref="H22:R22" si="9">SUM(H17:H21)</f>
        <v>83</v>
      </c>
      <c r="I22" s="1122">
        <f t="shared" si="9"/>
        <v>62</v>
      </c>
      <c r="J22" s="1122">
        <f t="shared" si="9"/>
        <v>69</v>
      </c>
      <c r="K22" s="1122">
        <f t="shared" si="9"/>
        <v>74</v>
      </c>
      <c r="L22" s="1122">
        <f t="shared" si="9"/>
        <v>90</v>
      </c>
      <c r="M22" s="1122">
        <f t="shared" si="9"/>
        <v>76</v>
      </c>
      <c r="N22" s="1122">
        <f t="shared" si="9"/>
        <v>62</v>
      </c>
      <c r="O22" s="1122">
        <f t="shared" si="9"/>
        <v>63</v>
      </c>
      <c r="P22" s="1122">
        <f t="shared" si="9"/>
        <v>70</v>
      </c>
      <c r="Q22" s="1122">
        <f t="shared" si="9"/>
        <v>62</v>
      </c>
      <c r="R22" s="1122">
        <f t="shared" si="9"/>
        <v>150</v>
      </c>
      <c r="S22" s="1123">
        <f t="shared" si="4"/>
        <v>970</v>
      </c>
    </row>
    <row r="23" spans="1:19" ht="22.5" customHeight="1" x14ac:dyDescent="0.15">
      <c r="A23" s="27"/>
      <c r="B23" s="27"/>
      <c r="C23" s="1846"/>
      <c r="D23" s="1843"/>
      <c r="E23" s="1843"/>
      <c r="F23" s="1844"/>
      <c r="G23" s="1327"/>
      <c r="H23" s="1327"/>
      <c r="I23" s="1327"/>
      <c r="J23" s="1327"/>
      <c r="K23" s="1327"/>
      <c r="L23" s="1327"/>
      <c r="M23" s="1327"/>
      <c r="N23" s="1327"/>
      <c r="O23" s="1327"/>
      <c r="P23" s="1327"/>
      <c r="Q23" s="1327"/>
      <c r="R23" s="1327"/>
      <c r="S23" s="1327"/>
    </row>
    <row r="24" spans="1:19" ht="15" customHeight="1" x14ac:dyDescent="0.15">
      <c r="A24" s="27"/>
      <c r="B24" s="27"/>
      <c r="C24" s="1846"/>
      <c r="D24" s="1843"/>
      <c r="E24" s="1843"/>
      <c r="F24" s="1844"/>
      <c r="G24" s="1138"/>
      <c r="H24" s="1138"/>
      <c r="I24" s="1138"/>
      <c r="J24" s="1138"/>
      <c r="K24" s="1138"/>
      <c r="L24" s="1138"/>
      <c r="M24" s="1138"/>
      <c r="N24" s="1138"/>
      <c r="O24" s="1138"/>
      <c r="P24" s="1138"/>
      <c r="Q24" s="1138"/>
      <c r="R24" s="1138"/>
      <c r="S24" s="1138"/>
    </row>
    <row r="25" spans="1:19" ht="20.100000000000001" customHeight="1" x14ac:dyDescent="0.15">
      <c r="A25" s="27"/>
      <c r="B25" s="282" t="s">
        <v>579</v>
      </c>
      <c r="D25" s="27"/>
      <c r="E25" s="27"/>
      <c r="F25" s="27"/>
      <c r="G25" s="1139"/>
      <c r="H25" s="1139"/>
      <c r="I25" s="1139"/>
      <c r="J25" s="1139"/>
      <c r="K25" s="1139"/>
      <c r="L25" s="1139"/>
      <c r="M25" s="1139"/>
      <c r="N25" s="1139"/>
      <c r="O25" s="1139"/>
      <c r="P25" s="1139"/>
      <c r="Q25" s="2462">
        <f>'当該年度入力、注意事項'!$E$10</f>
        <v>26</v>
      </c>
      <c r="R25" s="2462"/>
      <c r="S25" s="2462"/>
    </row>
    <row r="26" spans="1:19" s="4" customFormat="1" ht="3.75" customHeight="1" thickBot="1" x14ac:dyDescent="0.2">
      <c r="A26" s="8"/>
      <c r="B26" s="8"/>
      <c r="C26" s="321"/>
      <c r="D26" s="66"/>
      <c r="E26" s="66"/>
      <c r="F26" s="320"/>
      <c r="G26" s="1138"/>
      <c r="H26" s="1138"/>
      <c r="I26" s="1138"/>
      <c r="J26" s="1138"/>
      <c r="K26" s="1138"/>
      <c r="L26" s="1138"/>
      <c r="M26" s="1138"/>
      <c r="N26" s="1138"/>
      <c r="O26" s="1138"/>
      <c r="P26" s="1138"/>
      <c r="Q26" s="1138"/>
      <c r="R26" s="1138"/>
      <c r="S26" s="1138"/>
    </row>
    <row r="27" spans="1:19" ht="18.75" customHeight="1" x14ac:dyDescent="0.15">
      <c r="A27" s="27"/>
      <c r="B27" s="27"/>
      <c r="C27" s="2529"/>
      <c r="D27" s="2530"/>
      <c r="E27" s="2474" t="s">
        <v>266</v>
      </c>
      <c r="F27" s="2475"/>
      <c r="G27" s="1140"/>
      <c r="H27" s="1141"/>
      <c r="I27" s="1141"/>
      <c r="J27" s="2431">
        <f>'当該年度入力、注意事項'!$E$10</f>
        <v>26</v>
      </c>
      <c r="K27" s="2431"/>
      <c r="L27" s="2431"/>
      <c r="M27" s="1141"/>
      <c r="N27" s="1141"/>
      <c r="O27" s="1142"/>
      <c r="P27" s="2432">
        <f>'当該年度入力、注意事項'!$E$10+1</f>
        <v>27</v>
      </c>
      <c r="Q27" s="2431"/>
      <c r="R27" s="2433"/>
      <c r="S27" s="2549" t="s">
        <v>15</v>
      </c>
    </row>
    <row r="28" spans="1:19" ht="18.75" customHeight="1" thickBot="1" x14ac:dyDescent="0.2">
      <c r="A28" s="27"/>
      <c r="B28" s="27"/>
      <c r="C28" s="2490" t="s">
        <v>264</v>
      </c>
      <c r="D28" s="2491"/>
      <c r="E28" s="2551"/>
      <c r="F28" s="2552"/>
      <c r="G28" s="1143" t="s">
        <v>448</v>
      </c>
      <c r="H28" s="1144" t="s">
        <v>449</v>
      </c>
      <c r="I28" s="1144" t="s">
        <v>450</v>
      </c>
      <c r="J28" s="1144" t="s">
        <v>451</v>
      </c>
      <c r="K28" s="1144" t="s">
        <v>458</v>
      </c>
      <c r="L28" s="1144" t="s">
        <v>459</v>
      </c>
      <c r="M28" s="1144" t="s">
        <v>452</v>
      </c>
      <c r="N28" s="1144" t="s">
        <v>453</v>
      </c>
      <c r="O28" s="1144" t="s">
        <v>454</v>
      </c>
      <c r="P28" s="1144" t="s">
        <v>455</v>
      </c>
      <c r="Q28" s="1144" t="s">
        <v>456</v>
      </c>
      <c r="R28" s="1144" t="s">
        <v>457</v>
      </c>
      <c r="S28" s="2550"/>
    </row>
    <row r="29" spans="1:19" ht="22.5" customHeight="1" x14ac:dyDescent="0.15">
      <c r="A29" s="27"/>
      <c r="B29" s="27"/>
      <c r="C29" s="2447" t="s">
        <v>227</v>
      </c>
      <c r="D29" s="2543" t="s">
        <v>580</v>
      </c>
      <c r="E29" s="2544"/>
      <c r="F29" s="2545"/>
      <c r="G29" s="1475">
        <v>76</v>
      </c>
      <c r="H29" s="1476">
        <v>63</v>
      </c>
      <c r="I29" s="1476">
        <v>78</v>
      </c>
      <c r="J29" s="1476">
        <v>84</v>
      </c>
      <c r="K29" s="1476">
        <v>72</v>
      </c>
      <c r="L29" s="1476">
        <v>71</v>
      </c>
      <c r="M29" s="1476">
        <v>83</v>
      </c>
      <c r="N29" s="1476">
        <v>76</v>
      </c>
      <c r="O29" s="1476">
        <v>83</v>
      </c>
      <c r="P29" s="1476">
        <v>104</v>
      </c>
      <c r="Q29" s="1476">
        <v>108</v>
      </c>
      <c r="R29" s="1476">
        <v>73</v>
      </c>
      <c r="S29" s="1127">
        <f>SUM(G29:R29)</f>
        <v>971</v>
      </c>
    </row>
    <row r="30" spans="1:19" ht="22.5" customHeight="1" thickBot="1" x14ac:dyDescent="0.2">
      <c r="A30" s="27"/>
      <c r="B30" s="27"/>
      <c r="C30" s="2451"/>
      <c r="D30" s="2531" t="s">
        <v>581</v>
      </c>
      <c r="E30" s="2532"/>
      <c r="F30" s="2533"/>
      <c r="G30" s="1466">
        <v>0</v>
      </c>
      <c r="H30" s="1467">
        <v>2</v>
      </c>
      <c r="I30" s="1467">
        <v>1</v>
      </c>
      <c r="J30" s="1467">
        <v>0</v>
      </c>
      <c r="K30" s="1467">
        <v>1</v>
      </c>
      <c r="L30" s="1467">
        <v>0</v>
      </c>
      <c r="M30" s="1467">
        <v>1</v>
      </c>
      <c r="N30" s="1467">
        <v>0</v>
      </c>
      <c r="O30" s="1467">
        <v>2</v>
      </c>
      <c r="P30" s="1467">
        <v>2</v>
      </c>
      <c r="Q30" s="1467">
        <v>1</v>
      </c>
      <c r="R30" s="1467">
        <v>3</v>
      </c>
      <c r="S30" s="1120">
        <f>SUM(G30:R30)</f>
        <v>13</v>
      </c>
    </row>
    <row r="31" spans="1:19" ht="22.5" customHeight="1" thickTop="1" thickBot="1" x14ac:dyDescent="0.2">
      <c r="A31" s="27"/>
      <c r="B31" s="27"/>
      <c r="C31" s="2449"/>
      <c r="D31" s="2546" t="s">
        <v>15</v>
      </c>
      <c r="E31" s="2538"/>
      <c r="F31" s="2547"/>
      <c r="G31" s="1122">
        <f t="shared" ref="G31:R31" si="10">SUM(G29:G30)</f>
        <v>76</v>
      </c>
      <c r="H31" s="1085">
        <f t="shared" si="10"/>
        <v>65</v>
      </c>
      <c r="I31" s="1085">
        <f t="shared" si="10"/>
        <v>79</v>
      </c>
      <c r="J31" s="1085">
        <f t="shared" si="10"/>
        <v>84</v>
      </c>
      <c r="K31" s="1085">
        <f t="shared" si="10"/>
        <v>73</v>
      </c>
      <c r="L31" s="1085">
        <f t="shared" si="10"/>
        <v>71</v>
      </c>
      <c r="M31" s="1085">
        <f t="shared" si="10"/>
        <v>84</v>
      </c>
      <c r="N31" s="1085">
        <f t="shared" si="10"/>
        <v>76</v>
      </c>
      <c r="O31" s="1085">
        <f t="shared" si="10"/>
        <v>85</v>
      </c>
      <c r="P31" s="1085">
        <f t="shared" si="10"/>
        <v>106</v>
      </c>
      <c r="Q31" s="1085">
        <f t="shared" si="10"/>
        <v>109</v>
      </c>
      <c r="R31" s="1085">
        <f t="shared" si="10"/>
        <v>76</v>
      </c>
      <c r="S31" s="1123">
        <f>SUM(G31:R31)</f>
        <v>984</v>
      </c>
    </row>
    <row r="32" spans="1:19" ht="15" customHeight="1" x14ac:dyDescent="0.15">
      <c r="A32" s="27"/>
      <c r="B32" s="27"/>
      <c r="C32" s="1846"/>
      <c r="D32" s="1843"/>
      <c r="E32" s="1843"/>
      <c r="F32" s="1844"/>
      <c r="G32" s="1138"/>
      <c r="H32" s="1138"/>
      <c r="I32" s="1138"/>
      <c r="J32" s="1138"/>
      <c r="K32" s="1138"/>
      <c r="L32" s="1138"/>
      <c r="M32" s="1138"/>
      <c r="N32" s="1138"/>
      <c r="O32" s="1138"/>
      <c r="P32" s="1138"/>
      <c r="Q32" s="1138"/>
      <c r="R32" s="1138"/>
      <c r="S32" s="1138"/>
    </row>
    <row r="33" spans="1:19" ht="20.100000000000001" customHeight="1" x14ac:dyDescent="0.15">
      <c r="A33" s="27"/>
      <c r="B33" s="282" t="s">
        <v>583</v>
      </c>
      <c r="D33" s="27"/>
      <c r="E33" s="27"/>
      <c r="F33" s="27"/>
      <c r="G33" s="1139"/>
      <c r="H33" s="1139"/>
      <c r="I33" s="1139"/>
      <c r="J33" s="1139"/>
      <c r="K33" s="1139"/>
      <c r="L33" s="1139"/>
      <c r="M33" s="1139"/>
      <c r="N33" s="1139"/>
      <c r="O33" s="1139"/>
      <c r="P33" s="1139"/>
      <c r="Q33" s="2462">
        <f>'当該年度入力、注意事項'!$E$10</f>
        <v>26</v>
      </c>
      <c r="R33" s="2462"/>
      <c r="S33" s="2462"/>
    </row>
    <row r="34" spans="1:19" ht="3.75" customHeight="1" thickBot="1" x14ac:dyDescent="0.2">
      <c r="A34" s="27"/>
      <c r="B34" s="27"/>
      <c r="C34" s="27"/>
      <c r="D34" s="27"/>
      <c r="E34" s="27"/>
      <c r="F34" s="27"/>
      <c r="G34" s="1139"/>
      <c r="H34" s="1139"/>
      <c r="I34" s="1139"/>
      <c r="J34" s="1139"/>
      <c r="K34" s="1139"/>
      <c r="L34" s="1139"/>
      <c r="M34" s="1139"/>
      <c r="N34" s="1139"/>
      <c r="O34" s="1139"/>
      <c r="P34" s="1139"/>
      <c r="Q34" s="1139"/>
      <c r="R34" s="1139"/>
      <c r="S34" s="1139"/>
    </row>
    <row r="35" spans="1:19" ht="18.75" customHeight="1" x14ac:dyDescent="0.15">
      <c r="A35" s="27"/>
      <c r="B35" s="27"/>
      <c r="C35" s="2529"/>
      <c r="D35" s="2530"/>
      <c r="E35" s="2474" t="s">
        <v>266</v>
      </c>
      <c r="F35" s="2475"/>
      <c r="G35" s="1140"/>
      <c r="H35" s="1141"/>
      <c r="I35" s="1141"/>
      <c r="J35" s="2431">
        <f>'当該年度入力、注意事項'!$E$10</f>
        <v>26</v>
      </c>
      <c r="K35" s="2431"/>
      <c r="L35" s="2431"/>
      <c r="M35" s="1141"/>
      <c r="N35" s="1141"/>
      <c r="O35" s="1142"/>
      <c r="P35" s="2432">
        <f>'当該年度入力、注意事項'!$E$10+1</f>
        <v>27</v>
      </c>
      <c r="Q35" s="2431"/>
      <c r="R35" s="2433"/>
      <c r="S35" s="2549" t="s">
        <v>15</v>
      </c>
    </row>
    <row r="36" spans="1:19" ht="18.75" customHeight="1" thickBot="1" x14ac:dyDescent="0.2">
      <c r="A36" s="27"/>
      <c r="B36" s="27"/>
      <c r="C36" s="2490" t="s">
        <v>264</v>
      </c>
      <c r="D36" s="2491"/>
      <c r="E36" s="2551"/>
      <c r="F36" s="2552"/>
      <c r="G36" s="1143" t="s">
        <v>448</v>
      </c>
      <c r="H36" s="1144" t="s">
        <v>449</v>
      </c>
      <c r="I36" s="1144" t="s">
        <v>450</v>
      </c>
      <c r="J36" s="1144" t="s">
        <v>451</v>
      </c>
      <c r="K36" s="1144" t="s">
        <v>458</v>
      </c>
      <c r="L36" s="1144" t="s">
        <v>459</v>
      </c>
      <c r="M36" s="1144" t="s">
        <v>452</v>
      </c>
      <c r="N36" s="1144" t="s">
        <v>453</v>
      </c>
      <c r="O36" s="1144" t="s">
        <v>454</v>
      </c>
      <c r="P36" s="1144" t="s">
        <v>455</v>
      </c>
      <c r="Q36" s="1144" t="s">
        <v>456</v>
      </c>
      <c r="R36" s="1144" t="s">
        <v>457</v>
      </c>
      <c r="S36" s="2550"/>
    </row>
    <row r="37" spans="1:19" ht="22.5" customHeight="1" x14ac:dyDescent="0.15">
      <c r="A37" s="27"/>
      <c r="B37" s="27"/>
      <c r="C37" s="2451" t="s">
        <v>227</v>
      </c>
      <c r="D37" s="2540" t="s">
        <v>580</v>
      </c>
      <c r="E37" s="2541"/>
      <c r="F37" s="2542"/>
      <c r="G37" s="1466">
        <v>6</v>
      </c>
      <c r="H37" s="1466">
        <v>8</v>
      </c>
      <c r="I37" s="1466">
        <v>6</v>
      </c>
      <c r="J37" s="1466">
        <v>4</v>
      </c>
      <c r="K37" s="1466">
        <v>4</v>
      </c>
      <c r="L37" s="1466">
        <v>7</v>
      </c>
      <c r="M37" s="1466">
        <v>7</v>
      </c>
      <c r="N37" s="1466">
        <v>8</v>
      </c>
      <c r="O37" s="1466">
        <v>8</v>
      </c>
      <c r="P37" s="1466">
        <v>8</v>
      </c>
      <c r="Q37" s="1466">
        <v>5</v>
      </c>
      <c r="R37" s="1466">
        <v>7</v>
      </c>
      <c r="S37" s="1120">
        <f t="shared" ref="S37:S42" si="11">SUM(G37:R37)</f>
        <v>78</v>
      </c>
    </row>
    <row r="38" spans="1:19" ht="22.5" customHeight="1" x14ac:dyDescent="0.15">
      <c r="A38" s="27"/>
      <c r="B38" s="27"/>
      <c r="C38" s="2451"/>
      <c r="D38" s="2531" t="s">
        <v>581</v>
      </c>
      <c r="E38" s="2532"/>
      <c r="F38" s="2533"/>
      <c r="G38" s="1466">
        <v>0</v>
      </c>
      <c r="H38" s="1466">
        <v>0</v>
      </c>
      <c r="I38" s="1466">
        <v>0</v>
      </c>
      <c r="J38" s="1466">
        <v>0</v>
      </c>
      <c r="K38" s="1466">
        <v>0</v>
      </c>
      <c r="L38" s="1466">
        <v>0</v>
      </c>
      <c r="M38" s="1466">
        <v>0</v>
      </c>
      <c r="N38" s="1466">
        <v>0</v>
      </c>
      <c r="O38" s="1466">
        <v>0</v>
      </c>
      <c r="P38" s="1466">
        <v>0</v>
      </c>
      <c r="Q38" s="1466">
        <v>0</v>
      </c>
      <c r="R38" s="1848">
        <v>0</v>
      </c>
      <c r="S38" s="1120">
        <f t="shared" si="11"/>
        <v>0</v>
      </c>
    </row>
    <row r="39" spans="1:19" ht="22.5" customHeight="1" x14ac:dyDescent="0.15">
      <c r="A39" s="27"/>
      <c r="B39" s="27"/>
      <c r="C39" s="2451"/>
      <c r="D39" s="2553" t="s">
        <v>155</v>
      </c>
      <c r="E39" s="2554"/>
      <c r="F39" s="2555"/>
      <c r="G39" s="1469">
        <v>2</v>
      </c>
      <c r="H39" s="1470">
        <v>1</v>
      </c>
      <c r="I39" s="1470">
        <v>1</v>
      </c>
      <c r="J39" s="1470">
        <v>1</v>
      </c>
      <c r="K39" s="1470">
        <v>1</v>
      </c>
      <c r="L39" s="1470">
        <v>0</v>
      </c>
      <c r="M39" s="1470">
        <v>0</v>
      </c>
      <c r="N39" s="1470">
        <v>0</v>
      </c>
      <c r="O39" s="1470">
        <v>1</v>
      </c>
      <c r="P39" s="1470">
        <v>1</v>
      </c>
      <c r="Q39" s="1470">
        <v>2</v>
      </c>
      <c r="R39" s="1470">
        <v>1</v>
      </c>
      <c r="S39" s="1088">
        <f t="shared" si="11"/>
        <v>11</v>
      </c>
    </row>
    <row r="40" spans="1:19" ht="22.5" customHeight="1" x14ac:dyDescent="0.15">
      <c r="A40" s="27"/>
      <c r="B40" s="27"/>
      <c r="C40" s="2448"/>
      <c r="D40" s="2534" t="s">
        <v>588</v>
      </c>
      <c r="E40" s="2535"/>
      <c r="F40" s="186" t="s">
        <v>113</v>
      </c>
      <c r="G40" s="1466">
        <v>19</v>
      </c>
      <c r="H40" s="1466">
        <v>21</v>
      </c>
      <c r="I40" s="1466">
        <v>12</v>
      </c>
      <c r="J40" s="1466">
        <v>8</v>
      </c>
      <c r="K40" s="1466">
        <v>20</v>
      </c>
      <c r="L40" s="1466">
        <v>20</v>
      </c>
      <c r="M40" s="1466">
        <v>11</v>
      </c>
      <c r="N40" s="1466">
        <v>16</v>
      </c>
      <c r="O40" s="1466">
        <v>13</v>
      </c>
      <c r="P40" s="1466">
        <v>8</v>
      </c>
      <c r="Q40" s="1466">
        <v>16</v>
      </c>
      <c r="R40" s="1466">
        <v>41</v>
      </c>
      <c r="S40" s="1120">
        <f t="shared" si="11"/>
        <v>205</v>
      </c>
    </row>
    <row r="41" spans="1:19" ht="22.5" customHeight="1" thickBot="1" x14ac:dyDescent="0.2">
      <c r="A41" s="27"/>
      <c r="B41" s="27"/>
      <c r="C41" s="2448"/>
      <c r="D41" s="2536"/>
      <c r="E41" s="2537"/>
      <c r="F41" s="187" t="s">
        <v>114</v>
      </c>
      <c r="G41" s="1472">
        <v>27</v>
      </c>
      <c r="H41" s="1472">
        <v>17</v>
      </c>
      <c r="I41" s="1472">
        <v>7</v>
      </c>
      <c r="J41" s="1472">
        <v>9</v>
      </c>
      <c r="K41" s="1472">
        <v>6</v>
      </c>
      <c r="L41" s="1472">
        <v>16</v>
      </c>
      <c r="M41" s="1472">
        <v>11</v>
      </c>
      <c r="N41" s="1472">
        <v>6</v>
      </c>
      <c r="O41" s="1472">
        <v>14</v>
      </c>
      <c r="P41" s="1472">
        <v>11</v>
      </c>
      <c r="Q41" s="1472">
        <v>14</v>
      </c>
      <c r="R41" s="1472">
        <v>31</v>
      </c>
      <c r="S41" s="1148">
        <f t="shared" si="11"/>
        <v>169</v>
      </c>
    </row>
    <row r="42" spans="1:19" ht="22.5" customHeight="1" thickTop="1" thickBot="1" x14ac:dyDescent="0.2">
      <c r="A42" s="27"/>
      <c r="B42" s="27"/>
      <c r="C42" s="2449"/>
      <c r="D42" s="2538" t="s">
        <v>15</v>
      </c>
      <c r="E42" s="2538"/>
      <c r="F42" s="2539"/>
      <c r="G42" s="1122">
        <f>SUM(G37:G41)</f>
        <v>54</v>
      </c>
      <c r="H42" s="1085">
        <f>SUM(H37:H41)</f>
        <v>47</v>
      </c>
      <c r="I42" s="1085">
        <f t="shared" ref="I42:R42" si="12">SUM(I37:I41)</f>
        <v>26</v>
      </c>
      <c r="J42" s="1085">
        <f t="shared" si="12"/>
        <v>22</v>
      </c>
      <c r="K42" s="1085">
        <f t="shared" si="12"/>
        <v>31</v>
      </c>
      <c r="L42" s="1085">
        <f t="shared" si="12"/>
        <v>43</v>
      </c>
      <c r="M42" s="1085">
        <f t="shared" si="12"/>
        <v>29</v>
      </c>
      <c r="N42" s="1085">
        <f t="shared" si="12"/>
        <v>30</v>
      </c>
      <c r="O42" s="1085">
        <f t="shared" si="12"/>
        <v>36</v>
      </c>
      <c r="P42" s="1085">
        <f t="shared" si="12"/>
        <v>28</v>
      </c>
      <c r="Q42" s="1085">
        <f t="shared" si="12"/>
        <v>37</v>
      </c>
      <c r="R42" s="1085">
        <f t="shared" si="12"/>
        <v>80</v>
      </c>
      <c r="S42" s="1123">
        <f t="shared" si="11"/>
        <v>463</v>
      </c>
    </row>
    <row r="43" spans="1:19" ht="22.5" customHeight="1" x14ac:dyDescent="0.15">
      <c r="A43" s="27"/>
      <c r="B43" s="27"/>
      <c r="C43" s="1846"/>
      <c r="D43" s="1843"/>
      <c r="E43" s="1843"/>
      <c r="F43" s="1844"/>
      <c r="G43" s="1327"/>
      <c r="H43" s="1327"/>
      <c r="I43" s="1327"/>
      <c r="J43" s="1327"/>
      <c r="K43" s="1327"/>
      <c r="L43" s="1327"/>
      <c r="M43" s="1327"/>
      <c r="N43" s="1327"/>
      <c r="O43" s="1327"/>
      <c r="P43" s="1327"/>
      <c r="Q43" s="1327"/>
      <c r="R43" s="1327"/>
      <c r="S43" s="1327"/>
    </row>
    <row r="44" spans="1:19" ht="15" customHeight="1" x14ac:dyDescent="0.15">
      <c r="A44" s="27"/>
      <c r="B44" s="27"/>
      <c r="C44" s="1846"/>
      <c r="D44" s="1843"/>
      <c r="E44" s="1843"/>
      <c r="F44" s="1844"/>
      <c r="G44" s="1138"/>
      <c r="H44" s="1138"/>
      <c r="I44" s="1138"/>
      <c r="J44" s="1138"/>
      <c r="K44" s="1138"/>
      <c r="L44" s="1138"/>
      <c r="M44" s="1138"/>
      <c r="N44" s="1138"/>
      <c r="O44" s="1138"/>
      <c r="P44" s="1138"/>
      <c r="Q44" s="1138"/>
      <c r="R44" s="1138"/>
      <c r="S44" s="1138"/>
    </row>
    <row r="45" spans="1:19" ht="20.100000000000001" customHeight="1" x14ac:dyDescent="0.15">
      <c r="A45" s="27"/>
      <c r="B45" s="282" t="s">
        <v>579</v>
      </c>
      <c r="D45" s="27"/>
      <c r="E45" s="27"/>
      <c r="F45" s="27"/>
      <c r="G45" s="1139"/>
      <c r="H45" s="1139"/>
      <c r="I45" s="1139"/>
      <c r="J45" s="1139"/>
      <c r="K45" s="1139"/>
      <c r="L45" s="1139"/>
      <c r="M45" s="1139"/>
      <c r="N45" s="1139"/>
      <c r="O45" s="1139"/>
      <c r="P45" s="1139"/>
      <c r="Q45" s="2462">
        <f>'当該年度入力、注意事項'!$E$10</f>
        <v>26</v>
      </c>
      <c r="R45" s="2462"/>
      <c r="S45" s="2462"/>
    </row>
    <row r="46" spans="1:19" s="4" customFormat="1" ht="3.75" customHeight="1" thickBot="1" x14ac:dyDescent="0.2">
      <c r="A46" s="8"/>
      <c r="B46" s="8"/>
      <c r="C46" s="1846"/>
      <c r="D46" s="1843"/>
      <c r="E46" s="1843"/>
      <c r="F46" s="1844"/>
      <c r="G46" s="1138"/>
      <c r="H46" s="1138"/>
      <c r="I46" s="1138"/>
      <c r="J46" s="1138"/>
      <c r="K46" s="1138"/>
      <c r="L46" s="1138"/>
      <c r="M46" s="1138"/>
      <c r="N46" s="1138"/>
      <c r="O46" s="1138"/>
      <c r="P46" s="1138"/>
      <c r="Q46" s="1138"/>
      <c r="R46" s="1138"/>
      <c r="S46" s="1138"/>
    </row>
    <row r="47" spans="1:19" ht="18.75" customHeight="1" x14ac:dyDescent="0.15">
      <c r="A47" s="27"/>
      <c r="B47" s="27"/>
      <c r="C47" s="2529"/>
      <c r="D47" s="2530"/>
      <c r="E47" s="2474" t="s">
        <v>266</v>
      </c>
      <c r="F47" s="2475"/>
      <c r="G47" s="1140"/>
      <c r="H47" s="1141"/>
      <c r="I47" s="1141"/>
      <c r="J47" s="2431">
        <f>'当該年度入力、注意事項'!$E$10</f>
        <v>26</v>
      </c>
      <c r="K47" s="2431"/>
      <c r="L47" s="2431"/>
      <c r="M47" s="1141"/>
      <c r="N47" s="1141"/>
      <c r="O47" s="1142"/>
      <c r="P47" s="2432">
        <f>'当該年度入力、注意事項'!$E$10+1</f>
        <v>27</v>
      </c>
      <c r="Q47" s="2431"/>
      <c r="R47" s="2433"/>
      <c r="S47" s="2549" t="s">
        <v>15</v>
      </c>
    </row>
    <row r="48" spans="1:19" ht="18.75" customHeight="1" thickBot="1" x14ac:dyDescent="0.2">
      <c r="A48" s="27"/>
      <c r="B48" s="27"/>
      <c r="C48" s="2490" t="s">
        <v>264</v>
      </c>
      <c r="D48" s="2491"/>
      <c r="E48" s="2551"/>
      <c r="F48" s="2552"/>
      <c r="G48" s="1143" t="s">
        <v>448</v>
      </c>
      <c r="H48" s="1144" t="s">
        <v>449</v>
      </c>
      <c r="I48" s="1144" t="s">
        <v>450</v>
      </c>
      <c r="J48" s="1144" t="s">
        <v>451</v>
      </c>
      <c r="K48" s="1144" t="s">
        <v>458</v>
      </c>
      <c r="L48" s="1144" t="s">
        <v>459</v>
      </c>
      <c r="M48" s="1144" t="s">
        <v>452</v>
      </c>
      <c r="N48" s="1144" t="s">
        <v>453</v>
      </c>
      <c r="O48" s="1144" t="s">
        <v>454</v>
      </c>
      <c r="P48" s="1144" t="s">
        <v>455</v>
      </c>
      <c r="Q48" s="1144" t="s">
        <v>456</v>
      </c>
      <c r="R48" s="1144" t="s">
        <v>457</v>
      </c>
      <c r="S48" s="2550"/>
    </row>
    <row r="49" spans="1:19" ht="22.5" customHeight="1" x14ac:dyDescent="0.15">
      <c r="A49" s="27"/>
      <c r="B49" s="27"/>
      <c r="C49" s="2447" t="s">
        <v>183</v>
      </c>
      <c r="D49" s="2543" t="s">
        <v>582</v>
      </c>
      <c r="E49" s="2544"/>
      <c r="F49" s="2545"/>
      <c r="G49" s="1706">
        <v>49</v>
      </c>
      <c r="H49" s="1707">
        <v>42</v>
      </c>
      <c r="I49" s="1707">
        <v>38</v>
      </c>
      <c r="J49" s="1707">
        <v>56</v>
      </c>
      <c r="K49" s="1707">
        <v>49</v>
      </c>
      <c r="L49" s="1707">
        <v>29</v>
      </c>
      <c r="M49" s="1707">
        <v>32</v>
      </c>
      <c r="N49" s="1707">
        <v>39</v>
      </c>
      <c r="O49" s="1707">
        <v>37</v>
      </c>
      <c r="P49" s="1707">
        <v>72</v>
      </c>
      <c r="Q49" s="1707">
        <v>74</v>
      </c>
      <c r="R49" s="1707">
        <v>62</v>
      </c>
      <c r="S49" s="1127">
        <f>SUM(G49:R49)</f>
        <v>579</v>
      </c>
    </row>
    <row r="50" spans="1:19" ht="22.5" customHeight="1" thickBot="1" x14ac:dyDescent="0.2">
      <c r="A50" s="27"/>
      <c r="B50" s="27"/>
      <c r="C50" s="2451"/>
      <c r="D50" s="2531" t="s">
        <v>581</v>
      </c>
      <c r="E50" s="2532"/>
      <c r="F50" s="2533"/>
      <c r="G50" s="1726">
        <v>0</v>
      </c>
      <c r="H50" s="1715">
        <v>0</v>
      </c>
      <c r="I50" s="1715">
        <v>1</v>
      </c>
      <c r="J50" s="1715">
        <v>0</v>
      </c>
      <c r="K50" s="1715">
        <v>0</v>
      </c>
      <c r="L50" s="1715">
        <v>0</v>
      </c>
      <c r="M50" s="1715">
        <v>0</v>
      </c>
      <c r="N50" s="1715">
        <v>0</v>
      </c>
      <c r="O50" s="1715">
        <v>0</v>
      </c>
      <c r="P50" s="1715">
        <v>0</v>
      </c>
      <c r="Q50" s="1715">
        <v>0</v>
      </c>
      <c r="R50" s="1715">
        <v>0</v>
      </c>
      <c r="S50" s="1120">
        <f>SUM(G50:R50)</f>
        <v>1</v>
      </c>
    </row>
    <row r="51" spans="1:19" ht="22.5" customHeight="1" thickTop="1" thickBot="1" x14ac:dyDescent="0.2">
      <c r="A51" s="27"/>
      <c r="B51" s="27"/>
      <c r="C51" s="2548"/>
      <c r="D51" s="2546" t="s">
        <v>15</v>
      </c>
      <c r="E51" s="2538"/>
      <c r="F51" s="2547"/>
      <c r="G51" s="1122">
        <f t="shared" ref="G51:R51" si="13">SUM(G49:G50)</f>
        <v>49</v>
      </c>
      <c r="H51" s="1085">
        <f t="shared" si="13"/>
        <v>42</v>
      </c>
      <c r="I51" s="1085">
        <f t="shared" si="13"/>
        <v>39</v>
      </c>
      <c r="J51" s="1085">
        <f t="shared" si="13"/>
        <v>56</v>
      </c>
      <c r="K51" s="1085">
        <f t="shared" si="13"/>
        <v>49</v>
      </c>
      <c r="L51" s="1085">
        <f t="shared" si="13"/>
        <v>29</v>
      </c>
      <c r="M51" s="1085">
        <f t="shared" si="13"/>
        <v>32</v>
      </c>
      <c r="N51" s="1085">
        <f t="shared" si="13"/>
        <v>39</v>
      </c>
      <c r="O51" s="1085">
        <f t="shared" si="13"/>
        <v>37</v>
      </c>
      <c r="P51" s="1085">
        <f t="shared" si="13"/>
        <v>72</v>
      </c>
      <c r="Q51" s="1085">
        <f t="shared" si="13"/>
        <v>74</v>
      </c>
      <c r="R51" s="1085">
        <f t="shared" si="13"/>
        <v>62</v>
      </c>
      <c r="S51" s="1123">
        <f>SUM(G51:R51)</f>
        <v>580</v>
      </c>
    </row>
    <row r="52" spans="1:19" ht="15" customHeight="1" x14ac:dyDescent="0.15">
      <c r="A52" s="27"/>
      <c r="B52" s="27"/>
      <c r="C52" s="1846"/>
      <c r="D52" s="1843"/>
      <c r="E52" s="1843"/>
      <c r="F52" s="1844"/>
      <c r="G52" s="1138"/>
      <c r="H52" s="1138"/>
      <c r="I52" s="1138"/>
      <c r="J52" s="1138"/>
      <c r="K52" s="1138"/>
      <c r="L52" s="1138"/>
      <c r="M52" s="1138"/>
      <c r="N52" s="1138"/>
      <c r="O52" s="1138"/>
      <c r="P52" s="1138"/>
      <c r="Q52" s="1138"/>
      <c r="R52" s="1138"/>
      <c r="S52" s="1138"/>
    </row>
    <row r="53" spans="1:19" ht="20.100000000000001" customHeight="1" x14ac:dyDescent="0.15">
      <c r="A53" s="27"/>
      <c r="B53" s="282" t="s">
        <v>583</v>
      </c>
      <c r="D53" s="27"/>
      <c r="E53" s="27"/>
      <c r="F53" s="27"/>
      <c r="G53" s="1139"/>
      <c r="H53" s="1139"/>
      <c r="I53" s="1139"/>
      <c r="J53" s="1139"/>
      <c r="K53" s="1139"/>
      <c r="L53" s="1139"/>
      <c r="M53" s="1139"/>
      <c r="N53" s="1139"/>
      <c r="O53" s="1139"/>
      <c r="P53" s="1139"/>
      <c r="Q53" s="2462">
        <f>'当該年度入力、注意事項'!$E$10</f>
        <v>26</v>
      </c>
      <c r="R53" s="2462"/>
      <c r="S53" s="2462"/>
    </row>
    <row r="54" spans="1:19" s="4" customFormat="1" ht="3.75" customHeight="1" thickBot="1" x14ac:dyDescent="0.2">
      <c r="A54" s="8"/>
      <c r="B54" s="8"/>
      <c r="C54" s="1846"/>
      <c r="D54" s="1843"/>
      <c r="E54" s="1843"/>
      <c r="F54" s="1844"/>
      <c r="G54" s="1138"/>
      <c r="H54" s="1138"/>
      <c r="I54" s="1138"/>
      <c r="J54" s="1138"/>
      <c r="K54" s="1138"/>
      <c r="L54" s="1138"/>
      <c r="M54" s="1138"/>
      <c r="N54" s="1138"/>
      <c r="O54" s="1138"/>
      <c r="P54" s="1138"/>
      <c r="Q54" s="1138"/>
      <c r="R54" s="1138"/>
      <c r="S54" s="1138"/>
    </row>
    <row r="55" spans="1:19" ht="18.75" customHeight="1" x14ac:dyDescent="0.15">
      <c r="A55" s="27"/>
      <c r="B55" s="27"/>
      <c r="C55" s="2529"/>
      <c r="D55" s="2530"/>
      <c r="E55" s="2474" t="s">
        <v>266</v>
      </c>
      <c r="F55" s="2475"/>
      <c r="G55" s="1140"/>
      <c r="H55" s="1141"/>
      <c r="I55" s="1141"/>
      <c r="J55" s="2431">
        <f>'当該年度入力、注意事項'!$E$10</f>
        <v>26</v>
      </c>
      <c r="K55" s="2431"/>
      <c r="L55" s="2431"/>
      <c r="M55" s="1141"/>
      <c r="N55" s="1141"/>
      <c r="O55" s="1142"/>
      <c r="P55" s="2432">
        <f>'当該年度入力、注意事項'!$E$10+1</f>
        <v>27</v>
      </c>
      <c r="Q55" s="2431"/>
      <c r="R55" s="2433"/>
      <c r="S55" s="2549" t="s">
        <v>15</v>
      </c>
    </row>
    <row r="56" spans="1:19" ht="18.75" customHeight="1" thickBot="1" x14ac:dyDescent="0.2">
      <c r="A56" s="27"/>
      <c r="B56" s="27"/>
      <c r="C56" s="2490" t="s">
        <v>264</v>
      </c>
      <c r="D56" s="2491"/>
      <c r="E56" s="2551"/>
      <c r="F56" s="2552"/>
      <c r="G56" s="1143" t="s">
        <v>448</v>
      </c>
      <c r="H56" s="1144" t="s">
        <v>449</v>
      </c>
      <c r="I56" s="1144" t="s">
        <v>450</v>
      </c>
      <c r="J56" s="1144" t="s">
        <v>451</v>
      </c>
      <c r="K56" s="1144" t="s">
        <v>458</v>
      </c>
      <c r="L56" s="1144" t="s">
        <v>459</v>
      </c>
      <c r="M56" s="1144" t="s">
        <v>452</v>
      </c>
      <c r="N56" s="1144" t="s">
        <v>453</v>
      </c>
      <c r="O56" s="1144" t="s">
        <v>454</v>
      </c>
      <c r="P56" s="1144" t="s">
        <v>455</v>
      </c>
      <c r="Q56" s="1144" t="s">
        <v>456</v>
      </c>
      <c r="R56" s="1144" t="s">
        <v>457</v>
      </c>
      <c r="S56" s="2550"/>
    </row>
    <row r="57" spans="1:19" ht="22.5" customHeight="1" x14ac:dyDescent="0.15">
      <c r="A57" s="27"/>
      <c r="B57" s="27"/>
      <c r="C57" s="2447" t="s">
        <v>183</v>
      </c>
      <c r="D57" s="2543" t="s">
        <v>582</v>
      </c>
      <c r="E57" s="2544"/>
      <c r="F57" s="2545"/>
      <c r="G57" s="1706">
        <v>8</v>
      </c>
      <c r="H57" s="1707">
        <v>3</v>
      </c>
      <c r="I57" s="1707">
        <v>8</v>
      </c>
      <c r="J57" s="1707">
        <v>7</v>
      </c>
      <c r="K57" s="1707">
        <v>11</v>
      </c>
      <c r="L57" s="1707">
        <v>10</v>
      </c>
      <c r="M57" s="1707">
        <v>8</v>
      </c>
      <c r="N57" s="1707">
        <v>6</v>
      </c>
      <c r="O57" s="1707">
        <v>2</v>
      </c>
      <c r="P57" s="1707">
        <v>3</v>
      </c>
      <c r="Q57" s="1707">
        <v>5</v>
      </c>
      <c r="R57" s="1707">
        <v>6</v>
      </c>
      <c r="S57" s="1127">
        <f t="shared" ref="S57:S62" si="14">SUM(G57:R57)</f>
        <v>77</v>
      </c>
    </row>
    <row r="58" spans="1:19" ht="22.5" customHeight="1" x14ac:dyDescent="0.15">
      <c r="A58" s="27"/>
      <c r="B58" s="27"/>
      <c r="C58" s="2451"/>
      <c r="D58" s="2531" t="s">
        <v>581</v>
      </c>
      <c r="E58" s="2532"/>
      <c r="F58" s="2533"/>
      <c r="G58" s="1726">
        <v>0</v>
      </c>
      <c r="H58" s="1715">
        <v>0</v>
      </c>
      <c r="I58" s="1715">
        <v>1</v>
      </c>
      <c r="J58" s="1715">
        <v>0</v>
      </c>
      <c r="K58" s="1715">
        <v>0</v>
      </c>
      <c r="L58" s="1715">
        <v>0</v>
      </c>
      <c r="M58" s="1715">
        <v>0</v>
      </c>
      <c r="N58" s="1715">
        <v>0</v>
      </c>
      <c r="O58" s="1715">
        <v>0</v>
      </c>
      <c r="P58" s="1715">
        <v>0</v>
      </c>
      <c r="Q58" s="1715">
        <v>0</v>
      </c>
      <c r="R58" s="1715">
        <v>0</v>
      </c>
      <c r="S58" s="1120">
        <f t="shared" si="14"/>
        <v>1</v>
      </c>
    </row>
    <row r="59" spans="1:19" ht="22.5" customHeight="1" x14ac:dyDescent="0.15">
      <c r="A59" s="27"/>
      <c r="B59" s="27"/>
      <c r="C59" s="2451"/>
      <c r="D59" s="2553" t="s">
        <v>155</v>
      </c>
      <c r="E59" s="2554"/>
      <c r="F59" s="2555"/>
      <c r="G59" s="1709">
        <v>0</v>
      </c>
      <c r="H59" s="1649">
        <v>1</v>
      </c>
      <c r="I59" s="1649">
        <v>0</v>
      </c>
      <c r="J59" s="1649">
        <v>2</v>
      </c>
      <c r="K59" s="1649">
        <v>1</v>
      </c>
      <c r="L59" s="1649">
        <v>1</v>
      </c>
      <c r="M59" s="1649">
        <v>2</v>
      </c>
      <c r="N59" s="1649">
        <v>0</v>
      </c>
      <c r="O59" s="1649">
        <v>2</v>
      </c>
      <c r="P59" s="1649">
        <v>3</v>
      </c>
      <c r="Q59" s="1649">
        <v>1</v>
      </c>
      <c r="R59" s="1649">
        <v>0</v>
      </c>
      <c r="S59" s="1088">
        <f t="shared" si="14"/>
        <v>13</v>
      </c>
    </row>
    <row r="60" spans="1:19" ht="22.5" customHeight="1" x14ac:dyDescent="0.15">
      <c r="A60" s="27"/>
      <c r="B60" s="27"/>
      <c r="C60" s="2451"/>
      <c r="D60" s="2534" t="s">
        <v>588</v>
      </c>
      <c r="E60" s="2535"/>
      <c r="F60" s="186" t="s">
        <v>113</v>
      </c>
      <c r="G60" s="1726">
        <v>10</v>
      </c>
      <c r="H60" s="1715">
        <v>8</v>
      </c>
      <c r="I60" s="1715">
        <v>8</v>
      </c>
      <c r="J60" s="1715">
        <v>6</v>
      </c>
      <c r="K60" s="1715">
        <v>6</v>
      </c>
      <c r="L60" s="1715">
        <v>8</v>
      </c>
      <c r="M60" s="1715">
        <v>6</v>
      </c>
      <c r="N60" s="1715">
        <v>0</v>
      </c>
      <c r="O60" s="1715">
        <v>4</v>
      </c>
      <c r="P60" s="1715">
        <v>6</v>
      </c>
      <c r="Q60" s="1715">
        <v>4</v>
      </c>
      <c r="R60" s="1715">
        <v>17</v>
      </c>
      <c r="S60" s="1120">
        <f t="shared" si="14"/>
        <v>83</v>
      </c>
    </row>
    <row r="61" spans="1:19" ht="22.5" customHeight="1" thickBot="1" x14ac:dyDescent="0.2">
      <c r="A61" s="27"/>
      <c r="B61" s="27"/>
      <c r="C61" s="2451"/>
      <c r="D61" s="2536"/>
      <c r="E61" s="2537"/>
      <c r="F61" s="187" t="s">
        <v>114</v>
      </c>
      <c r="G61" s="1711">
        <v>17</v>
      </c>
      <c r="H61" s="1651">
        <v>12</v>
      </c>
      <c r="I61" s="1651">
        <v>5</v>
      </c>
      <c r="J61" s="1651">
        <v>11</v>
      </c>
      <c r="K61" s="1651">
        <v>4</v>
      </c>
      <c r="L61" s="1651">
        <v>8</v>
      </c>
      <c r="M61" s="1651">
        <v>6</v>
      </c>
      <c r="N61" s="1651">
        <v>7</v>
      </c>
      <c r="O61" s="1651">
        <v>6</v>
      </c>
      <c r="P61" s="1651">
        <v>7</v>
      </c>
      <c r="Q61" s="1651">
        <v>4</v>
      </c>
      <c r="R61" s="1651">
        <v>15</v>
      </c>
      <c r="S61" s="1148">
        <f t="shared" si="14"/>
        <v>102</v>
      </c>
    </row>
    <row r="62" spans="1:19" ht="22.5" customHeight="1" thickTop="1" thickBot="1" x14ac:dyDescent="0.2">
      <c r="A62" s="27"/>
      <c r="B62" s="27"/>
      <c r="C62" s="2548"/>
      <c r="D62" s="2546" t="s">
        <v>15</v>
      </c>
      <c r="E62" s="2538"/>
      <c r="F62" s="2547"/>
      <c r="G62" s="1122">
        <f t="shared" ref="G62:R62" si="15">SUM(G57:G61)</f>
        <v>35</v>
      </c>
      <c r="H62" s="1085">
        <f t="shared" si="15"/>
        <v>24</v>
      </c>
      <c r="I62" s="1085">
        <f t="shared" si="15"/>
        <v>22</v>
      </c>
      <c r="J62" s="1085">
        <f t="shared" si="15"/>
        <v>26</v>
      </c>
      <c r="K62" s="1085">
        <f t="shared" si="15"/>
        <v>22</v>
      </c>
      <c r="L62" s="1085">
        <f t="shared" si="15"/>
        <v>27</v>
      </c>
      <c r="M62" s="1085">
        <f t="shared" si="15"/>
        <v>22</v>
      </c>
      <c r="N62" s="1085">
        <f t="shared" si="15"/>
        <v>13</v>
      </c>
      <c r="O62" s="1085">
        <f t="shared" si="15"/>
        <v>14</v>
      </c>
      <c r="P62" s="1085">
        <f t="shared" si="15"/>
        <v>19</v>
      </c>
      <c r="Q62" s="1085">
        <f t="shared" si="15"/>
        <v>14</v>
      </c>
      <c r="R62" s="1085">
        <f t="shared" si="15"/>
        <v>38</v>
      </c>
      <c r="S62" s="1123">
        <f t="shared" si="14"/>
        <v>276</v>
      </c>
    </row>
    <row r="63" spans="1:19" ht="15" customHeight="1" x14ac:dyDescent="0.15">
      <c r="A63" s="27"/>
      <c r="B63" s="27"/>
      <c r="C63" s="1846"/>
      <c r="D63" s="1843"/>
      <c r="E63" s="1843"/>
      <c r="F63" s="1844"/>
      <c r="G63" s="1138"/>
      <c r="H63" s="1138"/>
      <c r="I63" s="1138"/>
      <c r="J63" s="1138"/>
      <c r="K63" s="1138"/>
      <c r="L63" s="1138"/>
      <c r="M63" s="1138"/>
      <c r="N63" s="1138"/>
      <c r="O63" s="1138"/>
      <c r="P63" s="1138"/>
      <c r="Q63" s="1138"/>
      <c r="R63" s="1138"/>
      <c r="S63" s="1138"/>
    </row>
    <row r="64" spans="1:19" ht="15" customHeight="1" x14ac:dyDescent="0.15">
      <c r="A64" s="27"/>
      <c r="B64" s="27"/>
      <c r="C64" s="1849"/>
      <c r="D64" s="1843"/>
      <c r="E64" s="1843"/>
      <c r="F64" s="1844"/>
      <c r="G64" s="1138"/>
      <c r="H64" s="1138"/>
      <c r="I64" s="1138"/>
      <c r="J64" s="1138"/>
      <c r="K64" s="1138"/>
      <c r="L64" s="1138"/>
      <c r="M64" s="1138"/>
      <c r="N64" s="1138"/>
      <c r="O64" s="1138"/>
      <c r="P64" s="1138"/>
      <c r="Q64" s="1138"/>
      <c r="R64" s="1138"/>
      <c r="S64" s="1138"/>
    </row>
    <row r="65" spans="1:19" ht="20.100000000000001" customHeight="1" x14ac:dyDescent="0.15">
      <c r="A65" s="27"/>
      <c r="B65" s="282" t="s">
        <v>579</v>
      </c>
      <c r="D65" s="27"/>
      <c r="E65" s="27"/>
      <c r="F65" s="27"/>
      <c r="G65" s="1139"/>
      <c r="H65" s="1139"/>
      <c r="I65" s="1139"/>
      <c r="J65" s="1139"/>
      <c r="K65" s="1139"/>
      <c r="L65" s="1139"/>
      <c r="M65" s="1139"/>
      <c r="N65" s="1139"/>
      <c r="O65" s="1139"/>
      <c r="P65" s="1139"/>
      <c r="Q65" s="2462">
        <f>'当該年度入力、注意事項'!$E$10</f>
        <v>26</v>
      </c>
      <c r="R65" s="2462"/>
      <c r="S65" s="2462"/>
    </row>
    <row r="66" spans="1:19" s="4" customFormat="1" ht="3.75" customHeight="1" thickBot="1" x14ac:dyDescent="0.2">
      <c r="A66" s="8"/>
      <c r="B66" s="8"/>
      <c r="C66" s="1846"/>
      <c r="D66" s="1843"/>
      <c r="E66" s="1843"/>
      <c r="F66" s="1844"/>
      <c r="G66" s="1138"/>
      <c r="H66" s="1138"/>
      <c r="I66" s="1138"/>
      <c r="J66" s="1138"/>
      <c r="K66" s="1138"/>
      <c r="L66" s="1138"/>
      <c r="M66" s="1138"/>
      <c r="N66" s="1138"/>
      <c r="O66" s="1138"/>
      <c r="P66" s="1138"/>
      <c r="Q66" s="1138"/>
      <c r="R66" s="1138"/>
      <c r="S66" s="1138"/>
    </row>
    <row r="67" spans="1:19" ht="18.75" customHeight="1" x14ac:dyDescent="0.15">
      <c r="A67" s="27"/>
      <c r="B67" s="27"/>
      <c r="C67" s="2529"/>
      <c r="D67" s="2530"/>
      <c r="E67" s="2474" t="s">
        <v>266</v>
      </c>
      <c r="F67" s="2475"/>
      <c r="G67" s="1140"/>
      <c r="H67" s="1141"/>
      <c r="I67" s="1141"/>
      <c r="J67" s="2431">
        <f>'当該年度入力、注意事項'!$E$10</f>
        <v>26</v>
      </c>
      <c r="K67" s="2431"/>
      <c r="L67" s="2431"/>
      <c r="M67" s="1141"/>
      <c r="N67" s="1141"/>
      <c r="O67" s="1142"/>
      <c r="P67" s="2432">
        <f>'当該年度入力、注意事項'!$E$10+1</f>
        <v>27</v>
      </c>
      <c r="Q67" s="2431"/>
      <c r="R67" s="2433"/>
      <c r="S67" s="2549" t="s">
        <v>15</v>
      </c>
    </row>
    <row r="68" spans="1:19" ht="18.75" customHeight="1" thickBot="1" x14ac:dyDescent="0.2">
      <c r="A68" s="27"/>
      <c r="B68" s="27"/>
      <c r="C68" s="2490" t="s">
        <v>264</v>
      </c>
      <c r="D68" s="2491"/>
      <c r="E68" s="2551"/>
      <c r="F68" s="2552"/>
      <c r="G68" s="1143" t="s">
        <v>448</v>
      </c>
      <c r="H68" s="1144" t="s">
        <v>449</v>
      </c>
      <c r="I68" s="1144" t="s">
        <v>450</v>
      </c>
      <c r="J68" s="1144" t="s">
        <v>451</v>
      </c>
      <c r="K68" s="1144" t="s">
        <v>458</v>
      </c>
      <c r="L68" s="1144" t="s">
        <v>459</v>
      </c>
      <c r="M68" s="1144" t="s">
        <v>452</v>
      </c>
      <c r="N68" s="1144" t="s">
        <v>453</v>
      </c>
      <c r="O68" s="1144" t="s">
        <v>454</v>
      </c>
      <c r="P68" s="1144" t="s">
        <v>455</v>
      </c>
      <c r="Q68" s="1144" t="s">
        <v>456</v>
      </c>
      <c r="R68" s="1144" t="s">
        <v>457</v>
      </c>
      <c r="S68" s="2550"/>
    </row>
    <row r="69" spans="1:19" ht="22.5" customHeight="1" x14ac:dyDescent="0.15">
      <c r="A69" s="27"/>
      <c r="B69" s="27"/>
      <c r="C69" s="2410" t="s">
        <v>184</v>
      </c>
      <c r="D69" s="2543" t="s">
        <v>580</v>
      </c>
      <c r="E69" s="2544"/>
      <c r="F69" s="2545"/>
      <c r="G69" s="1733">
        <v>63</v>
      </c>
      <c r="H69" s="1733">
        <v>47</v>
      </c>
      <c r="I69" s="1734">
        <v>52</v>
      </c>
      <c r="J69" s="1734">
        <v>79</v>
      </c>
      <c r="K69" s="1734">
        <v>50</v>
      </c>
      <c r="L69" s="1734">
        <v>46</v>
      </c>
      <c r="M69" s="1734">
        <v>71</v>
      </c>
      <c r="N69" s="1734">
        <v>72</v>
      </c>
      <c r="O69" s="1734">
        <v>84</v>
      </c>
      <c r="P69" s="1734">
        <v>151</v>
      </c>
      <c r="Q69" s="1734">
        <v>168</v>
      </c>
      <c r="R69" s="1734">
        <v>80</v>
      </c>
      <c r="S69" s="1127">
        <f>SUM(G69:R69)</f>
        <v>963</v>
      </c>
    </row>
    <row r="70" spans="1:19" ht="22.5" customHeight="1" thickBot="1" x14ac:dyDescent="0.2">
      <c r="A70" s="27"/>
      <c r="B70" s="27"/>
      <c r="C70" s="2411"/>
      <c r="D70" s="2531" t="s">
        <v>581</v>
      </c>
      <c r="E70" s="2532"/>
      <c r="F70" s="2533"/>
      <c r="G70" s="1733">
        <v>1</v>
      </c>
      <c r="H70" s="1733">
        <v>0</v>
      </c>
      <c r="I70" s="1734">
        <v>0</v>
      </c>
      <c r="J70" s="1734">
        <v>0</v>
      </c>
      <c r="K70" s="1734">
        <v>0</v>
      </c>
      <c r="L70" s="1734">
        <v>0</v>
      </c>
      <c r="M70" s="1734">
        <v>0</v>
      </c>
      <c r="N70" s="1734">
        <v>0</v>
      </c>
      <c r="O70" s="1734">
        <v>0</v>
      </c>
      <c r="P70" s="1734">
        <v>0</v>
      </c>
      <c r="Q70" s="1734">
        <v>2</v>
      </c>
      <c r="R70" s="1734">
        <v>0</v>
      </c>
      <c r="S70" s="1120">
        <f>SUM(G70:R70)</f>
        <v>3</v>
      </c>
    </row>
    <row r="71" spans="1:19" ht="22.5" customHeight="1" thickTop="1" thickBot="1" x14ac:dyDescent="0.2">
      <c r="A71" s="27"/>
      <c r="B71" s="27"/>
      <c r="C71" s="2412"/>
      <c r="D71" s="2546" t="s">
        <v>15</v>
      </c>
      <c r="E71" s="2538"/>
      <c r="F71" s="2547"/>
      <c r="G71" s="1122">
        <f t="shared" ref="G71:R71" si="16">SUM(G69:G70)</f>
        <v>64</v>
      </c>
      <c r="H71" s="1085">
        <f t="shared" si="16"/>
        <v>47</v>
      </c>
      <c r="I71" s="1085">
        <f t="shared" si="16"/>
        <v>52</v>
      </c>
      <c r="J71" s="1085">
        <f t="shared" si="16"/>
        <v>79</v>
      </c>
      <c r="K71" s="1085">
        <f t="shared" si="16"/>
        <v>50</v>
      </c>
      <c r="L71" s="1085">
        <f t="shared" si="16"/>
        <v>46</v>
      </c>
      <c r="M71" s="1085">
        <f t="shared" si="16"/>
        <v>71</v>
      </c>
      <c r="N71" s="1085">
        <f t="shared" si="16"/>
        <v>72</v>
      </c>
      <c r="O71" s="1085">
        <f t="shared" si="16"/>
        <v>84</v>
      </c>
      <c r="P71" s="1085">
        <f t="shared" si="16"/>
        <v>151</v>
      </c>
      <c r="Q71" s="1085">
        <f t="shared" si="16"/>
        <v>170</v>
      </c>
      <c r="R71" s="1085">
        <f t="shared" si="16"/>
        <v>80</v>
      </c>
      <c r="S71" s="1123">
        <f>SUM(G71:R71)</f>
        <v>966</v>
      </c>
    </row>
    <row r="72" spans="1:19" ht="15" customHeight="1" x14ac:dyDescent="0.15">
      <c r="A72" s="27"/>
      <c r="B72" s="27"/>
      <c r="C72" s="1842"/>
      <c r="D72" s="1843"/>
      <c r="E72" s="1843"/>
      <c r="F72" s="1844"/>
      <c r="G72" s="1138"/>
      <c r="H72" s="1138"/>
      <c r="I72" s="1138"/>
      <c r="J72" s="1138"/>
      <c r="K72" s="1138"/>
      <c r="L72" s="1138"/>
      <c r="M72" s="1138"/>
      <c r="N72" s="1138"/>
      <c r="O72" s="1138"/>
      <c r="P72" s="1138"/>
      <c r="Q72" s="1138"/>
      <c r="R72" s="1138"/>
      <c r="S72" s="1138"/>
    </row>
    <row r="73" spans="1:19" ht="20.100000000000001" customHeight="1" x14ac:dyDescent="0.15">
      <c r="A73" s="27"/>
      <c r="B73" s="282" t="s">
        <v>583</v>
      </c>
      <c r="D73" s="27"/>
      <c r="E73" s="27"/>
      <c r="F73" s="27"/>
      <c r="G73" s="1139"/>
      <c r="H73" s="1139"/>
      <c r="I73" s="1139"/>
      <c r="J73" s="1139"/>
      <c r="K73" s="1139"/>
      <c r="L73" s="1139"/>
      <c r="M73" s="1139"/>
      <c r="N73" s="1139"/>
      <c r="O73" s="1139"/>
      <c r="P73" s="1139"/>
      <c r="Q73" s="2462">
        <f>'当該年度入力、注意事項'!$E$10</f>
        <v>26</v>
      </c>
      <c r="R73" s="2462"/>
      <c r="S73" s="2462"/>
    </row>
    <row r="74" spans="1:19" s="4" customFormat="1" ht="3.75" customHeight="1" thickBot="1" x14ac:dyDescent="0.2">
      <c r="A74" s="8"/>
      <c r="B74" s="8"/>
      <c r="C74" s="1846"/>
      <c r="D74" s="1843"/>
      <c r="E74" s="1843"/>
      <c r="F74" s="1844"/>
      <c r="G74" s="1138"/>
      <c r="H74" s="1138"/>
      <c r="I74" s="1138"/>
      <c r="J74" s="1138"/>
      <c r="K74" s="1138"/>
      <c r="L74" s="1138"/>
      <c r="M74" s="1138"/>
      <c r="N74" s="1138"/>
      <c r="O74" s="1138"/>
      <c r="P74" s="1138"/>
      <c r="Q74" s="1138"/>
      <c r="R74" s="1138"/>
      <c r="S74" s="1138"/>
    </row>
    <row r="75" spans="1:19" ht="18.75" customHeight="1" x14ac:dyDescent="0.15">
      <c r="A75" s="27"/>
      <c r="B75" s="27"/>
      <c r="C75" s="2529"/>
      <c r="D75" s="2530"/>
      <c r="E75" s="2474" t="s">
        <v>266</v>
      </c>
      <c r="F75" s="2475"/>
      <c r="G75" s="1140"/>
      <c r="H75" s="1141"/>
      <c r="I75" s="1141"/>
      <c r="J75" s="2431">
        <f>'当該年度入力、注意事項'!$E$10</f>
        <v>26</v>
      </c>
      <c r="K75" s="2431"/>
      <c r="L75" s="2431"/>
      <c r="M75" s="1141"/>
      <c r="N75" s="1141"/>
      <c r="O75" s="1142"/>
      <c r="P75" s="2432">
        <f>'当該年度入力、注意事項'!$E$10+1</f>
        <v>27</v>
      </c>
      <c r="Q75" s="2431"/>
      <c r="R75" s="2433"/>
      <c r="S75" s="2549" t="s">
        <v>15</v>
      </c>
    </row>
    <row r="76" spans="1:19" ht="18.75" customHeight="1" thickBot="1" x14ac:dyDescent="0.2">
      <c r="A76" s="27"/>
      <c r="B76" s="27"/>
      <c r="C76" s="2490" t="s">
        <v>264</v>
      </c>
      <c r="D76" s="2491"/>
      <c r="E76" s="2551"/>
      <c r="F76" s="2552"/>
      <c r="G76" s="1143" t="s">
        <v>448</v>
      </c>
      <c r="H76" s="1144" t="s">
        <v>449</v>
      </c>
      <c r="I76" s="1144" t="s">
        <v>450</v>
      </c>
      <c r="J76" s="1144" t="s">
        <v>451</v>
      </c>
      <c r="K76" s="1144" t="s">
        <v>458</v>
      </c>
      <c r="L76" s="1144" t="s">
        <v>459</v>
      </c>
      <c r="M76" s="1144" t="s">
        <v>452</v>
      </c>
      <c r="N76" s="1144" t="s">
        <v>453</v>
      </c>
      <c r="O76" s="1144" t="s">
        <v>454</v>
      </c>
      <c r="P76" s="1144" t="s">
        <v>455</v>
      </c>
      <c r="Q76" s="1144" t="s">
        <v>456</v>
      </c>
      <c r="R76" s="1144" t="s">
        <v>457</v>
      </c>
      <c r="S76" s="2550"/>
    </row>
    <row r="77" spans="1:19" ht="22.5" customHeight="1" x14ac:dyDescent="0.15">
      <c r="A77" s="27"/>
      <c r="B77" s="27"/>
      <c r="C77" s="2410" t="s">
        <v>184</v>
      </c>
      <c r="D77" s="2543" t="s">
        <v>580</v>
      </c>
      <c r="E77" s="2544"/>
      <c r="F77" s="2545"/>
      <c r="G77" s="1733">
        <v>5</v>
      </c>
      <c r="H77" s="1733">
        <v>1</v>
      </c>
      <c r="I77" s="1734">
        <v>2</v>
      </c>
      <c r="J77" s="1734">
        <v>6</v>
      </c>
      <c r="K77" s="1734">
        <v>7</v>
      </c>
      <c r="L77" s="1734">
        <v>5</v>
      </c>
      <c r="M77" s="1734">
        <v>3</v>
      </c>
      <c r="N77" s="1734">
        <v>7</v>
      </c>
      <c r="O77" s="1734">
        <v>4</v>
      </c>
      <c r="P77" s="1734">
        <v>4</v>
      </c>
      <c r="Q77" s="1734">
        <v>1</v>
      </c>
      <c r="R77" s="1734">
        <v>8</v>
      </c>
      <c r="S77" s="1127">
        <f t="shared" ref="S77:S82" si="17">SUM(G77:R77)</f>
        <v>53</v>
      </c>
    </row>
    <row r="78" spans="1:19" ht="22.5" customHeight="1" x14ac:dyDescent="0.15">
      <c r="A78" s="27"/>
      <c r="B78" s="27"/>
      <c r="C78" s="2411"/>
      <c r="D78" s="2531" t="s">
        <v>581</v>
      </c>
      <c r="E78" s="2532"/>
      <c r="F78" s="2533"/>
      <c r="G78" s="1733">
        <v>0</v>
      </c>
      <c r="H78" s="1733">
        <v>0</v>
      </c>
      <c r="I78" s="1734">
        <v>0</v>
      </c>
      <c r="J78" s="1734">
        <v>0</v>
      </c>
      <c r="K78" s="1734">
        <v>0</v>
      </c>
      <c r="L78" s="1734">
        <v>0</v>
      </c>
      <c r="M78" s="1734">
        <v>0</v>
      </c>
      <c r="N78" s="1734">
        <v>0</v>
      </c>
      <c r="O78" s="1734">
        <v>0</v>
      </c>
      <c r="P78" s="1734">
        <v>0</v>
      </c>
      <c r="Q78" s="1734">
        <v>0</v>
      </c>
      <c r="R78" s="1734">
        <v>0</v>
      </c>
      <c r="S78" s="1120">
        <f t="shared" si="17"/>
        <v>0</v>
      </c>
    </row>
    <row r="79" spans="1:19" ht="22.5" customHeight="1" x14ac:dyDescent="0.15">
      <c r="A79" s="27"/>
      <c r="B79" s="27"/>
      <c r="C79" s="2411"/>
      <c r="D79" s="2553" t="s">
        <v>155</v>
      </c>
      <c r="E79" s="2554"/>
      <c r="F79" s="2555"/>
      <c r="G79" s="1733">
        <v>0</v>
      </c>
      <c r="H79" s="1733">
        <v>0</v>
      </c>
      <c r="I79" s="1734">
        <v>0</v>
      </c>
      <c r="J79" s="1734">
        <v>3</v>
      </c>
      <c r="K79" s="1734">
        <v>0</v>
      </c>
      <c r="L79" s="1734">
        <v>0</v>
      </c>
      <c r="M79" s="1734">
        <v>3</v>
      </c>
      <c r="N79" s="1734">
        <v>0</v>
      </c>
      <c r="O79" s="1734">
        <v>2</v>
      </c>
      <c r="P79" s="1734">
        <v>3</v>
      </c>
      <c r="Q79" s="1734">
        <v>0</v>
      </c>
      <c r="R79" s="1734">
        <v>0</v>
      </c>
      <c r="S79" s="1088">
        <f t="shared" si="17"/>
        <v>11</v>
      </c>
    </row>
    <row r="80" spans="1:19" ht="22.5" customHeight="1" x14ac:dyDescent="0.15">
      <c r="A80" s="27"/>
      <c r="B80" s="27"/>
      <c r="C80" s="2411"/>
      <c r="D80" s="2534" t="s">
        <v>588</v>
      </c>
      <c r="E80" s="2535"/>
      <c r="F80" s="186" t="s">
        <v>113</v>
      </c>
      <c r="G80" s="1730">
        <v>2</v>
      </c>
      <c r="H80" s="1730">
        <v>1</v>
      </c>
      <c r="I80" s="1731">
        <v>1</v>
      </c>
      <c r="J80" s="1731">
        <v>1</v>
      </c>
      <c r="K80" s="1731">
        <v>6</v>
      </c>
      <c r="L80" s="1731">
        <v>4</v>
      </c>
      <c r="M80" s="1731">
        <v>4</v>
      </c>
      <c r="N80" s="1731">
        <v>5</v>
      </c>
      <c r="O80" s="1731">
        <v>3</v>
      </c>
      <c r="P80" s="1731">
        <v>10</v>
      </c>
      <c r="Q80" s="1731">
        <v>2</v>
      </c>
      <c r="R80" s="1731">
        <v>15</v>
      </c>
      <c r="S80" s="1146">
        <f t="shared" si="17"/>
        <v>54</v>
      </c>
    </row>
    <row r="81" spans="1:19" ht="22.5" customHeight="1" thickBot="1" x14ac:dyDescent="0.2">
      <c r="A81" s="27"/>
      <c r="B81" s="27"/>
      <c r="C81" s="2411"/>
      <c r="D81" s="2536"/>
      <c r="E81" s="2537"/>
      <c r="F81" s="187" t="s">
        <v>114</v>
      </c>
      <c r="G81" s="1733">
        <v>12</v>
      </c>
      <c r="H81" s="1733">
        <v>8</v>
      </c>
      <c r="I81" s="1734">
        <v>10</v>
      </c>
      <c r="J81" s="1734">
        <v>10</v>
      </c>
      <c r="K81" s="1734">
        <v>6</v>
      </c>
      <c r="L81" s="1734">
        <v>9</v>
      </c>
      <c r="M81" s="1734">
        <v>14</v>
      </c>
      <c r="N81" s="1734">
        <v>3</v>
      </c>
      <c r="O81" s="1734">
        <v>4</v>
      </c>
      <c r="P81" s="1734">
        <v>6</v>
      </c>
      <c r="Q81" s="1734">
        <v>8</v>
      </c>
      <c r="R81" s="1734">
        <v>8</v>
      </c>
      <c r="S81" s="1121">
        <f t="shared" si="17"/>
        <v>98</v>
      </c>
    </row>
    <row r="82" spans="1:19" ht="22.5" customHeight="1" thickTop="1" thickBot="1" x14ac:dyDescent="0.2">
      <c r="A82" s="27"/>
      <c r="B82" s="27"/>
      <c r="C82" s="2412"/>
      <c r="D82" s="2546" t="s">
        <v>15</v>
      </c>
      <c r="E82" s="2538"/>
      <c r="F82" s="2547"/>
      <c r="G82" s="1122">
        <f t="shared" ref="G82:R82" si="18">SUM(G77:G81)</f>
        <v>19</v>
      </c>
      <c r="H82" s="1085">
        <f t="shared" si="18"/>
        <v>10</v>
      </c>
      <c r="I82" s="1085">
        <f t="shared" si="18"/>
        <v>13</v>
      </c>
      <c r="J82" s="1085">
        <f t="shared" si="18"/>
        <v>20</v>
      </c>
      <c r="K82" s="1085">
        <f t="shared" si="18"/>
        <v>19</v>
      </c>
      <c r="L82" s="1085">
        <f t="shared" si="18"/>
        <v>18</v>
      </c>
      <c r="M82" s="1085">
        <f t="shared" si="18"/>
        <v>24</v>
      </c>
      <c r="N82" s="1085">
        <f t="shared" si="18"/>
        <v>15</v>
      </c>
      <c r="O82" s="1085">
        <f t="shared" si="18"/>
        <v>13</v>
      </c>
      <c r="P82" s="1085">
        <f t="shared" si="18"/>
        <v>23</v>
      </c>
      <c r="Q82" s="1085">
        <f t="shared" si="18"/>
        <v>11</v>
      </c>
      <c r="R82" s="1085">
        <f t="shared" si="18"/>
        <v>31</v>
      </c>
      <c r="S82" s="1123">
        <f t="shared" si="17"/>
        <v>216</v>
      </c>
    </row>
    <row r="83" spans="1:19" ht="15" customHeight="1" x14ac:dyDescent="0.15">
      <c r="A83" s="27"/>
      <c r="B83" s="27"/>
      <c r="C83" s="1842"/>
      <c r="D83" s="1843"/>
      <c r="E83" s="1843"/>
      <c r="F83" s="1844"/>
      <c r="G83" s="1138"/>
      <c r="H83" s="1138"/>
      <c r="I83" s="1138"/>
      <c r="J83" s="1138"/>
      <c r="K83" s="1138"/>
      <c r="L83" s="1138"/>
      <c r="M83" s="1138"/>
      <c r="N83" s="1138"/>
      <c r="O83" s="1138"/>
      <c r="P83" s="1138"/>
      <c r="Q83" s="1138"/>
      <c r="R83" s="1138"/>
      <c r="S83" s="1138"/>
    </row>
    <row r="84" spans="1:19" ht="15" customHeight="1" x14ac:dyDescent="0.15">
      <c r="A84" s="27"/>
      <c r="B84" s="27"/>
      <c r="C84" s="1842"/>
      <c r="D84" s="1843"/>
      <c r="E84" s="1843"/>
      <c r="F84" s="1844"/>
      <c r="G84" s="1138"/>
      <c r="H84" s="1138"/>
      <c r="I84" s="1138"/>
      <c r="J84" s="1138"/>
      <c r="K84" s="1138"/>
      <c r="L84" s="1138"/>
      <c r="M84" s="1138"/>
      <c r="N84" s="1138"/>
      <c r="O84" s="1138"/>
      <c r="P84" s="1138"/>
      <c r="Q84" s="1138"/>
      <c r="R84" s="1138"/>
      <c r="S84" s="1138"/>
    </row>
    <row r="85" spans="1:19" ht="20.100000000000001" customHeight="1" x14ac:dyDescent="0.15">
      <c r="A85" s="27"/>
      <c r="B85" s="282" t="s">
        <v>579</v>
      </c>
      <c r="D85" s="27"/>
      <c r="E85" s="27"/>
      <c r="F85" s="27"/>
      <c r="G85" s="1139"/>
      <c r="H85" s="1139"/>
      <c r="I85" s="1139"/>
      <c r="J85" s="1139"/>
      <c r="K85" s="1139"/>
      <c r="L85" s="1139"/>
      <c r="M85" s="1139"/>
      <c r="N85" s="1139"/>
      <c r="O85" s="1139"/>
      <c r="P85" s="1139"/>
      <c r="Q85" s="2462">
        <f>'当該年度入力、注意事項'!$E$10</f>
        <v>26</v>
      </c>
      <c r="R85" s="2462"/>
      <c r="S85" s="2462"/>
    </row>
    <row r="86" spans="1:19" s="4" customFormat="1" ht="3.75" customHeight="1" thickBot="1" x14ac:dyDescent="0.2">
      <c r="A86" s="8"/>
      <c r="B86" s="8"/>
      <c r="C86" s="1842"/>
      <c r="D86" s="1843"/>
      <c r="E86" s="1843"/>
      <c r="F86" s="1844"/>
      <c r="G86" s="1138"/>
      <c r="H86" s="1138"/>
      <c r="I86" s="1138"/>
      <c r="J86" s="1138"/>
      <c r="K86" s="1138"/>
      <c r="L86" s="1138"/>
      <c r="M86" s="1138"/>
      <c r="N86" s="1138"/>
      <c r="O86" s="1138"/>
      <c r="P86" s="1138"/>
      <c r="Q86" s="1138"/>
      <c r="R86" s="1138"/>
      <c r="S86" s="1138"/>
    </row>
    <row r="87" spans="1:19" ht="18.75" customHeight="1" x14ac:dyDescent="0.15">
      <c r="A87" s="27"/>
      <c r="B87" s="27"/>
      <c r="C87" s="2529"/>
      <c r="D87" s="2530"/>
      <c r="E87" s="2474" t="s">
        <v>266</v>
      </c>
      <c r="F87" s="2475"/>
      <c r="G87" s="1140"/>
      <c r="H87" s="1141"/>
      <c r="I87" s="1141"/>
      <c r="J87" s="2431">
        <f>'当該年度入力、注意事項'!$E$10</f>
        <v>26</v>
      </c>
      <c r="K87" s="2431"/>
      <c r="L87" s="2431"/>
      <c r="M87" s="1141"/>
      <c r="N87" s="1141"/>
      <c r="O87" s="1142"/>
      <c r="P87" s="2432">
        <f>'当該年度入力、注意事項'!$E$10+1</f>
        <v>27</v>
      </c>
      <c r="Q87" s="2431"/>
      <c r="R87" s="2433"/>
      <c r="S87" s="2549" t="s">
        <v>15</v>
      </c>
    </row>
    <row r="88" spans="1:19" ht="18.75" customHeight="1" thickBot="1" x14ac:dyDescent="0.2">
      <c r="A88" s="27"/>
      <c r="B88" s="27"/>
      <c r="C88" s="2490" t="s">
        <v>264</v>
      </c>
      <c r="D88" s="2491"/>
      <c r="E88" s="2551"/>
      <c r="F88" s="2552"/>
      <c r="G88" s="1143" t="s">
        <v>448</v>
      </c>
      <c r="H88" s="1144" t="s">
        <v>449</v>
      </c>
      <c r="I88" s="1144" t="s">
        <v>450</v>
      </c>
      <c r="J88" s="1144" t="s">
        <v>451</v>
      </c>
      <c r="K88" s="1144" t="s">
        <v>458</v>
      </c>
      <c r="L88" s="1144" t="s">
        <v>459</v>
      </c>
      <c r="M88" s="1144" t="s">
        <v>452</v>
      </c>
      <c r="N88" s="1144" t="s">
        <v>453</v>
      </c>
      <c r="O88" s="1144" t="s">
        <v>454</v>
      </c>
      <c r="P88" s="1144" t="s">
        <v>455</v>
      </c>
      <c r="Q88" s="1144" t="s">
        <v>456</v>
      </c>
      <c r="R88" s="1144" t="s">
        <v>457</v>
      </c>
      <c r="S88" s="2550"/>
    </row>
    <row r="89" spans="1:19" ht="22.5" customHeight="1" x14ac:dyDescent="0.15">
      <c r="A89" s="27"/>
      <c r="B89" s="27"/>
      <c r="C89" s="2410" t="s">
        <v>235</v>
      </c>
      <c r="D89" s="2543" t="s">
        <v>580</v>
      </c>
      <c r="E89" s="2544"/>
      <c r="F89" s="2545"/>
      <c r="G89" s="1733">
        <v>5</v>
      </c>
      <c r="H89" s="1734">
        <v>2</v>
      </c>
      <c r="I89" s="1734">
        <v>4</v>
      </c>
      <c r="J89" s="1734">
        <v>6</v>
      </c>
      <c r="K89" s="1734">
        <v>0</v>
      </c>
      <c r="L89" s="1734">
        <v>4</v>
      </c>
      <c r="M89" s="1734">
        <v>7</v>
      </c>
      <c r="N89" s="1734">
        <v>2</v>
      </c>
      <c r="O89" s="1734">
        <v>2</v>
      </c>
      <c r="P89" s="1734">
        <v>5</v>
      </c>
      <c r="Q89" s="1734">
        <v>12</v>
      </c>
      <c r="R89" s="1734">
        <v>1</v>
      </c>
      <c r="S89" s="1127">
        <f>SUM(G89:R89)</f>
        <v>50</v>
      </c>
    </row>
    <row r="90" spans="1:19" ht="22.5" customHeight="1" thickBot="1" x14ac:dyDescent="0.2">
      <c r="A90" s="27"/>
      <c r="B90" s="27"/>
      <c r="C90" s="2411"/>
      <c r="D90" s="2531" t="s">
        <v>581</v>
      </c>
      <c r="E90" s="2532"/>
      <c r="F90" s="2533"/>
      <c r="G90" s="1733">
        <v>0</v>
      </c>
      <c r="H90" s="1734">
        <v>0</v>
      </c>
      <c r="I90" s="1734">
        <v>0</v>
      </c>
      <c r="J90" s="1734">
        <v>0</v>
      </c>
      <c r="K90" s="1734">
        <v>0</v>
      </c>
      <c r="L90" s="1734">
        <v>0</v>
      </c>
      <c r="M90" s="1734">
        <v>0</v>
      </c>
      <c r="N90" s="1734">
        <v>0</v>
      </c>
      <c r="O90" s="1734">
        <v>0</v>
      </c>
      <c r="P90" s="1734">
        <v>0</v>
      </c>
      <c r="Q90" s="1734">
        <v>0</v>
      </c>
      <c r="R90" s="1734">
        <v>0</v>
      </c>
      <c r="S90" s="1120">
        <f>SUM(G90:R90)</f>
        <v>0</v>
      </c>
    </row>
    <row r="91" spans="1:19" ht="22.5" customHeight="1" thickTop="1" thickBot="1" x14ac:dyDescent="0.2">
      <c r="A91" s="27"/>
      <c r="B91" s="27"/>
      <c r="C91" s="2412"/>
      <c r="D91" s="2546" t="s">
        <v>15</v>
      </c>
      <c r="E91" s="2538"/>
      <c r="F91" s="2547"/>
      <c r="G91" s="404">
        <f t="shared" ref="G91:R91" si="19">SUM(G89:G90)</f>
        <v>5</v>
      </c>
      <c r="H91" s="403">
        <f t="shared" si="19"/>
        <v>2</v>
      </c>
      <c r="I91" s="403">
        <f t="shared" si="19"/>
        <v>4</v>
      </c>
      <c r="J91" s="403">
        <f t="shared" si="19"/>
        <v>6</v>
      </c>
      <c r="K91" s="403">
        <f t="shared" si="19"/>
        <v>0</v>
      </c>
      <c r="L91" s="403">
        <f t="shared" si="19"/>
        <v>4</v>
      </c>
      <c r="M91" s="403">
        <f t="shared" si="19"/>
        <v>7</v>
      </c>
      <c r="N91" s="403">
        <f t="shared" si="19"/>
        <v>2</v>
      </c>
      <c r="O91" s="403">
        <f t="shared" si="19"/>
        <v>2</v>
      </c>
      <c r="P91" s="403">
        <f t="shared" si="19"/>
        <v>5</v>
      </c>
      <c r="Q91" s="403">
        <f t="shared" si="19"/>
        <v>12</v>
      </c>
      <c r="R91" s="403">
        <f t="shared" si="19"/>
        <v>1</v>
      </c>
      <c r="S91" s="414">
        <f>SUM(G91:R91)</f>
        <v>50</v>
      </c>
    </row>
    <row r="92" spans="1:19" ht="15" customHeight="1" x14ac:dyDescent="0.15">
      <c r="A92" s="27"/>
      <c r="B92" s="27"/>
      <c r="C92" s="1842"/>
      <c r="D92" s="1843"/>
      <c r="E92" s="1843"/>
      <c r="F92" s="1844"/>
      <c r="G92" s="8"/>
      <c r="H92" s="8"/>
      <c r="I92" s="8"/>
      <c r="J92" s="8"/>
      <c r="K92" s="8"/>
      <c r="L92" s="8"/>
      <c r="M92" s="8"/>
      <c r="N92" s="8"/>
      <c r="O92" s="8"/>
      <c r="P92" s="8"/>
      <c r="Q92" s="8"/>
      <c r="R92" s="8"/>
      <c r="S92" s="8"/>
    </row>
    <row r="93" spans="1:19" ht="20.100000000000001" customHeight="1" x14ac:dyDescent="0.15">
      <c r="A93" s="27"/>
      <c r="B93" s="282" t="s">
        <v>583</v>
      </c>
      <c r="D93" s="27"/>
      <c r="E93" s="27"/>
      <c r="F93" s="27"/>
      <c r="G93" s="1139"/>
      <c r="H93" s="1139"/>
      <c r="I93" s="1139"/>
      <c r="J93" s="1139"/>
      <c r="K93" s="1139"/>
      <c r="L93" s="1139"/>
      <c r="M93" s="1139"/>
      <c r="N93" s="1139"/>
      <c r="O93" s="1139"/>
      <c r="P93" s="1139"/>
      <c r="Q93" s="2462">
        <f>'当該年度入力、注意事項'!$E$10</f>
        <v>26</v>
      </c>
      <c r="R93" s="2462"/>
      <c r="S93" s="2462"/>
    </row>
    <row r="94" spans="1:19" s="4" customFormat="1" ht="3.75" customHeight="1" thickBot="1" x14ac:dyDescent="0.2">
      <c r="A94" s="8"/>
      <c r="B94" s="8"/>
      <c r="C94" s="1842"/>
      <c r="D94" s="1843"/>
      <c r="E94" s="1843"/>
      <c r="F94" s="1844"/>
      <c r="G94" s="1138"/>
      <c r="H94" s="1138"/>
      <c r="I94" s="1138"/>
      <c r="J94" s="1138"/>
      <c r="K94" s="1138"/>
      <c r="L94" s="1138"/>
      <c r="M94" s="1138"/>
      <c r="N94" s="1138"/>
      <c r="O94" s="1138"/>
      <c r="P94" s="1138"/>
      <c r="Q94" s="1138"/>
      <c r="R94" s="1138"/>
      <c r="S94" s="1138"/>
    </row>
    <row r="95" spans="1:19" ht="18.75" customHeight="1" x14ac:dyDescent="0.15">
      <c r="A95" s="27"/>
      <c r="B95" s="27"/>
      <c r="C95" s="2529"/>
      <c r="D95" s="2530"/>
      <c r="E95" s="2474" t="s">
        <v>266</v>
      </c>
      <c r="F95" s="2475"/>
      <c r="G95" s="1140"/>
      <c r="H95" s="1141"/>
      <c r="I95" s="1141"/>
      <c r="J95" s="2431">
        <f>'当該年度入力、注意事項'!$E$10</f>
        <v>26</v>
      </c>
      <c r="K95" s="2431"/>
      <c r="L95" s="2431"/>
      <c r="M95" s="1141"/>
      <c r="N95" s="1141"/>
      <c r="O95" s="1142"/>
      <c r="P95" s="2432">
        <f>'当該年度入力、注意事項'!$E$10+1</f>
        <v>27</v>
      </c>
      <c r="Q95" s="2431"/>
      <c r="R95" s="2433"/>
      <c r="S95" s="2549" t="s">
        <v>15</v>
      </c>
    </row>
    <row r="96" spans="1:19" ht="18.75" customHeight="1" thickBot="1" x14ac:dyDescent="0.2">
      <c r="A96" s="27"/>
      <c r="B96" s="27"/>
      <c r="C96" s="2490" t="s">
        <v>264</v>
      </c>
      <c r="D96" s="2491"/>
      <c r="E96" s="2551"/>
      <c r="F96" s="2552"/>
      <c r="G96" s="1143" t="s">
        <v>448</v>
      </c>
      <c r="H96" s="1144" t="s">
        <v>449</v>
      </c>
      <c r="I96" s="1144" t="s">
        <v>450</v>
      </c>
      <c r="J96" s="1144" t="s">
        <v>451</v>
      </c>
      <c r="K96" s="1144" t="s">
        <v>458</v>
      </c>
      <c r="L96" s="1144" t="s">
        <v>459</v>
      </c>
      <c r="M96" s="1144" t="s">
        <v>452</v>
      </c>
      <c r="N96" s="1144" t="s">
        <v>453</v>
      </c>
      <c r="O96" s="1144" t="s">
        <v>454</v>
      </c>
      <c r="P96" s="1144" t="s">
        <v>455</v>
      </c>
      <c r="Q96" s="1144" t="s">
        <v>456</v>
      </c>
      <c r="R96" s="1144" t="s">
        <v>457</v>
      </c>
      <c r="S96" s="2550"/>
    </row>
    <row r="97" spans="1:19" ht="22.5" customHeight="1" x14ac:dyDescent="0.15">
      <c r="A97" s="27"/>
      <c r="B97" s="27"/>
      <c r="C97" s="2410" t="s">
        <v>235</v>
      </c>
      <c r="D97" s="2543" t="s">
        <v>580</v>
      </c>
      <c r="E97" s="2544"/>
      <c r="F97" s="2545"/>
      <c r="G97" s="1733">
        <v>0</v>
      </c>
      <c r="H97" s="1734">
        <v>0</v>
      </c>
      <c r="I97" s="1734">
        <v>0</v>
      </c>
      <c r="J97" s="1734">
        <v>0</v>
      </c>
      <c r="K97" s="1734">
        <v>0</v>
      </c>
      <c r="L97" s="1734">
        <v>0</v>
      </c>
      <c r="M97" s="1734">
        <v>0</v>
      </c>
      <c r="N97" s="1734">
        <v>0</v>
      </c>
      <c r="O97" s="1734">
        <v>0</v>
      </c>
      <c r="P97" s="1734">
        <v>0</v>
      </c>
      <c r="Q97" s="1734">
        <v>0</v>
      </c>
      <c r="R97" s="1734">
        <v>0</v>
      </c>
      <c r="S97" s="1127">
        <f t="shared" ref="S97:S102" si="20">SUM(G97:R97)</f>
        <v>0</v>
      </c>
    </row>
    <row r="98" spans="1:19" ht="22.5" customHeight="1" x14ac:dyDescent="0.15">
      <c r="A98" s="27"/>
      <c r="B98" s="27"/>
      <c r="C98" s="2411"/>
      <c r="D98" s="2531" t="s">
        <v>581</v>
      </c>
      <c r="E98" s="2532"/>
      <c r="F98" s="2533"/>
      <c r="G98" s="1733">
        <v>0</v>
      </c>
      <c r="H98" s="1734">
        <v>0</v>
      </c>
      <c r="I98" s="1734">
        <v>0</v>
      </c>
      <c r="J98" s="1734">
        <v>0</v>
      </c>
      <c r="K98" s="1734">
        <v>0</v>
      </c>
      <c r="L98" s="1734">
        <v>0</v>
      </c>
      <c r="M98" s="1734">
        <v>0</v>
      </c>
      <c r="N98" s="1734">
        <v>0</v>
      </c>
      <c r="O98" s="1734">
        <v>0</v>
      </c>
      <c r="P98" s="1734">
        <v>0</v>
      </c>
      <c r="Q98" s="1734">
        <v>0</v>
      </c>
      <c r="R98" s="1734">
        <v>0</v>
      </c>
      <c r="S98" s="1120">
        <f t="shared" si="20"/>
        <v>0</v>
      </c>
    </row>
    <row r="99" spans="1:19" ht="22.5" customHeight="1" x14ac:dyDescent="0.15">
      <c r="A99" s="27"/>
      <c r="B99" s="27"/>
      <c r="C99" s="2411"/>
      <c r="D99" s="2553" t="s">
        <v>155</v>
      </c>
      <c r="E99" s="2554"/>
      <c r="F99" s="2555"/>
      <c r="G99" s="1733">
        <v>0</v>
      </c>
      <c r="H99" s="1734">
        <v>0</v>
      </c>
      <c r="I99" s="1734">
        <v>0</v>
      </c>
      <c r="J99" s="1734">
        <v>0</v>
      </c>
      <c r="K99" s="1734">
        <v>0</v>
      </c>
      <c r="L99" s="1734">
        <v>0</v>
      </c>
      <c r="M99" s="1734">
        <v>0</v>
      </c>
      <c r="N99" s="1734">
        <v>0</v>
      </c>
      <c r="O99" s="1734">
        <v>0</v>
      </c>
      <c r="P99" s="1734">
        <v>0</v>
      </c>
      <c r="Q99" s="1734">
        <v>0</v>
      </c>
      <c r="R99" s="1734">
        <v>0</v>
      </c>
      <c r="S99" s="1088">
        <f t="shared" si="20"/>
        <v>0</v>
      </c>
    </row>
    <row r="100" spans="1:19" ht="22.5" customHeight="1" x14ac:dyDescent="0.15">
      <c r="A100" s="27"/>
      <c r="B100" s="27"/>
      <c r="C100" s="2411"/>
      <c r="D100" s="2534" t="s">
        <v>588</v>
      </c>
      <c r="E100" s="2535"/>
      <c r="F100" s="186" t="s">
        <v>113</v>
      </c>
      <c r="G100" s="1730">
        <v>0</v>
      </c>
      <c r="H100" s="1731">
        <v>0</v>
      </c>
      <c r="I100" s="1731">
        <v>0</v>
      </c>
      <c r="J100" s="1731">
        <v>0</v>
      </c>
      <c r="K100" s="1731">
        <v>0</v>
      </c>
      <c r="L100" s="1731">
        <v>0</v>
      </c>
      <c r="M100" s="1731">
        <v>0</v>
      </c>
      <c r="N100" s="1731">
        <v>0</v>
      </c>
      <c r="O100" s="1731">
        <v>0</v>
      </c>
      <c r="P100" s="1731">
        <v>0</v>
      </c>
      <c r="Q100" s="1731">
        <v>0</v>
      </c>
      <c r="R100" s="1731">
        <v>1</v>
      </c>
      <c r="S100" s="1146">
        <f t="shared" si="20"/>
        <v>1</v>
      </c>
    </row>
    <row r="101" spans="1:19" ht="22.5" customHeight="1" thickBot="1" x14ac:dyDescent="0.2">
      <c r="A101" s="27"/>
      <c r="B101" s="27"/>
      <c r="C101" s="2411"/>
      <c r="D101" s="2536"/>
      <c r="E101" s="2537"/>
      <c r="F101" s="187" t="s">
        <v>114</v>
      </c>
      <c r="G101" s="1736">
        <v>1</v>
      </c>
      <c r="H101" s="1737">
        <v>2</v>
      </c>
      <c r="I101" s="1737">
        <v>1</v>
      </c>
      <c r="J101" s="1737">
        <v>1</v>
      </c>
      <c r="K101" s="1737">
        <v>2</v>
      </c>
      <c r="L101" s="1737">
        <v>2</v>
      </c>
      <c r="M101" s="1737">
        <v>1</v>
      </c>
      <c r="N101" s="1737">
        <v>4</v>
      </c>
      <c r="O101" s="1737">
        <v>0</v>
      </c>
      <c r="P101" s="1737">
        <v>0</v>
      </c>
      <c r="Q101" s="1737">
        <v>0</v>
      </c>
      <c r="R101" s="1737">
        <v>0</v>
      </c>
      <c r="S101" s="1121">
        <f t="shared" si="20"/>
        <v>14</v>
      </c>
    </row>
    <row r="102" spans="1:19" ht="22.5" customHeight="1" thickTop="1" thickBot="1" x14ac:dyDescent="0.2">
      <c r="A102" s="27"/>
      <c r="B102" s="27"/>
      <c r="C102" s="2412"/>
      <c r="D102" s="2546" t="s">
        <v>15</v>
      </c>
      <c r="E102" s="2538"/>
      <c r="F102" s="2547"/>
      <c r="G102" s="404">
        <f t="shared" ref="G102:R102" si="21">SUM(G97:G101)</f>
        <v>1</v>
      </c>
      <c r="H102" s="403">
        <f t="shared" si="21"/>
        <v>2</v>
      </c>
      <c r="I102" s="403">
        <f t="shared" si="21"/>
        <v>1</v>
      </c>
      <c r="J102" s="403">
        <f t="shared" si="21"/>
        <v>1</v>
      </c>
      <c r="K102" s="403">
        <f t="shared" si="21"/>
        <v>2</v>
      </c>
      <c r="L102" s="403">
        <f t="shared" si="21"/>
        <v>2</v>
      </c>
      <c r="M102" s="403">
        <f t="shared" si="21"/>
        <v>1</v>
      </c>
      <c r="N102" s="403">
        <f t="shared" si="21"/>
        <v>4</v>
      </c>
      <c r="O102" s="403">
        <f t="shared" si="21"/>
        <v>0</v>
      </c>
      <c r="P102" s="403">
        <f t="shared" si="21"/>
        <v>0</v>
      </c>
      <c r="Q102" s="403">
        <f t="shared" si="21"/>
        <v>0</v>
      </c>
      <c r="R102" s="403">
        <f t="shared" si="21"/>
        <v>1</v>
      </c>
      <c r="S102" s="414">
        <f t="shared" si="20"/>
        <v>15</v>
      </c>
    </row>
    <row r="103" spans="1:19" ht="15" customHeight="1" x14ac:dyDescent="0.15">
      <c r="A103" s="27"/>
      <c r="B103" s="27"/>
      <c r="C103" s="1842"/>
      <c r="D103" s="1843"/>
      <c r="E103" s="1843"/>
      <c r="F103" s="1844"/>
      <c r="G103" s="8"/>
      <c r="H103" s="8"/>
      <c r="I103" s="8"/>
      <c r="J103" s="8"/>
      <c r="K103" s="8"/>
      <c r="L103" s="8"/>
      <c r="M103" s="8"/>
      <c r="N103" s="8"/>
      <c r="O103" s="8"/>
      <c r="P103" s="8"/>
      <c r="Q103" s="8"/>
      <c r="R103" s="8"/>
      <c r="S103" s="8"/>
    </row>
    <row r="104" spans="1:19" ht="20.100000000000001" customHeight="1" x14ac:dyDescent="0.15">
      <c r="A104" s="27"/>
      <c r="B104" s="143"/>
      <c r="C104" s="4"/>
      <c r="D104" s="8"/>
      <c r="E104" s="8"/>
      <c r="F104" s="8"/>
      <c r="G104" s="8"/>
      <c r="H104" s="8"/>
      <c r="I104" s="8"/>
      <c r="J104" s="8"/>
      <c r="K104" s="8"/>
      <c r="L104" s="8"/>
      <c r="M104" s="8"/>
      <c r="N104" s="8"/>
      <c r="O104" s="8"/>
      <c r="P104" s="8"/>
      <c r="Q104" s="2563"/>
      <c r="R104" s="2563"/>
      <c r="S104" s="2563"/>
    </row>
    <row r="105" spans="1:19" s="4" customFormat="1" ht="3.75" customHeight="1" x14ac:dyDescent="0.15">
      <c r="A105" s="8"/>
      <c r="B105" s="8"/>
      <c r="C105" s="1842"/>
      <c r="D105" s="1843"/>
      <c r="E105" s="1843"/>
      <c r="F105" s="1844"/>
      <c r="G105" s="8"/>
      <c r="H105" s="8"/>
      <c r="I105" s="8"/>
      <c r="J105" s="8"/>
      <c r="K105" s="8"/>
      <c r="L105" s="8"/>
      <c r="M105" s="8"/>
      <c r="N105" s="8"/>
      <c r="O105" s="8"/>
      <c r="P105" s="8"/>
      <c r="Q105" s="8"/>
      <c r="R105" s="8"/>
      <c r="S105" s="8"/>
    </row>
    <row r="106" spans="1:19" ht="18.75" customHeight="1" x14ac:dyDescent="0.15">
      <c r="A106" s="27"/>
      <c r="B106" s="8"/>
      <c r="C106" s="2562"/>
      <c r="D106" s="2562"/>
      <c r="E106" s="2556"/>
      <c r="F106" s="2556"/>
      <c r="G106" s="1843"/>
      <c r="H106" s="1843"/>
      <c r="I106" s="1843"/>
      <c r="J106" s="2557"/>
      <c r="K106" s="2557"/>
      <c r="L106" s="2557"/>
      <c r="M106" s="1843"/>
      <c r="N106" s="1843"/>
      <c r="O106" s="1843"/>
      <c r="P106" s="2557"/>
      <c r="Q106" s="2557"/>
      <c r="R106" s="2557"/>
      <c r="S106" s="1845"/>
    </row>
    <row r="107" spans="1:19" ht="15" customHeight="1" x14ac:dyDescent="0.15">
      <c r="A107" s="27"/>
      <c r="B107" s="282"/>
      <c r="C107" s="27"/>
      <c r="D107" s="27"/>
      <c r="E107" s="27"/>
      <c r="F107" s="27"/>
      <c r="G107" s="27"/>
      <c r="H107" s="27"/>
      <c r="I107" s="27"/>
      <c r="J107" s="27"/>
      <c r="K107" s="27"/>
      <c r="L107" s="27"/>
      <c r="M107" s="27"/>
      <c r="N107" s="27"/>
      <c r="O107" s="27"/>
      <c r="P107" s="27"/>
      <c r="Q107" s="27"/>
      <c r="R107" s="27"/>
      <c r="S107" s="27"/>
    </row>
    <row r="108" spans="1:19" ht="22.5" customHeight="1" x14ac:dyDescent="0.15">
      <c r="A108" s="27"/>
      <c r="B108" s="143" t="s">
        <v>584</v>
      </c>
      <c r="D108" s="27"/>
      <c r="E108" s="27"/>
      <c r="F108" s="27"/>
      <c r="G108" s="27"/>
      <c r="H108" s="27"/>
      <c r="I108" s="27"/>
      <c r="J108" s="27"/>
      <c r="K108" s="27"/>
      <c r="L108" s="27"/>
      <c r="M108" s="27"/>
      <c r="N108" s="27"/>
      <c r="O108" s="27"/>
      <c r="P108" s="27"/>
      <c r="Q108" s="2147">
        <f>'当該年度入力、注意事項'!$E$10</f>
        <v>26</v>
      </c>
      <c r="R108" s="2147"/>
      <c r="S108" s="2147"/>
    </row>
    <row r="109" spans="1:19" ht="3.75" customHeight="1" thickBot="1" x14ac:dyDescent="0.2">
      <c r="A109" s="27"/>
      <c r="B109" s="27"/>
      <c r="C109" s="27"/>
      <c r="D109" s="27"/>
      <c r="E109" s="27"/>
      <c r="F109" s="27"/>
      <c r="G109" s="27"/>
      <c r="H109" s="27"/>
      <c r="I109" s="27"/>
      <c r="J109" s="27"/>
      <c r="K109" s="27"/>
      <c r="L109" s="27"/>
      <c r="M109" s="27"/>
      <c r="N109" s="27"/>
      <c r="O109" s="27"/>
      <c r="P109" s="27"/>
      <c r="Q109" s="27"/>
      <c r="R109" s="27"/>
      <c r="S109" s="27"/>
    </row>
    <row r="110" spans="1:19" ht="18.75" customHeight="1" x14ac:dyDescent="0.15">
      <c r="A110" s="27"/>
      <c r="B110" s="27"/>
      <c r="C110" s="2529"/>
      <c r="D110" s="2530"/>
      <c r="E110" s="2474" t="s">
        <v>266</v>
      </c>
      <c r="F110" s="2475"/>
      <c r="G110" s="789"/>
      <c r="H110" s="790"/>
      <c r="I110" s="790"/>
      <c r="J110" s="2469">
        <f>'当該年度入力、注意事項'!$E$10</f>
        <v>26</v>
      </c>
      <c r="K110" s="2469"/>
      <c r="L110" s="2469"/>
      <c r="M110" s="790"/>
      <c r="N110" s="790"/>
      <c r="O110" s="791"/>
      <c r="P110" s="2470">
        <f>'当該年度入力、注意事項'!$E$10+1</f>
        <v>27</v>
      </c>
      <c r="Q110" s="2469"/>
      <c r="R110" s="2471"/>
      <c r="S110" s="2564" t="s">
        <v>15</v>
      </c>
    </row>
    <row r="111" spans="1:19" ht="18.75" customHeight="1" thickBot="1" x14ac:dyDescent="0.2">
      <c r="A111" s="27"/>
      <c r="B111" s="27"/>
      <c r="C111" s="2490" t="s">
        <v>264</v>
      </c>
      <c r="D111" s="2491"/>
      <c r="E111" s="2551"/>
      <c r="F111" s="2552"/>
      <c r="G111" s="792" t="s">
        <v>448</v>
      </c>
      <c r="H111" s="793" t="s">
        <v>449</v>
      </c>
      <c r="I111" s="793" t="s">
        <v>450</v>
      </c>
      <c r="J111" s="793" t="s">
        <v>451</v>
      </c>
      <c r="K111" s="793" t="s">
        <v>458</v>
      </c>
      <c r="L111" s="793" t="s">
        <v>459</v>
      </c>
      <c r="M111" s="793" t="s">
        <v>452</v>
      </c>
      <c r="N111" s="793" t="s">
        <v>453</v>
      </c>
      <c r="O111" s="793" t="s">
        <v>454</v>
      </c>
      <c r="P111" s="793" t="s">
        <v>455</v>
      </c>
      <c r="Q111" s="793" t="s">
        <v>456</v>
      </c>
      <c r="R111" s="793" t="s">
        <v>457</v>
      </c>
      <c r="S111" s="2565"/>
    </row>
    <row r="112" spans="1:19" ht="39" customHeight="1" thickBot="1" x14ac:dyDescent="0.2">
      <c r="A112" s="27"/>
      <c r="B112" s="27"/>
      <c r="C112" s="1850" t="s">
        <v>27</v>
      </c>
      <c r="D112" s="2526" t="s">
        <v>585</v>
      </c>
      <c r="E112" s="2527"/>
      <c r="F112" s="2528"/>
      <c r="G112" s="416">
        <f t="shared" ref="G112:R112" si="22">SUM(G113,G114,G115,G116)</f>
        <v>36</v>
      </c>
      <c r="H112" s="416">
        <f t="shared" si="22"/>
        <v>19</v>
      </c>
      <c r="I112" s="416">
        <f t="shared" si="22"/>
        <v>43</v>
      </c>
      <c r="J112" s="416">
        <f t="shared" si="22"/>
        <v>37</v>
      </c>
      <c r="K112" s="416">
        <f t="shared" si="22"/>
        <v>27</v>
      </c>
      <c r="L112" s="416">
        <f t="shared" si="22"/>
        <v>37</v>
      </c>
      <c r="M112" s="416">
        <f t="shared" si="22"/>
        <v>48</v>
      </c>
      <c r="N112" s="416">
        <f t="shared" si="22"/>
        <v>34</v>
      </c>
      <c r="O112" s="416">
        <f t="shared" si="22"/>
        <v>30</v>
      </c>
      <c r="P112" s="416">
        <f t="shared" si="22"/>
        <v>34</v>
      </c>
      <c r="Q112" s="416">
        <f t="shared" si="22"/>
        <v>34</v>
      </c>
      <c r="R112" s="416">
        <f t="shared" si="22"/>
        <v>39</v>
      </c>
      <c r="S112" s="415">
        <f t="shared" ref="S112:S113" si="23">SUM(G112:R112)</f>
        <v>418</v>
      </c>
    </row>
    <row r="113" spans="1:21" ht="39" customHeight="1" x14ac:dyDescent="0.15">
      <c r="A113" s="27"/>
      <c r="B113" s="27"/>
      <c r="C113" s="1850" t="s">
        <v>227</v>
      </c>
      <c r="D113" s="2559" t="s">
        <v>586</v>
      </c>
      <c r="E113" s="2560"/>
      <c r="F113" s="2561"/>
      <c r="G113" s="1475">
        <v>20</v>
      </c>
      <c r="H113" s="1476">
        <v>13</v>
      </c>
      <c r="I113" s="1476">
        <v>29</v>
      </c>
      <c r="J113" s="1476">
        <v>18</v>
      </c>
      <c r="K113" s="1476">
        <v>12</v>
      </c>
      <c r="L113" s="1476">
        <v>18</v>
      </c>
      <c r="M113" s="1476">
        <v>31</v>
      </c>
      <c r="N113" s="1476">
        <v>22</v>
      </c>
      <c r="O113" s="1476">
        <v>19</v>
      </c>
      <c r="P113" s="1476">
        <v>10</v>
      </c>
      <c r="Q113" s="1476">
        <v>12</v>
      </c>
      <c r="R113" s="1476">
        <v>28</v>
      </c>
      <c r="S113" s="415">
        <f t="shared" si="23"/>
        <v>232</v>
      </c>
    </row>
    <row r="114" spans="1:21" ht="39" customHeight="1" x14ac:dyDescent="0.15">
      <c r="A114" s="27"/>
      <c r="B114" s="27"/>
      <c r="C114" s="1851" t="s">
        <v>183</v>
      </c>
      <c r="D114" s="2559" t="s">
        <v>586</v>
      </c>
      <c r="E114" s="2560"/>
      <c r="F114" s="2561"/>
      <c r="G114" s="1713">
        <v>7</v>
      </c>
      <c r="H114" s="1649">
        <v>4</v>
      </c>
      <c r="I114" s="1649">
        <v>9</v>
      </c>
      <c r="J114" s="1649">
        <v>7</v>
      </c>
      <c r="K114" s="1649">
        <v>8</v>
      </c>
      <c r="L114" s="1649">
        <v>12</v>
      </c>
      <c r="M114" s="1649">
        <v>16</v>
      </c>
      <c r="N114" s="1649">
        <v>7</v>
      </c>
      <c r="O114" s="1649">
        <v>7</v>
      </c>
      <c r="P114" s="1649">
        <v>14</v>
      </c>
      <c r="Q114" s="1649">
        <v>12</v>
      </c>
      <c r="R114" s="1650">
        <v>5</v>
      </c>
      <c r="S114" s="450">
        <f t="shared" ref="S114:S115" si="24">SUM(G114:R114)</f>
        <v>108</v>
      </c>
    </row>
    <row r="115" spans="1:21" ht="39" customHeight="1" x14ac:dyDescent="0.15">
      <c r="A115" s="27"/>
      <c r="B115" s="27"/>
      <c r="C115" s="1851" t="s">
        <v>184</v>
      </c>
      <c r="D115" s="2559" t="s">
        <v>586</v>
      </c>
      <c r="E115" s="2560"/>
      <c r="F115" s="2561"/>
      <c r="G115" s="1733">
        <v>9</v>
      </c>
      <c r="H115" s="1734">
        <v>2</v>
      </c>
      <c r="I115" s="1734">
        <v>5</v>
      </c>
      <c r="J115" s="1734">
        <v>12</v>
      </c>
      <c r="K115" s="1734">
        <v>7</v>
      </c>
      <c r="L115" s="1734">
        <v>7</v>
      </c>
      <c r="M115" s="1734">
        <v>1</v>
      </c>
      <c r="N115" s="1734">
        <v>4</v>
      </c>
      <c r="O115" s="1734">
        <v>4</v>
      </c>
      <c r="P115" s="1734">
        <v>10</v>
      </c>
      <c r="Q115" s="1734">
        <v>10</v>
      </c>
      <c r="R115" s="1797">
        <v>6</v>
      </c>
      <c r="S115" s="409">
        <f t="shared" si="24"/>
        <v>77</v>
      </c>
    </row>
    <row r="116" spans="1:21" ht="39" customHeight="1" thickBot="1" x14ac:dyDescent="0.2">
      <c r="A116" s="27"/>
      <c r="B116" s="27"/>
      <c r="C116" s="1851" t="s">
        <v>235</v>
      </c>
      <c r="D116" s="2559" t="s">
        <v>586</v>
      </c>
      <c r="E116" s="2560"/>
      <c r="F116" s="2561"/>
      <c r="G116" s="1730">
        <v>0</v>
      </c>
      <c r="H116" s="1731">
        <v>0</v>
      </c>
      <c r="I116" s="1731">
        <v>0</v>
      </c>
      <c r="J116" s="1731">
        <v>0</v>
      </c>
      <c r="K116" s="1731">
        <v>0</v>
      </c>
      <c r="L116" s="1731">
        <v>0</v>
      </c>
      <c r="M116" s="1731">
        <v>0</v>
      </c>
      <c r="N116" s="1731">
        <v>1</v>
      </c>
      <c r="O116" s="1731">
        <v>0</v>
      </c>
      <c r="P116" s="1731">
        <v>0</v>
      </c>
      <c r="Q116" s="1731">
        <v>0</v>
      </c>
      <c r="R116" s="1731">
        <v>0</v>
      </c>
      <c r="S116" s="409">
        <f>SUM(G116:R116)</f>
        <v>1</v>
      </c>
      <c r="U116" s="2042">
        <f>SUM(S115:S116)</f>
        <v>78</v>
      </c>
    </row>
    <row r="117" spans="1:21" ht="39" customHeight="1" x14ac:dyDescent="0.15">
      <c r="A117" s="27"/>
      <c r="B117" s="27"/>
      <c r="C117" s="832"/>
      <c r="D117" s="2558"/>
      <c r="E117" s="2558"/>
      <c r="F117" s="2558"/>
      <c r="G117" s="830"/>
      <c r="H117" s="830"/>
      <c r="I117" s="830"/>
      <c r="J117" s="830"/>
      <c r="K117" s="830"/>
      <c r="L117" s="830"/>
      <c r="M117" s="830"/>
      <c r="N117" s="830"/>
      <c r="O117" s="830"/>
      <c r="P117" s="830"/>
      <c r="Q117" s="830"/>
      <c r="R117" s="830"/>
      <c r="S117" s="830"/>
    </row>
    <row r="118" spans="1:21" ht="20.100000000000001" customHeight="1" x14ac:dyDescent="0.15">
      <c r="A118" s="27"/>
      <c r="B118" s="27"/>
      <c r="C118" s="32"/>
      <c r="D118" s="27"/>
      <c r="E118" s="27"/>
      <c r="F118" s="27"/>
      <c r="G118" s="27"/>
      <c r="H118" s="27"/>
      <c r="I118" s="27"/>
      <c r="J118" s="27"/>
      <c r="K118" s="27"/>
      <c r="L118" s="27"/>
      <c r="M118" s="27"/>
      <c r="N118" s="27"/>
      <c r="O118" s="27"/>
      <c r="P118" s="27"/>
      <c r="Q118" s="27"/>
      <c r="R118" s="27"/>
      <c r="S118" s="27"/>
    </row>
    <row r="119" spans="1:21" ht="20.100000000000001" customHeight="1" x14ac:dyDescent="0.15">
      <c r="A119" s="27"/>
      <c r="B119" s="27"/>
      <c r="C119" s="27"/>
      <c r="D119" s="27"/>
      <c r="E119" s="27"/>
      <c r="F119" s="27"/>
      <c r="G119" s="27"/>
      <c r="H119" s="27"/>
      <c r="I119" s="27"/>
      <c r="J119" s="27"/>
      <c r="K119" s="27"/>
      <c r="L119" s="27"/>
      <c r="M119" s="27"/>
      <c r="N119" s="27"/>
      <c r="O119" s="27"/>
      <c r="P119" s="27"/>
      <c r="Q119" s="27"/>
      <c r="R119" s="27"/>
      <c r="S119" s="27"/>
    </row>
    <row r="120" spans="1:21" ht="20.100000000000001" customHeight="1" x14ac:dyDescent="0.15">
      <c r="A120" s="27"/>
      <c r="B120" s="27"/>
      <c r="C120" s="27"/>
      <c r="D120" s="27"/>
      <c r="E120" s="27"/>
      <c r="F120" s="27"/>
      <c r="G120" s="27"/>
      <c r="H120" s="27"/>
      <c r="I120" s="27"/>
      <c r="J120" s="27"/>
      <c r="K120" s="27"/>
      <c r="L120" s="27"/>
      <c r="M120" s="27"/>
      <c r="N120" s="27"/>
      <c r="O120" s="27"/>
      <c r="P120" s="27"/>
      <c r="Q120" s="27"/>
      <c r="R120" s="27"/>
      <c r="S120" s="27"/>
    </row>
    <row r="121" spans="1:21" ht="20.100000000000001" customHeight="1" x14ac:dyDescent="0.15">
      <c r="A121" s="27"/>
      <c r="B121" s="27"/>
      <c r="C121" s="27"/>
      <c r="D121" s="27"/>
      <c r="E121" s="27"/>
      <c r="F121" s="27"/>
      <c r="G121" s="27"/>
      <c r="H121" s="27"/>
      <c r="I121" s="27"/>
      <c r="J121" s="27"/>
      <c r="K121" s="27"/>
      <c r="L121" s="27"/>
      <c r="M121" s="27"/>
      <c r="N121" s="27"/>
      <c r="O121" s="27"/>
      <c r="P121" s="27"/>
      <c r="Q121" s="27"/>
      <c r="R121" s="27"/>
      <c r="S121" s="27"/>
    </row>
    <row r="122" spans="1:21" ht="20.100000000000001" customHeight="1" x14ac:dyDescent="0.15">
      <c r="A122" s="27"/>
      <c r="B122" s="27"/>
      <c r="C122" s="27"/>
      <c r="D122" s="27"/>
      <c r="E122" s="27"/>
      <c r="F122" s="27"/>
      <c r="G122" s="27"/>
      <c r="H122" s="27"/>
      <c r="I122" s="27"/>
      <c r="J122" s="27"/>
      <c r="K122" s="27"/>
      <c r="L122" s="27"/>
      <c r="M122" s="27"/>
      <c r="N122" s="27"/>
      <c r="O122" s="27"/>
      <c r="P122" s="27"/>
      <c r="Q122" s="27"/>
      <c r="R122" s="27"/>
      <c r="S122" s="27"/>
    </row>
    <row r="123" spans="1:21" ht="20.100000000000001" customHeight="1" x14ac:dyDescent="0.15">
      <c r="A123" s="27"/>
      <c r="B123" s="27"/>
      <c r="C123" s="27"/>
      <c r="D123" s="27"/>
      <c r="E123" s="27"/>
      <c r="F123" s="27"/>
      <c r="G123" s="27"/>
      <c r="H123" s="27"/>
      <c r="I123" s="27"/>
      <c r="J123" s="27"/>
      <c r="K123" s="27"/>
      <c r="L123" s="27"/>
      <c r="M123" s="27"/>
      <c r="N123" s="27"/>
      <c r="O123" s="27"/>
      <c r="P123" s="27"/>
      <c r="Q123" s="27"/>
      <c r="R123" s="27"/>
      <c r="S123" s="27"/>
    </row>
    <row r="124" spans="1:21" ht="20.100000000000001" customHeight="1" x14ac:dyDescent="0.15">
      <c r="I124" s="27"/>
    </row>
  </sheetData>
  <mergeCells count="149">
    <mergeCell ref="Q45:S45"/>
    <mergeCell ref="Q4:S4"/>
    <mergeCell ref="Q25:S25"/>
    <mergeCell ref="Q65:S65"/>
    <mergeCell ref="Q85:S85"/>
    <mergeCell ref="D29:F29"/>
    <mergeCell ref="C27:D27"/>
    <mergeCell ref="E27:F27"/>
    <mergeCell ref="C28:D28"/>
    <mergeCell ref="E28:F28"/>
    <mergeCell ref="C29:C31"/>
    <mergeCell ref="D31:F31"/>
    <mergeCell ref="D30:F30"/>
    <mergeCell ref="D8:F8"/>
    <mergeCell ref="E7:F7"/>
    <mergeCell ref="C6:D6"/>
    <mergeCell ref="E6:F6"/>
    <mergeCell ref="C7:D7"/>
    <mergeCell ref="C8:C10"/>
    <mergeCell ref="C36:D36"/>
    <mergeCell ref="E36:F36"/>
    <mergeCell ref="D70:F70"/>
    <mergeCell ref="D39:F39"/>
    <mergeCell ref="D10:F10"/>
    <mergeCell ref="J110:L110"/>
    <mergeCell ref="P110:R110"/>
    <mergeCell ref="Q104:S104"/>
    <mergeCell ref="Q108:S108"/>
    <mergeCell ref="S55:S56"/>
    <mergeCell ref="S6:S7"/>
    <mergeCell ref="P6:R6"/>
    <mergeCell ref="J47:L47"/>
    <mergeCell ref="P47:R47"/>
    <mergeCell ref="S47:S48"/>
    <mergeCell ref="S110:S111"/>
    <mergeCell ref="J55:L55"/>
    <mergeCell ref="P55:R55"/>
    <mergeCell ref="Q13:S13"/>
    <mergeCell ref="Q33:S33"/>
    <mergeCell ref="S27:S28"/>
    <mergeCell ref="J27:L27"/>
    <mergeCell ref="P27:R27"/>
    <mergeCell ref="P35:R35"/>
    <mergeCell ref="S35:S36"/>
    <mergeCell ref="S87:S88"/>
    <mergeCell ref="J67:L67"/>
    <mergeCell ref="P67:R67"/>
    <mergeCell ref="S67:S68"/>
    <mergeCell ref="D117:F117"/>
    <mergeCell ref="D114:F114"/>
    <mergeCell ref="D115:F115"/>
    <mergeCell ref="D113:F113"/>
    <mergeCell ref="D100:E101"/>
    <mergeCell ref="D102:F102"/>
    <mergeCell ref="C56:D56"/>
    <mergeCell ref="E56:F56"/>
    <mergeCell ref="C47:D47"/>
    <mergeCell ref="E47:F47"/>
    <mergeCell ref="C48:D48"/>
    <mergeCell ref="E48:F48"/>
    <mergeCell ref="C111:D111"/>
    <mergeCell ref="E111:F111"/>
    <mergeCell ref="C55:D55"/>
    <mergeCell ref="E55:F55"/>
    <mergeCell ref="D50:F50"/>
    <mergeCell ref="D59:F59"/>
    <mergeCell ref="D79:F79"/>
    <mergeCell ref="D99:F99"/>
    <mergeCell ref="D60:E61"/>
    <mergeCell ref="D62:F62"/>
    <mergeCell ref="D116:F116"/>
    <mergeCell ref="C106:D106"/>
    <mergeCell ref="J6:L6"/>
    <mergeCell ref="D9:F9"/>
    <mergeCell ref="E106:F106"/>
    <mergeCell ref="J106:L106"/>
    <mergeCell ref="P106:R106"/>
    <mergeCell ref="C89:C91"/>
    <mergeCell ref="D89:F89"/>
    <mergeCell ref="D91:F91"/>
    <mergeCell ref="C87:D87"/>
    <mergeCell ref="E87:F87"/>
    <mergeCell ref="J87:L87"/>
    <mergeCell ref="P87:R87"/>
    <mergeCell ref="C88:D88"/>
    <mergeCell ref="E88:F88"/>
    <mergeCell ref="Q93:S93"/>
    <mergeCell ref="C95:D95"/>
    <mergeCell ref="E95:F95"/>
    <mergeCell ref="J95:L95"/>
    <mergeCell ref="P95:R95"/>
    <mergeCell ref="S95:S96"/>
    <mergeCell ref="C96:D96"/>
    <mergeCell ref="E96:F96"/>
    <mergeCell ref="J35:L35"/>
    <mergeCell ref="Q53:S53"/>
    <mergeCell ref="Q73:S73"/>
    <mergeCell ref="C75:D75"/>
    <mergeCell ref="E75:F75"/>
    <mergeCell ref="J75:L75"/>
    <mergeCell ref="P75:R75"/>
    <mergeCell ref="S75:S76"/>
    <mergeCell ref="C76:D76"/>
    <mergeCell ref="C57:C62"/>
    <mergeCell ref="C69:C71"/>
    <mergeCell ref="D57:F57"/>
    <mergeCell ref="D58:F58"/>
    <mergeCell ref="E76:F76"/>
    <mergeCell ref="D69:F69"/>
    <mergeCell ref="D71:F71"/>
    <mergeCell ref="C67:D67"/>
    <mergeCell ref="E67:F67"/>
    <mergeCell ref="C68:D68"/>
    <mergeCell ref="E68:F68"/>
    <mergeCell ref="C15:D15"/>
    <mergeCell ref="E15:F15"/>
    <mergeCell ref="J15:L15"/>
    <mergeCell ref="P15:R15"/>
    <mergeCell ref="S15:S16"/>
    <mergeCell ref="C16:D16"/>
    <mergeCell ref="E16:F16"/>
    <mergeCell ref="C17:C22"/>
    <mergeCell ref="D17:F17"/>
    <mergeCell ref="D18:F18"/>
    <mergeCell ref="D20:E21"/>
    <mergeCell ref="D22:F22"/>
    <mergeCell ref="D19:F19"/>
    <mergeCell ref="D112:F112"/>
    <mergeCell ref="C110:D110"/>
    <mergeCell ref="E110:F110"/>
    <mergeCell ref="D38:F38"/>
    <mergeCell ref="E35:F35"/>
    <mergeCell ref="C37:C42"/>
    <mergeCell ref="D40:E41"/>
    <mergeCell ref="D42:F42"/>
    <mergeCell ref="D90:F90"/>
    <mergeCell ref="D37:F37"/>
    <mergeCell ref="D97:F97"/>
    <mergeCell ref="C77:C82"/>
    <mergeCell ref="C97:C102"/>
    <mergeCell ref="D98:F98"/>
    <mergeCell ref="D51:F51"/>
    <mergeCell ref="D77:F77"/>
    <mergeCell ref="D78:F78"/>
    <mergeCell ref="D80:E81"/>
    <mergeCell ref="D82:F82"/>
    <mergeCell ref="C49:C51"/>
    <mergeCell ref="D49:F49"/>
    <mergeCell ref="C35:D35"/>
  </mergeCells>
  <phoneticPr fontId="3"/>
  <pageMargins left="0.59055118110236227" right="0.19685039370078741" top="0.78740157480314965" bottom="0.78740157480314965" header="0.59055118110236227" footer="0.59055118110236227"/>
  <pageSetup paperSize="9" scale="95" orientation="landscape" r:id="rId1"/>
  <headerFooter scaleWithDoc="0">
    <oddHeader>&amp;R&amp;"ＭＳ ゴシック,標準"【３　届出等取扱件数】－【(３)住民基本台帳ネットワーク関係】</oddHeader>
    <oddFooter>&amp;R&amp;"ＭＳ ゴシック,標準"【３　届出等取扱件数】－【(３)住民基本台帳ネットワーク関係】</oddFooter>
  </headerFooter>
  <rowBreaks count="5" manualBreakCount="5">
    <brk id="23" max="19" man="1"/>
    <brk id="43" max="19" man="1"/>
    <brk id="63" max="19" man="1"/>
    <brk id="83" max="19" man="1"/>
    <brk id="106"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27</vt:i4>
      </vt:variant>
      <vt:variant>
        <vt:lpstr>名前付き一覧</vt:lpstr>
      </vt:variant>
      <vt:variant>
        <vt:i4>26</vt:i4>
      </vt:variant>
    </vt:vector>
  </HeadingPairs>
  <TitlesOfParts>
    <vt:vector size="53" baseType="lpstr">
      <vt:lpstr>当該年度入力、注意事項</vt:lpstr>
      <vt:lpstr>1移動</vt:lpstr>
      <vt:lpstr>2推移</vt:lpstr>
      <vt:lpstr>2推移 (2)</vt:lpstr>
      <vt:lpstr>2推移 (3)</vt:lpstr>
      <vt:lpstr>3-1戸籍届出（届出別）</vt:lpstr>
      <vt:lpstr>3-1戸籍届出（月別）</vt:lpstr>
      <vt:lpstr>3-2住民異動</vt:lpstr>
      <vt:lpstr>3-3住基ネット</vt:lpstr>
      <vt:lpstr>3-4印鑑登録</vt:lpstr>
      <vt:lpstr>3-5中長期届出</vt:lpstr>
      <vt:lpstr>3-6旅券</vt:lpstr>
      <vt:lpstr>4-1戸籍証明 </vt:lpstr>
      <vt:lpstr>4-2住民票証明</vt:lpstr>
      <vt:lpstr>4-3印鑑証明</vt:lpstr>
      <vt:lpstr>4-4自交機</vt:lpstr>
      <vt:lpstr>4-5その他</vt:lpstr>
      <vt:lpstr>5-1窓口別届出処理件数</vt:lpstr>
      <vt:lpstr>5-2窓口別届出月別処理件数</vt:lpstr>
      <vt:lpstr>5-3証明交付件数</vt:lpstr>
      <vt:lpstr>5-4月別証明交付件数</vt:lpstr>
      <vt:lpstr>5-5窓口別取扱比率 (証明)</vt:lpstr>
      <vt:lpstr>5-5窓口別取扱比率(届)</vt:lpstr>
      <vt:lpstr>5-5窓口別取扱比率 (その他)</vt:lpstr>
      <vt:lpstr>6手数料年度比較</vt:lpstr>
      <vt:lpstr>手数料（支所を除く)</vt:lpstr>
      <vt:lpstr>Sheet1</vt:lpstr>
      <vt:lpstr>'1移動'!Print_Area</vt:lpstr>
      <vt:lpstr>'2推移'!Print_Area</vt:lpstr>
      <vt:lpstr>'2推移 (2)'!Print_Area</vt:lpstr>
      <vt:lpstr>'2推移 (3)'!Print_Area</vt:lpstr>
      <vt:lpstr>'3-1戸籍届出（月別）'!Print_Area</vt:lpstr>
      <vt:lpstr>'3-1戸籍届出（届出別）'!Print_Area</vt:lpstr>
      <vt:lpstr>'3-2住民異動'!Print_Area</vt:lpstr>
      <vt:lpstr>'3-3住基ネット'!Print_Area</vt:lpstr>
      <vt:lpstr>'3-4印鑑登録'!Print_Area</vt:lpstr>
      <vt:lpstr>'3-5中長期届出'!Print_Area</vt:lpstr>
      <vt:lpstr>'3-6旅券'!Print_Area</vt:lpstr>
      <vt:lpstr>'4-1戸籍証明 '!Print_Area</vt:lpstr>
      <vt:lpstr>'4-2住民票証明'!Print_Area</vt:lpstr>
      <vt:lpstr>'4-3印鑑証明'!Print_Area</vt:lpstr>
      <vt:lpstr>'4-4自交機'!Print_Area</vt:lpstr>
      <vt:lpstr>'4-5その他'!Print_Area</vt:lpstr>
      <vt:lpstr>'5-1窓口別届出処理件数'!Print_Area</vt:lpstr>
      <vt:lpstr>'5-2窓口別届出月別処理件数'!Print_Area</vt:lpstr>
      <vt:lpstr>'5-3証明交付件数'!Print_Area</vt:lpstr>
      <vt:lpstr>'5-4月別証明交付件数'!Print_Area</vt:lpstr>
      <vt:lpstr>'5-5窓口別取扱比率 (その他)'!Print_Area</vt:lpstr>
      <vt:lpstr>'5-5窓口別取扱比率 (証明)'!Print_Area</vt:lpstr>
      <vt:lpstr>'5-5窓口別取扱比率(届)'!Print_Area</vt:lpstr>
      <vt:lpstr>'6手数料年度比較'!Print_Area</vt:lpstr>
      <vt:lpstr>'手数料（支所を除く)'!Print_Area</vt:lpstr>
      <vt:lpstr>'当該年度入力、注意事項'!Print_Area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ＲＡＩＮＢＯＷ</dc:creator>
  <cp:lastModifiedBy>ー</cp:lastModifiedBy>
  <cp:lastPrinted>2015-06-11T04:43:43Z</cp:lastPrinted>
  <dcterms:created xsi:type="dcterms:W3CDTF">2000-12-05T06:13:20Z</dcterms:created>
  <dcterms:modified xsi:type="dcterms:W3CDTF">2015-07-23T00:54:56Z</dcterms:modified>
</cp:coreProperties>
</file>