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jeda\Desktop\"/>
    </mc:Choice>
  </mc:AlternateContent>
  <xr:revisionPtr revIDLastSave="0" documentId="8_{2A9C480F-709E-4BC0-A7B4-E5EA53DE3661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Выработка_области" sheetId="6" r:id="rId1"/>
    <sheet name="Выработка" sheetId="1" r:id="rId2"/>
    <sheet name="Выбросы CO2" sheetId="9" r:id="rId3"/>
    <sheet name="Потребление_области" sheetId="8" r:id="rId4"/>
    <sheet name="Потребление" sheetId="2" r:id="rId5"/>
    <sheet name="Отходы" sheetId="3" r:id="rId6"/>
    <sheet name="Трансфер" sheetId="4" r:id="rId7"/>
    <sheet name="Инновации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73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59" i="6"/>
  <c r="F2" i="6"/>
  <c r="E73" i="6"/>
  <c r="E73" i="8"/>
  <c r="F7" i="1" l="1"/>
  <c r="F6" i="1"/>
  <c r="F5" i="1"/>
  <c r="G5" i="1" l="1"/>
  <c r="G7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Артем Кудешов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https://enplusgroup.com/upload/iblock/d5b/En_Group_FY_2020_Operational_results_RUS_vf.pdf</t>
        </r>
      </text>
    </comment>
    <comment ref="F5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млрд рублей</t>
        </r>
      </text>
    </comment>
    <comment ref="G5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млрд рублей</t>
        </r>
      </text>
    </comment>
    <comment ref="E6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https://www.rosenergoatom.ru/stations_projects/sayt-leningradskoy-aes/proizvodstvo/</t>
        </r>
      </text>
    </comment>
    <comment ref="F6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млрд Рублей
https://pesc.ru/payment/raschety-i-oplata/?person=individual</t>
        </r>
      </text>
    </comment>
    <comment ref="G6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млрд Рублей
https://pesc.ru/payment/raschety-i-oplata/?person=individual</t>
        </r>
      </text>
    </comment>
    <comment ref="E7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https://unipro.energy/about/structure/affiliate/surgutskaya/indicators/</t>
        </r>
      </text>
    </comment>
    <comment ref="F7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млрд Рублей
https://unipro.energy/activities/tariff/electricity/2020/</t>
        </r>
      </text>
    </comment>
    <comment ref="G7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млрд Рублей
https://unipro.energy/activities/tariff/electricity/2020/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Артем Кудешов</author>
  </authors>
  <commentList>
    <comment ref="E3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Артем Кудешов:</t>
        </r>
        <r>
          <rPr>
            <sz val="9"/>
            <color indexed="81"/>
            <rFont val="Tahoma"/>
            <family val="2"/>
            <charset val="204"/>
          </rPr>
          <t xml:space="preserve">
https://www.so-ups.ru/fileadmin/files/company/reports/ups-review/2020/ups_review_1220.pdf</t>
        </r>
      </text>
    </comment>
  </commentList>
</comments>
</file>

<file path=xl/sharedStrings.xml><?xml version="1.0" encoding="utf-8"?>
<sst xmlns="http://schemas.openxmlformats.org/spreadsheetml/2006/main" count="275" uniqueCount="149">
  <si>
    <t>№</t>
  </si>
  <si>
    <t>Объем</t>
  </si>
  <si>
    <t>Город</t>
  </si>
  <si>
    <t>Объем (квт/ч)</t>
  </si>
  <si>
    <t>Производитель</t>
  </si>
  <si>
    <t>Тип</t>
  </si>
  <si>
    <t>Стоимость</t>
  </si>
  <si>
    <t>Потребитель</t>
  </si>
  <si>
    <t>Объект</t>
  </si>
  <si>
    <t>Норматив</t>
  </si>
  <si>
    <t>Город-Источник</t>
  </si>
  <si>
    <t>Город-Получатель</t>
  </si>
  <si>
    <t>Произодитель</t>
  </si>
  <si>
    <t>Университет</t>
  </si>
  <si>
    <t>Рычаг влияния</t>
  </si>
  <si>
    <t>Количественный эффект</t>
  </si>
  <si>
    <t>Омский НПЗ</t>
  </si>
  <si>
    <t>Московский НПЗ</t>
  </si>
  <si>
    <t>Тобольский завод СИБУРа</t>
  </si>
  <si>
    <t>Крансоярская ГЭС</t>
  </si>
  <si>
    <t>Сосновоборская АЭС</t>
  </si>
  <si>
    <t>Сургутская грэс2</t>
  </si>
  <si>
    <t>Красноярск</t>
  </si>
  <si>
    <t>Санкт-Петербург</t>
  </si>
  <si>
    <t>Сургут</t>
  </si>
  <si>
    <t>Омск</t>
  </si>
  <si>
    <t>Москва</t>
  </si>
  <si>
    <t>Тобольск</t>
  </si>
  <si>
    <t>Ленинградская область, Сосновый Бор,</t>
  </si>
  <si>
    <t>27,89 млрд за 2020г.</t>
  </si>
  <si>
    <t>27,097 млрд за 2020г.</t>
  </si>
  <si>
    <t>электроэнергия</t>
  </si>
  <si>
    <t>22,0 млрд за 2020г.</t>
  </si>
  <si>
    <t>г. Санкт-Петербурга и Ленинградской области</t>
  </si>
  <si>
    <t>45248,8 млн</t>
  </si>
  <si>
    <t>Красноярского края и Республики Тыва</t>
  </si>
  <si>
    <t>Тюменской области, Ханты-Мансийского и Ямало-Ненецкого АО</t>
  </si>
  <si>
    <t>86083,1 млн</t>
  </si>
  <si>
    <t>47494,1 млн</t>
  </si>
  <si>
    <t>Себестоимость</t>
  </si>
  <si>
    <t>Стоимость продажи</t>
  </si>
  <si>
    <t>Область</t>
  </si>
  <si>
    <t>Объем (млн кВт*ч)</t>
  </si>
  <si>
    <t>Россия</t>
  </si>
  <si>
    <t>Себестоимость (млн рублей)</t>
  </si>
  <si>
    <t>Обновлено 28.08.2020</t>
  </si>
  <si>
    <r>
      <t xml:space="preserve">ВЫБРОСЫ ПАРНИКОВЫХ ГАЗОВ ПО СЕКТОРАМ </t>
    </r>
    <r>
      <rPr>
        <b/>
        <vertAlign val="superscript"/>
        <sz val="9"/>
        <rFont val="Arial"/>
        <family val="2"/>
        <charset val="204"/>
      </rPr>
      <t>1)</t>
    </r>
  </si>
  <si>
    <r>
      <t>(миллионов тонн СО</t>
    </r>
    <r>
      <rPr>
        <vertAlign val="subscript"/>
        <sz val="9"/>
        <rFont val="Arial"/>
        <family val="2"/>
        <charset val="204"/>
      </rPr>
      <t>2</t>
    </r>
    <r>
      <rPr>
        <sz val="9"/>
        <rFont val="Arial"/>
        <family val="2"/>
        <charset val="204"/>
      </rPr>
      <t>-эквивалента в год)</t>
    </r>
  </si>
  <si>
    <r>
      <t>Энергетика</t>
    </r>
    <r>
      <rPr>
        <vertAlign val="superscript"/>
        <sz val="9"/>
        <rFont val="Arial"/>
        <family val="2"/>
        <charset val="204"/>
      </rPr>
      <t>2)</t>
    </r>
  </si>
  <si>
    <t>Промышленные процессы и использование промышленной продукции</t>
  </si>
  <si>
    <t>Сельское хозяйство</t>
  </si>
  <si>
    <r>
      <t>Землепользование, изменение землепользования и лесное хозяйство</t>
    </r>
    <r>
      <rPr>
        <vertAlign val="superscript"/>
        <sz val="9"/>
        <rFont val="Arial"/>
        <family val="2"/>
        <charset val="204"/>
      </rPr>
      <t>3)</t>
    </r>
  </si>
  <si>
    <t>Отходы</t>
  </si>
  <si>
    <t>Всего, без учета землепользования, изменения землепользования и лесного хозяйства</t>
  </si>
  <si>
    <t>Всего, с учетом землепользования, изменения землепользования и лесного хозяйства</t>
  </si>
  <si>
    <r>
      <t xml:space="preserve">1) </t>
    </r>
    <r>
      <rPr>
        <sz val="9"/>
        <rFont val="Arial"/>
        <family val="2"/>
        <charset val="204"/>
      </rPr>
      <t>Данные Российского национального кадастра антропогенных выбросов из источников и абсорбции поглотителями парниковых газов, не регулируемых Монреальским протоколом.</t>
    </r>
  </si>
  <si>
    <r>
      <t xml:space="preserve">2) </t>
    </r>
    <r>
      <rPr>
        <sz val="9"/>
        <rFont val="Arial"/>
        <family val="2"/>
        <charset val="204"/>
      </rPr>
      <t>С учетом потерь и технологических выбросов в атмосферу.</t>
    </r>
  </si>
  <si>
    <r>
      <t xml:space="preserve">3) </t>
    </r>
    <r>
      <rPr>
        <sz val="9"/>
        <rFont val="Arial"/>
        <family val="2"/>
        <charset val="204"/>
      </rPr>
      <t xml:space="preserve">Знак «минус» означает абсорбцию (поглощение) парниковых газов из атмосферы. </t>
    </r>
  </si>
  <si>
    <r>
      <t>СОВОКУПНЫЕ ВЫБРОСЫ ПАРНИКОВЫХ ГАЗОВ</t>
    </r>
    <r>
      <rPr>
        <b/>
        <vertAlign val="superscript"/>
        <sz val="9"/>
        <rFont val="Arial"/>
        <family val="2"/>
        <charset val="204"/>
      </rPr>
      <t>1)</t>
    </r>
  </si>
  <si>
    <r>
      <t>Всего</t>
    </r>
    <r>
      <rPr>
        <b/>
        <vertAlign val="superscript"/>
        <sz val="9"/>
        <rFont val="Arial"/>
        <family val="2"/>
        <charset val="204"/>
      </rPr>
      <t>2)</t>
    </r>
  </si>
  <si>
    <t>в том числе:</t>
  </si>
  <si>
    <t>диоксид углерода (СО2)</t>
  </si>
  <si>
    <t>метан (СН4)</t>
  </si>
  <si>
    <t>оксид диазота (N2O)</t>
  </si>
  <si>
    <t>гидрофторуглероды (ГФУ)</t>
  </si>
  <si>
    <t>перфторуглероды (ПФУ)</t>
  </si>
  <si>
    <t>гексафторид серы (SF6)</t>
  </si>
  <si>
    <r>
      <rPr>
        <vertAlign val="superscript"/>
        <sz val="9"/>
        <rFont val="Arial"/>
        <family val="2"/>
        <charset val="204"/>
      </rPr>
      <t>1)</t>
    </r>
    <r>
      <rPr>
        <sz val="9"/>
        <rFont val="Arial"/>
        <family val="2"/>
        <charset val="204"/>
      </rPr>
      <t xml:space="preserve"> Данные Российского национального кадастра антропогенных выбросов из источников и абсорбции поглотителями парниковых газов, не регулируемых Монреальским протоколом.</t>
    </r>
  </si>
  <si>
    <r>
      <rPr>
        <vertAlign val="superscript"/>
        <sz val="9"/>
        <rFont val="Arial"/>
        <family val="2"/>
        <charset val="204"/>
      </rPr>
      <t xml:space="preserve">2) </t>
    </r>
    <r>
      <rPr>
        <sz val="9"/>
        <rFont val="Arial"/>
        <family val="2"/>
        <charset val="204"/>
      </rPr>
      <t>Без учета землепользования, изменения землепользования и лесного хозяйства.</t>
    </r>
  </si>
  <si>
    <r>
      <t>ВЫБРОСЫ ПАРНИКОВЫХ ГАЗОВ, СВЯЗАННЫХ С ЭНЕРГЕТИКОЙ</t>
    </r>
    <r>
      <rPr>
        <b/>
        <vertAlign val="superscript"/>
        <sz val="9"/>
        <rFont val="Arial"/>
        <family val="2"/>
        <charset val="204"/>
      </rPr>
      <t>1)</t>
    </r>
  </si>
  <si>
    <t>Всего</t>
  </si>
  <si>
    <t>от сжигания ископаемых топлив</t>
  </si>
  <si>
    <t>от потерь и технологических выбросов в атмосферу</t>
  </si>
  <si>
    <t>в том числе (потери и технологические выбросы):</t>
  </si>
  <si>
    <t>от добычи твердых топлив</t>
  </si>
  <si>
    <t>от деятельности, связанной с нефтью и газом</t>
  </si>
  <si>
    <t>Источник:</t>
  </si>
  <si>
    <t>https://rosstat.gov.ru/folder/11194</t>
  </si>
  <si>
    <t>Республика Марий Эл</t>
  </si>
  <si>
    <t>Республика Мордовия</t>
  </si>
  <si>
    <t>Республика Татарстан</t>
  </si>
  <si>
    <t>Чувашская Республика</t>
  </si>
  <si>
    <t>Республика Башкортостан</t>
  </si>
  <si>
    <t>Удмуртская Республика</t>
  </si>
  <si>
    <t>Республика Карелия</t>
  </si>
  <si>
    <t>Республика Коми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</si>
  <si>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</si>
  <si>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</si>
  <si>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</si>
  <si>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</si>
  <si>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</si>
  <si>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Осетия-Алания</t>
  </si>
  <si>
    <t>Чеченская Республика</t>
  </si>
  <si>
    <t>Республика Крым и г. Севастополя</t>
  </si>
  <si>
    <t>Республика Бурятия</t>
  </si>
  <si>
    <t>Республика Хакасия</t>
  </si>
  <si>
    <t>Республика Саха (Якутия)</t>
  </si>
  <si>
    <t>Белгородская область</t>
  </si>
  <si>
    <t>Брянская область</t>
  </si>
  <si>
    <t>Владимирская область</t>
  </si>
  <si>
    <t>Вологодская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</si>
  <si>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</si>
  <si>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</si>
  <si>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</si>
  <si>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</si>
  <si>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</si>
  <si>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</si>
  <si>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</si>
  <si>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</si>
  <si>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</si>
  <si>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</si>
  <si>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</si>
  <si>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</si>
  <si>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</si>
  <si>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Нижегородская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</si>
  <si>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</si>
  <si>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</si>
  <si>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</si>
  <si>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</si>
  <si>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Кировская область</t>
  </si>
  <si>
    <t>Курганская область</t>
  </si>
  <si>
    <t>Оренбургская область</t>
  </si>
  <si>
    <t>Свердловская область</t>
  </si>
  <si>
    <t>Челябинская область</t>
  </si>
  <si>
    <t>Калининградская область</t>
  </si>
  <si>
    <t>Мурманская область</t>
  </si>
  <si>
    <t>Новгородская область</t>
  </si>
  <si>
    <t>Псковская область</t>
  </si>
  <si>
    <t>Астраханская область</t>
  </si>
  <si>
    <t>Волгоградская область</t>
  </si>
  <si>
    <t>Ростовская область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</si>
  <si>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</si>
  <si>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</si>
  <si>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</si>
  <si>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</si>
  <si>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</si>
  <si>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Амурская область</t>
  </si>
  <si>
    <t>г. Санкт-Петербург и Ленинградская область</t>
  </si>
  <si>
    <t>г. Москва и Московская область</t>
  </si>
  <si>
    <t>Пермский край</t>
  </si>
  <si>
    <t>Тюменская область, Ханты-Мансийский, Ямало-Ненецкий АО</t>
  </si>
  <si>
    <t>Архангельская область и Ненецкий</t>
  </si>
  <si>
    <t>Республика Адыгея и Краснодарский край</t>
  </si>
  <si>
    <t>Ставропольский край</t>
  </si>
  <si>
    <t>Республика Алтай и Алтайский край</t>
  </si>
  <si>
    <t>Забайкальский край</t>
  </si>
  <si>
    <t>Красноярский край и Республика Тыва</t>
  </si>
  <si>
    <t>Приморский край</t>
  </si>
  <si>
    <t>Хабаровский край и Еврейский АО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</si>
</sst>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i/>
      <sz val="9"/>
      <name val="Calibri"/>
      <family val="2"/>
      <charset val="204"/>
    </font>
    <font>
      <sz val="9"/>
      <name val="Calibri"/>
      <family val="2"/>
      <charset val="204"/>
    </font>
    <font>
      <sz val="8"/>
      <name val="Tahoma"/>
      <family val="2"/>
      <charset val="204"/>
    </font>
    <font>
      <b/>
      <sz val="9"/>
      <name val="Arial"/>
      <family val="2"/>
      <charset val="204"/>
    </font>
    <font>
      <b/>
      <vertAlign val="superscript"/>
      <sz val="9"/>
      <name val="Arial"/>
      <family val="2"/>
      <charset val="204"/>
    </font>
    <font>
      <sz val="9"/>
      <name val="Arial"/>
      <family val="2"/>
      <charset val="204"/>
    </font>
    <font>
      <vertAlign val="subscript"/>
      <sz val="9"/>
      <name val="Arial"/>
      <family val="2"/>
      <charset val="204"/>
    </font>
    <font>
      <vertAlign val="superscript"/>
      <sz val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/>
    <xf numFmtId="0" fontId="4" fillId="0" borderId="0" xfId="0" applyFont="1"/>
    <xf numFmtId="4" fontId="4" fillId="0" borderId="0" xfId="0" applyNumberFormat="1" applyFont="1"/>
    <xf numFmtId="0" fontId="0" fillId="0" borderId="2" xfId="0" applyBorder="1"/>
    <xf numFmtId="4" fontId="0" fillId="0" borderId="2" xfId="0" applyNumberFormat="1" applyBorder="1"/>
    <xf numFmtId="0" fontId="0" fillId="0" borderId="2" xfId="0" applyFill="1" applyBorder="1" applyAlignment="1">
      <alignment wrapText="1"/>
    </xf>
    <xf numFmtId="0" fontId="6" fillId="0" borderId="0" xfId="0" applyFont="1"/>
    <xf numFmtId="0" fontId="10" fillId="4" borderId="4" xfId="1" applyFont="1" applyFill="1" applyBorder="1" applyAlignment="1">
      <alignment horizontal="center" wrapText="1"/>
    </xf>
    <xf numFmtId="0" fontId="10" fillId="4" borderId="5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center" vertical="center" wrapText="1"/>
    </xf>
    <xf numFmtId="0" fontId="10" fillId="0" borderId="7" xfId="1" applyFont="1" applyBorder="1" applyAlignment="1">
      <alignment wrapText="1"/>
    </xf>
    <xf numFmtId="0" fontId="10" fillId="0" borderId="0" xfId="1" applyFont="1" applyBorder="1" applyAlignment="1">
      <alignment wrapText="1"/>
    </xf>
    <xf numFmtId="164" fontId="10" fillId="0" borderId="11" xfId="1" applyNumberFormat="1" applyFont="1" applyBorder="1" applyAlignment="1">
      <alignment horizontal="right" indent="1"/>
    </xf>
    <xf numFmtId="164" fontId="10" fillId="0" borderId="12" xfId="1" applyNumberFormat="1" applyFont="1" applyBorder="1" applyAlignment="1">
      <alignment horizontal="right" indent="1"/>
    </xf>
    <xf numFmtId="164" fontId="8" fillId="0" borderId="11" xfId="1" applyNumberFormat="1" applyFont="1" applyBorder="1" applyAlignment="1">
      <alignment horizontal="right" indent="1"/>
    </xf>
    <xf numFmtId="164" fontId="8" fillId="0" borderId="12" xfId="1" applyNumberFormat="1" applyFont="1" applyBorder="1" applyAlignment="1">
      <alignment horizontal="right" indent="1"/>
    </xf>
    <xf numFmtId="0" fontId="10" fillId="0" borderId="3" xfId="1" applyFont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164" fontId="10" fillId="0" borderId="8" xfId="1" applyNumberFormat="1" applyFont="1" applyBorder="1" applyAlignment="1">
      <alignment horizontal="right" wrapText="1"/>
    </xf>
    <xf numFmtId="164" fontId="10" fillId="0" borderId="9" xfId="1" applyNumberFormat="1" applyFont="1" applyBorder="1" applyAlignment="1">
      <alignment horizontal="right" wrapText="1"/>
    </xf>
    <xf numFmtId="164" fontId="10" fillId="0" borderId="10" xfId="1" applyNumberFormat="1" applyFont="1" applyBorder="1" applyAlignment="1">
      <alignment horizontal="right" wrapText="1"/>
    </xf>
    <xf numFmtId="164" fontId="10" fillId="0" borderId="11" xfId="1" applyNumberFormat="1" applyFont="1" applyBorder="1" applyAlignment="1">
      <alignment horizontal="right" wrapText="1"/>
    </xf>
    <xf numFmtId="164" fontId="10" fillId="0" borderId="12" xfId="1" applyNumberFormat="1" applyFont="1" applyBorder="1" applyAlignment="1">
      <alignment horizontal="right" wrapText="1"/>
    </xf>
    <xf numFmtId="164" fontId="8" fillId="0" borderId="11" xfId="1" applyNumberFormat="1" applyFont="1" applyBorder="1" applyAlignment="1">
      <alignment horizontal="right" wrapText="1"/>
    </xf>
    <xf numFmtId="164" fontId="8" fillId="0" borderId="9" xfId="1" applyNumberFormat="1" applyFont="1" applyBorder="1" applyAlignment="1">
      <alignment horizontal="right" wrapText="1"/>
    </xf>
    <xf numFmtId="164" fontId="8" fillId="0" borderId="12" xfId="1" applyNumberFormat="1" applyFont="1" applyBorder="1" applyAlignment="1">
      <alignment horizontal="right" wrapText="1"/>
    </xf>
    <xf numFmtId="164" fontId="8" fillId="0" borderId="13" xfId="1" applyNumberFormat="1" applyFont="1" applyBorder="1" applyAlignment="1">
      <alignment horizontal="right" wrapText="1"/>
    </xf>
    <xf numFmtId="164" fontId="8" fillId="0" borderId="14" xfId="1" applyNumberFormat="1" applyFont="1" applyBorder="1" applyAlignment="1">
      <alignment horizontal="right" wrapText="1"/>
    </xf>
    <xf numFmtId="164" fontId="10" fillId="5" borderId="10" xfId="1" applyNumberFormat="1" applyFont="1" applyFill="1" applyBorder="1" applyAlignment="1">
      <alignment horizontal="right" wrapText="1"/>
    </xf>
    <xf numFmtId="0" fontId="6" fillId="6" borderId="0" xfId="0" applyFont="1" applyFill="1" applyAlignment="1">
      <alignment horizontal="center"/>
    </xf>
    <xf numFmtId="0" fontId="8" fillId="0" borderId="7" xfId="1" applyFont="1" applyBorder="1" applyAlignment="1">
      <alignment wrapText="1"/>
    </xf>
    <xf numFmtId="164" fontId="8" fillId="0" borderId="8" xfId="1" applyNumberFormat="1" applyFont="1" applyBorder="1" applyAlignment="1">
      <alignment horizontal="right" indent="1"/>
    </xf>
    <xf numFmtId="164" fontId="8" fillId="0" borderId="10" xfId="1" applyNumberFormat="1" applyFont="1" applyBorder="1" applyAlignment="1">
      <alignment horizontal="right" indent="1"/>
    </xf>
    <xf numFmtId="0" fontId="10" fillId="0" borderId="0" xfId="1" applyFont="1" applyBorder="1" applyAlignment="1">
      <alignment horizontal="left" wrapText="1" indent="3"/>
    </xf>
    <xf numFmtId="0" fontId="10" fillId="0" borderId="0" xfId="1" applyFont="1" applyBorder="1" applyAlignment="1">
      <alignment horizontal="left" wrapText="1" indent="2"/>
    </xf>
    <xf numFmtId="0" fontId="10" fillId="0" borderId="3" xfId="1" applyFont="1" applyBorder="1" applyAlignment="1">
      <alignment horizontal="left" wrapText="1" indent="2"/>
    </xf>
    <xf numFmtId="164" fontId="10" fillId="0" borderId="13" xfId="1" applyNumberFormat="1" applyFont="1" applyBorder="1" applyAlignment="1">
      <alignment horizontal="right" indent="1"/>
    </xf>
    <xf numFmtId="164" fontId="10" fillId="0" borderId="14" xfId="1" applyNumberFormat="1" applyFont="1" applyBorder="1" applyAlignment="1">
      <alignment horizontal="right" indent="1"/>
    </xf>
    <xf numFmtId="164" fontId="10" fillId="7" borderId="12" xfId="1" applyNumberFormat="1" applyFont="1" applyFill="1" applyBorder="1" applyAlignment="1">
      <alignment horizontal="right" indent="1"/>
    </xf>
    <xf numFmtId="0" fontId="10" fillId="0" borderId="0" xfId="1" applyFont="1" applyBorder="1" applyAlignment="1">
      <alignment horizontal="left" wrapText="1" indent="4"/>
    </xf>
    <xf numFmtId="0" fontId="10" fillId="0" borderId="15" xfId="1" applyFont="1" applyBorder="1" applyAlignment="1">
      <alignment horizontal="left" wrapText="1" indent="4"/>
    </xf>
    <xf numFmtId="164" fontId="8" fillId="7" borderId="10" xfId="1" applyNumberFormat="1" applyFont="1" applyFill="1" applyBorder="1" applyAlignment="1">
      <alignment horizontal="right" indent="1"/>
    </xf>
    <xf numFmtId="0" fontId="8" fillId="7" borderId="0" xfId="1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top" wrapText="1"/>
    </xf>
    <xf numFmtId="0" fontId="10" fillId="0" borderId="7" xfId="1" applyFont="1" applyBorder="1" applyAlignment="1">
      <alignment horizontal="left" wrapText="1"/>
    </xf>
    <xf numFmtId="0" fontId="8" fillId="0" borderId="0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15</xdr:col>
      <xdr:colOff>342248</xdr:colOff>
      <xdr:row>7</xdr:row>
      <xdr:rowOff>180810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0" y="571500"/>
          <a:ext cx="5219048" cy="1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847725</xdr:colOff>
      <xdr:row>16</xdr:row>
      <xdr:rowOff>57150</xdr:rowOff>
    </xdr:from>
    <xdr:to>
      <xdr:col>10</xdr:col>
      <xdr:colOff>503865</xdr:colOff>
      <xdr:row>58</xdr:row>
      <xdr:rowOff>141864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3867150"/>
          <a:ext cx="7676190" cy="8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36</xdr:row>
      <xdr:rowOff>147918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867275" y="3003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15</xdr:col>
      <xdr:colOff>342248</xdr:colOff>
      <xdr:row>7</xdr:row>
      <xdr:rowOff>180810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571500"/>
          <a:ext cx="5219048" cy="1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73"/>
  <sheetViews>
    <sheetView topLeftCell="A22" workbookViewId="0">
      <selection activeCell="B72" sqref="B2:B72"/>
    </sheetView>
  </sheetViews>
  <sheetFormatPr defaultRowHeight="14.4" x14ac:dyDescent="0.3"/>
  <cols>
    <col min="1" max="1" width="5.109375" customWidth="1"/>
    <col min="2" max="2" width="14.88671875" customWidth="1"/>
    <col min="3" max="3" width="19" customWidth="1"/>
    <col min="4" max="4" width="13.88671875" customWidth="1"/>
    <col min="5" max="5" width="18.33203125" customWidth="1"/>
    <col min="6" max="6" width="28.109375" customWidth="1"/>
    <col min="7" max="7" width="23.44140625" customWidth="1"/>
  </cols>
  <sheetData>
    <row r="1" spans="1:10" x14ac:dyDescent="0.3">
      <c r="A1" s="2" t="s">
        <v>0</v>
      </c>
      <c r="B1" s="2" t="s">
        <v>41</v>
      </c>
      <c r="C1" s="2" t="s">
        <v>4</v>
      </c>
      <c r="D1" s="2" t="s">
        <v>5</v>
      </c>
      <c r="E1" s="2" t="s">
        <v>42</v>
      </c>
      <c r="F1" s="2" t="s">
        <v>44</v>
      </c>
      <c r="G1" s="2" t="s">
        <v>40</v>
      </c>
      <c r="H1" s="1"/>
      <c r="I1" s="1"/>
      <c r="J1" s="1"/>
    </row>
    <row r="2" spans="1:10" ht="28.8" x14ac:dyDescent="0.3">
      <c r="A2">
        <v>1</v>
      </c>
      <c r="B2" s="3" t="s">
        <v>97</v>
      </c>
      <c r="C2" s="3"/>
      <c r="D2" s="3"/>
      <c r="E2" s="6">
        <v>751.5</v>
      </c>
      <c r="F2" s="7">
        <f>E2*1.249</f>
        <v>938.62350000000004</v>
      </c>
      <c r="G2" s="7"/>
    </row>
    <row r="3" spans="1:10" ht="28.8" x14ac:dyDescent="0.3">
      <c r="A3">
        <v>2</v>
      </c>
      <c r="B3" s="3" t="s">
        <v>98</v>
      </c>
      <c r="C3" s="3"/>
      <c r="D3" s="3"/>
      <c r="E3" s="4">
        <v>44.4</v>
      </c>
      <c r="F3" s="7">
        <f t="shared" ref="F3:F58" si="0">E3*1.249</f>
        <v>55.455600000000004</v>
      </c>
      <c r="G3" s="3"/>
    </row>
    <row r="4" spans="1:10" x14ac:dyDescent="0.3">
      <c r="A4">
        <v>3</v>
      </c>
      <c r="B4" t="s">
        <v>99</v>
      </c>
      <c r="E4" s="8">
        <v>1930.5</v>
      </c>
      <c r="F4" s="7">
        <f t="shared" si="0"/>
        <v>2411.1945000000001</v>
      </c>
    </row>
    <row r="5" spans="1:10" x14ac:dyDescent="0.3">
      <c r="A5">
        <v>4</v>
      </c>
      <c r="B5" t="s">
        <v>100</v>
      </c>
      <c r="E5" s="8">
        <v>10211.799999999999</v>
      </c>
      <c r="F5" s="7">
        <f t="shared" si="0"/>
        <v>12754.538200000001</v>
      </c>
    </row>
    <row r="6" spans="1:10" x14ac:dyDescent="0.3">
      <c r="A6">
        <v>5</v>
      </c>
      <c r="B6" t="s">
        <v>101</v>
      </c>
      <c r="E6" s="8">
        <v>28376.9</v>
      </c>
      <c r="F6" s="7">
        <f t="shared" si="0"/>
        <v>35442.748100000004</v>
      </c>
    </row>
    <row r="7" spans="1:10" x14ac:dyDescent="0.3">
      <c r="A7">
        <v>6</v>
      </c>
      <c r="B7" t="s">
        <v>102</v>
      </c>
      <c r="E7" s="8">
        <v>1454.1</v>
      </c>
      <c r="F7" s="7">
        <f t="shared" si="0"/>
        <v>1816.1709000000001</v>
      </c>
    </row>
    <row r="8" spans="1:10" x14ac:dyDescent="0.3">
      <c r="A8">
        <v>7</v>
      </c>
      <c r="B8" t="s">
        <v>103</v>
      </c>
      <c r="E8" s="8">
        <v>213.1</v>
      </c>
      <c r="F8" s="7">
        <f t="shared" si="0"/>
        <v>266.1619</v>
      </c>
    </row>
    <row r="9" spans="1:10" x14ac:dyDescent="0.3">
      <c r="A9">
        <v>8</v>
      </c>
      <c r="B9" t="s">
        <v>104</v>
      </c>
      <c r="E9" s="8">
        <v>10356</v>
      </c>
      <c r="F9" s="7">
        <f t="shared" si="0"/>
        <v>12934.644</v>
      </c>
    </row>
    <row r="10" spans="1:10" x14ac:dyDescent="0.3">
      <c r="A10">
        <v>9</v>
      </c>
      <c r="B10" t="s">
        <v>105</v>
      </c>
      <c r="E10" s="8">
        <v>27638.5</v>
      </c>
      <c r="F10" s="7">
        <f t="shared" si="0"/>
        <v>34520.486500000006</v>
      </c>
    </row>
    <row r="11" spans="1:10" x14ac:dyDescent="0.3">
      <c r="A11">
        <v>10</v>
      </c>
      <c r="B11" t="s">
        <v>106</v>
      </c>
      <c r="E11" s="8">
        <v>5480.5</v>
      </c>
      <c r="F11" s="7">
        <f t="shared" si="0"/>
        <v>6845.1445000000003</v>
      </c>
    </row>
    <row r="12" spans="1:10" x14ac:dyDescent="0.3">
      <c r="A12">
        <v>11</v>
      </c>
      <c r="B12" t="s">
        <v>138</v>
      </c>
      <c r="E12" s="8">
        <v>65729.7</v>
      </c>
      <c r="F12" s="7">
        <f t="shared" si="0"/>
        <v>82096.395300000004</v>
      </c>
    </row>
    <row r="13" spans="1:10" x14ac:dyDescent="0.3">
      <c r="A13">
        <v>12</v>
      </c>
      <c r="B13" t="s">
        <v>107</v>
      </c>
      <c r="E13" s="8">
        <v>1089.7</v>
      </c>
      <c r="F13" s="7">
        <f t="shared" si="0"/>
        <v>1361.0353000000002</v>
      </c>
    </row>
    <row r="14" spans="1:10" x14ac:dyDescent="0.3">
      <c r="A14">
        <v>13</v>
      </c>
      <c r="B14" t="s">
        <v>108</v>
      </c>
      <c r="E14" s="8">
        <v>4247.1000000000004</v>
      </c>
      <c r="F14" s="7">
        <f t="shared" si="0"/>
        <v>5304.6279000000013</v>
      </c>
    </row>
    <row r="15" spans="1:10" x14ac:dyDescent="0.3">
      <c r="A15">
        <v>14</v>
      </c>
      <c r="B15" t="s">
        <v>109</v>
      </c>
      <c r="E15" s="8">
        <v>24606.9</v>
      </c>
      <c r="F15" s="7">
        <f t="shared" si="0"/>
        <v>30734.018100000005</v>
      </c>
    </row>
    <row r="16" spans="1:10" x14ac:dyDescent="0.3">
      <c r="A16">
        <v>15</v>
      </c>
      <c r="B16" t="s">
        <v>110</v>
      </c>
      <c r="E16" s="8">
        <v>828.2</v>
      </c>
      <c r="F16" s="7">
        <f t="shared" si="0"/>
        <v>1034.4218000000001</v>
      </c>
    </row>
    <row r="17" spans="1:6" x14ac:dyDescent="0.3">
      <c r="A17">
        <v>16</v>
      </c>
      <c r="B17" t="s">
        <v>111</v>
      </c>
      <c r="E17" s="8">
        <v>35734.5</v>
      </c>
      <c r="F17" s="7">
        <f t="shared" si="0"/>
        <v>44632.390500000001</v>
      </c>
    </row>
    <row r="18" spans="1:6" x14ac:dyDescent="0.3">
      <c r="A18">
        <v>17</v>
      </c>
      <c r="B18" t="s">
        <v>112</v>
      </c>
      <c r="E18" s="8">
        <v>5105.3</v>
      </c>
      <c r="F18" s="7">
        <f t="shared" si="0"/>
        <v>6376.5197000000007</v>
      </c>
    </row>
    <row r="19" spans="1:6" x14ac:dyDescent="0.3">
      <c r="A19">
        <v>18</v>
      </c>
      <c r="B19" t="s">
        <v>113</v>
      </c>
      <c r="E19" s="8">
        <v>6967.1</v>
      </c>
      <c r="F19" s="7">
        <f t="shared" si="0"/>
        <v>8701.907900000002</v>
      </c>
    </row>
    <row r="20" spans="1:6" x14ac:dyDescent="0.3">
      <c r="A20">
        <v>19</v>
      </c>
      <c r="B20" t="s">
        <v>78</v>
      </c>
      <c r="E20" s="8">
        <v>887.6</v>
      </c>
      <c r="F20" s="7">
        <f t="shared" si="0"/>
        <v>1108.6124000000002</v>
      </c>
    </row>
    <row r="21" spans="1:6" x14ac:dyDescent="0.3">
      <c r="A21">
        <v>20</v>
      </c>
      <c r="B21" t="s">
        <v>79</v>
      </c>
      <c r="E21" s="8">
        <v>1382.1</v>
      </c>
      <c r="F21" s="7">
        <f t="shared" si="0"/>
        <v>1726.2429</v>
      </c>
    </row>
    <row r="22" spans="1:6" x14ac:dyDescent="0.3">
      <c r="A22">
        <v>21</v>
      </c>
      <c r="B22" t="s">
        <v>114</v>
      </c>
      <c r="E22" s="8">
        <v>11014.2</v>
      </c>
      <c r="F22" s="7">
        <f t="shared" si="0"/>
        <v>13756.735800000002</v>
      </c>
    </row>
    <row r="23" spans="1:6" x14ac:dyDescent="0.3">
      <c r="A23">
        <v>22</v>
      </c>
      <c r="B23" t="s">
        <v>115</v>
      </c>
      <c r="E23" s="8">
        <v>1006.4</v>
      </c>
      <c r="F23" s="7">
        <f t="shared" si="0"/>
        <v>1256.9936</v>
      </c>
    </row>
    <row r="24" spans="1:6" x14ac:dyDescent="0.3">
      <c r="A24">
        <v>23</v>
      </c>
      <c r="B24" t="s">
        <v>116</v>
      </c>
      <c r="E24" s="8">
        <v>23620.9</v>
      </c>
      <c r="F24" s="7">
        <f t="shared" si="0"/>
        <v>29502.504100000006</v>
      </c>
    </row>
    <row r="25" spans="1:6" x14ac:dyDescent="0.3">
      <c r="A25">
        <v>24</v>
      </c>
      <c r="B25" t="s">
        <v>117</v>
      </c>
      <c r="E25" s="8">
        <v>40841.1</v>
      </c>
      <c r="F25" s="7">
        <f t="shared" si="0"/>
        <v>51010.533900000002</v>
      </c>
    </row>
    <row r="26" spans="1:6" x14ac:dyDescent="0.3">
      <c r="A26">
        <v>25</v>
      </c>
      <c r="B26" t="s">
        <v>80</v>
      </c>
      <c r="E26" s="8">
        <v>23775.9</v>
      </c>
      <c r="F26" s="7">
        <f t="shared" si="0"/>
        <v>29696.099100000003</v>
      </c>
    </row>
    <row r="27" spans="1:6" x14ac:dyDescent="0.3">
      <c r="A27">
        <v>26</v>
      </c>
      <c r="B27" t="s">
        <v>118</v>
      </c>
      <c r="E27" s="8">
        <v>2318.6999999999998</v>
      </c>
      <c r="F27" s="7">
        <f t="shared" si="0"/>
        <v>2896.0563000000002</v>
      </c>
    </row>
    <row r="28" spans="1:6" x14ac:dyDescent="0.3">
      <c r="A28">
        <v>27</v>
      </c>
      <c r="B28" t="s">
        <v>81</v>
      </c>
      <c r="E28" s="8">
        <v>4520.1000000000004</v>
      </c>
      <c r="F28" s="7">
        <f t="shared" si="0"/>
        <v>5645.6049000000012</v>
      </c>
    </row>
    <row r="29" spans="1:6" x14ac:dyDescent="0.3">
      <c r="A29">
        <v>28</v>
      </c>
      <c r="B29" t="s">
        <v>82</v>
      </c>
      <c r="E29" s="8">
        <v>24607.9</v>
      </c>
      <c r="F29" s="7">
        <f t="shared" si="0"/>
        <v>30735.267100000005</v>
      </c>
    </row>
    <row r="30" spans="1:6" x14ac:dyDescent="0.3">
      <c r="A30">
        <v>29</v>
      </c>
      <c r="B30" t="s">
        <v>119</v>
      </c>
      <c r="E30" s="8">
        <v>4113.1000000000004</v>
      </c>
      <c r="F30" s="7">
        <f t="shared" si="0"/>
        <v>5137.2619000000013</v>
      </c>
    </row>
    <row r="31" spans="1:6" x14ac:dyDescent="0.3">
      <c r="A31">
        <v>30</v>
      </c>
      <c r="B31" t="s">
        <v>120</v>
      </c>
      <c r="E31" s="8">
        <v>2551</v>
      </c>
      <c r="F31" s="7">
        <f t="shared" si="0"/>
        <v>3186.1990000000001</v>
      </c>
    </row>
    <row r="32" spans="1:6" x14ac:dyDescent="0.3">
      <c r="A32">
        <v>31</v>
      </c>
      <c r="B32" t="s">
        <v>121</v>
      </c>
      <c r="E32" s="8">
        <v>10980.9</v>
      </c>
      <c r="F32" s="7">
        <f t="shared" si="0"/>
        <v>13715.144100000001</v>
      </c>
    </row>
    <row r="33" spans="1:6" x14ac:dyDescent="0.3">
      <c r="A33">
        <v>32</v>
      </c>
      <c r="B33" t="s">
        <v>139</v>
      </c>
      <c r="E33" s="8">
        <v>26505.4</v>
      </c>
      <c r="F33" s="7">
        <f t="shared" si="0"/>
        <v>33105.244600000005</v>
      </c>
    </row>
    <row r="34" spans="1:6" x14ac:dyDescent="0.3">
      <c r="A34">
        <v>33</v>
      </c>
      <c r="B34" t="s">
        <v>122</v>
      </c>
      <c r="E34" s="8">
        <v>56417.8</v>
      </c>
      <c r="F34" s="7">
        <f t="shared" si="0"/>
        <v>70465.832200000004</v>
      </c>
    </row>
    <row r="35" spans="1:6" x14ac:dyDescent="0.3">
      <c r="A35">
        <v>34</v>
      </c>
      <c r="B35" t="s">
        <v>140</v>
      </c>
      <c r="E35" s="8">
        <v>92537.1</v>
      </c>
      <c r="F35" s="7">
        <f t="shared" si="0"/>
        <v>115578.83790000001</v>
      </c>
    </row>
    <row r="36" spans="1:6" x14ac:dyDescent="0.3">
      <c r="A36">
        <v>35</v>
      </c>
      <c r="B36" t="s">
        <v>83</v>
      </c>
      <c r="E36" s="8">
        <v>3526.6</v>
      </c>
      <c r="F36" s="7">
        <f t="shared" si="0"/>
        <v>4404.7233999999999</v>
      </c>
    </row>
    <row r="37" spans="1:6" x14ac:dyDescent="0.3">
      <c r="A37">
        <v>36</v>
      </c>
      <c r="B37" t="s">
        <v>123</v>
      </c>
      <c r="E37" s="8">
        <v>25528.6</v>
      </c>
      <c r="F37" s="7">
        <f t="shared" si="0"/>
        <v>31885.221400000002</v>
      </c>
    </row>
    <row r="38" spans="1:6" x14ac:dyDescent="0.3">
      <c r="A38">
        <v>37</v>
      </c>
      <c r="B38" t="s">
        <v>141</v>
      </c>
      <c r="E38" s="8">
        <v>6294</v>
      </c>
      <c r="F38" s="7">
        <f t="shared" si="0"/>
        <v>7861.206000000001</v>
      </c>
    </row>
    <row r="39" spans="1:6" x14ac:dyDescent="0.3">
      <c r="A39">
        <v>38</v>
      </c>
      <c r="B39" t="s">
        <v>124</v>
      </c>
      <c r="E39" s="8">
        <v>6392.7</v>
      </c>
      <c r="F39" s="7">
        <f t="shared" si="0"/>
        <v>7984.4823000000006</v>
      </c>
    </row>
    <row r="40" spans="1:6" x14ac:dyDescent="0.3">
      <c r="A40">
        <v>39</v>
      </c>
      <c r="B40" t="s">
        <v>84</v>
      </c>
      <c r="E40" s="8">
        <v>5467.9</v>
      </c>
      <c r="F40" s="7">
        <f t="shared" si="0"/>
        <v>6829.4071000000004</v>
      </c>
    </row>
    <row r="41" spans="1:6" x14ac:dyDescent="0.3">
      <c r="A41">
        <v>40</v>
      </c>
      <c r="B41" t="s">
        <v>85</v>
      </c>
      <c r="E41" s="8">
        <v>9669.4</v>
      </c>
      <c r="F41" s="7">
        <f t="shared" si="0"/>
        <v>12077.080600000001</v>
      </c>
    </row>
    <row r="42" spans="1:6" x14ac:dyDescent="0.3">
      <c r="A42">
        <v>41</v>
      </c>
      <c r="B42" t="s">
        <v>125</v>
      </c>
      <c r="E42" s="8">
        <v>16492.8</v>
      </c>
      <c r="F42" s="7">
        <f t="shared" si="0"/>
        <v>20599.5072</v>
      </c>
    </row>
    <row r="43" spans="1:6" x14ac:dyDescent="0.3">
      <c r="A43">
        <v>42</v>
      </c>
      <c r="B43" t="s">
        <v>126</v>
      </c>
      <c r="E43" s="8">
        <v>2002.9</v>
      </c>
      <c r="F43" s="7">
        <f t="shared" si="0"/>
        <v>2501.6221000000005</v>
      </c>
    </row>
    <row r="44" spans="1:6" x14ac:dyDescent="0.3">
      <c r="A44">
        <v>43</v>
      </c>
      <c r="B44" t="s">
        <v>127</v>
      </c>
      <c r="E44">
        <v>166</v>
      </c>
      <c r="F44" s="7">
        <f t="shared" si="0"/>
        <v>207.33400000000003</v>
      </c>
    </row>
    <row r="45" spans="1:6" x14ac:dyDescent="0.3">
      <c r="A45">
        <v>44</v>
      </c>
      <c r="B45" t="s">
        <v>137</v>
      </c>
      <c r="E45" s="8">
        <v>59829.9</v>
      </c>
      <c r="F45" s="7">
        <f t="shared" si="0"/>
        <v>74727.545100000003</v>
      </c>
    </row>
    <row r="46" spans="1:6" x14ac:dyDescent="0.3">
      <c r="A46">
        <v>45</v>
      </c>
      <c r="B46" t="s">
        <v>128</v>
      </c>
      <c r="E46" s="8">
        <v>4139.3</v>
      </c>
      <c r="F46" s="7">
        <f t="shared" si="0"/>
        <v>5169.9857000000011</v>
      </c>
    </row>
    <row r="47" spans="1:6" x14ac:dyDescent="0.3">
      <c r="A47">
        <v>46</v>
      </c>
      <c r="B47" t="s">
        <v>129</v>
      </c>
      <c r="E47" s="8">
        <v>18462.8</v>
      </c>
      <c r="F47" s="7">
        <f t="shared" si="0"/>
        <v>23060.037200000002</v>
      </c>
    </row>
    <row r="48" spans="1:6" x14ac:dyDescent="0.3">
      <c r="A48">
        <v>47</v>
      </c>
      <c r="B48" t="s">
        <v>86</v>
      </c>
      <c r="E48" s="8">
        <v>3765.9</v>
      </c>
      <c r="F48" s="7">
        <f t="shared" si="0"/>
        <v>4703.6091000000006</v>
      </c>
    </row>
    <row r="49" spans="1:6" x14ac:dyDescent="0.3">
      <c r="A49">
        <v>48</v>
      </c>
      <c r="B49" t="s">
        <v>87</v>
      </c>
      <c r="E49">
        <v>0</v>
      </c>
      <c r="F49" s="7">
        <f t="shared" si="0"/>
        <v>0</v>
      </c>
    </row>
    <row r="50" spans="1:6" x14ac:dyDescent="0.3">
      <c r="A50">
        <v>49</v>
      </c>
      <c r="B50" t="s">
        <v>88</v>
      </c>
      <c r="E50">
        <v>531.1</v>
      </c>
      <c r="F50" s="7">
        <f t="shared" si="0"/>
        <v>663.34390000000008</v>
      </c>
    </row>
    <row r="51" spans="1:6" x14ac:dyDescent="0.3">
      <c r="A51">
        <v>50</v>
      </c>
      <c r="B51" t="s">
        <v>89</v>
      </c>
      <c r="E51">
        <v>263.39999999999998</v>
      </c>
      <c r="F51" s="7">
        <f t="shared" si="0"/>
        <v>328.98660000000001</v>
      </c>
    </row>
    <row r="52" spans="1:6" x14ac:dyDescent="0.3">
      <c r="A52">
        <v>51</v>
      </c>
      <c r="B52" t="s">
        <v>90</v>
      </c>
      <c r="E52">
        <v>512.20000000000005</v>
      </c>
      <c r="F52" s="7">
        <f t="shared" si="0"/>
        <v>639.73780000000011</v>
      </c>
    </row>
    <row r="53" spans="1:6" x14ac:dyDescent="0.3">
      <c r="A53">
        <v>52</v>
      </c>
      <c r="B53" t="s">
        <v>142</v>
      </c>
      <c r="E53" s="8">
        <v>10627.1</v>
      </c>
      <c r="F53" s="7">
        <f t="shared" si="0"/>
        <v>13273.247900000002</v>
      </c>
    </row>
    <row r="54" spans="1:6" x14ac:dyDescent="0.3">
      <c r="A54">
        <v>53</v>
      </c>
      <c r="B54" t="s">
        <v>130</v>
      </c>
      <c r="E54" s="8">
        <v>42829.2</v>
      </c>
      <c r="F54" s="7">
        <f t="shared" si="0"/>
        <v>53493.6708</v>
      </c>
    </row>
    <row r="55" spans="1:6" x14ac:dyDescent="0.3">
      <c r="A55">
        <v>54</v>
      </c>
      <c r="B55" t="s">
        <v>91</v>
      </c>
      <c r="E55">
        <v>764.7</v>
      </c>
      <c r="F55" s="7">
        <f t="shared" si="0"/>
        <v>955.11030000000017</v>
      </c>
    </row>
    <row r="56" spans="1:6" x14ac:dyDescent="0.3">
      <c r="A56">
        <v>55</v>
      </c>
      <c r="B56" t="s">
        <v>143</v>
      </c>
      <c r="E56" s="8">
        <v>13158.5</v>
      </c>
      <c r="F56" s="7">
        <f t="shared" si="0"/>
        <v>16434.966500000002</v>
      </c>
    </row>
    <row r="57" spans="1:6" x14ac:dyDescent="0.3">
      <c r="A57">
        <v>56</v>
      </c>
      <c r="B57" t="s">
        <v>92</v>
      </c>
      <c r="E57" s="8">
        <v>1314.3</v>
      </c>
      <c r="F57" s="7">
        <f t="shared" si="0"/>
        <v>1641.5607</v>
      </c>
    </row>
    <row r="58" spans="1:6" s="11" customFormat="1" ht="15" thickBot="1" x14ac:dyDescent="0.35">
      <c r="A58" s="11">
        <v>57</v>
      </c>
      <c r="B58" s="11" t="s">
        <v>93</v>
      </c>
      <c r="E58" s="12">
        <v>6492.7</v>
      </c>
      <c r="F58" s="13">
        <f t="shared" si="0"/>
        <v>8109.3823000000002</v>
      </c>
    </row>
    <row r="59" spans="1:6" x14ac:dyDescent="0.3">
      <c r="A59">
        <v>58</v>
      </c>
      <c r="B59" t="s">
        <v>144</v>
      </c>
      <c r="E59" s="8">
        <v>5786</v>
      </c>
      <c r="F59">
        <f>E59*0.811</f>
        <v>4692.4459999999999</v>
      </c>
    </row>
    <row r="60" spans="1:6" x14ac:dyDescent="0.3">
      <c r="A60">
        <v>59</v>
      </c>
      <c r="B60" t="s">
        <v>94</v>
      </c>
      <c r="E60" s="8">
        <v>4809.6000000000004</v>
      </c>
      <c r="F60">
        <f t="shared" ref="F60:F72" si="1">E60*0.811</f>
        <v>3900.5856000000003</v>
      </c>
    </row>
    <row r="61" spans="1:6" x14ac:dyDescent="0.3">
      <c r="A61">
        <v>60</v>
      </c>
      <c r="B61" t="s">
        <v>145</v>
      </c>
      <c r="E61" s="8">
        <v>7260.2</v>
      </c>
      <c r="F61">
        <f t="shared" si="1"/>
        <v>5888.0222000000003</v>
      </c>
    </row>
    <row r="62" spans="1:6" x14ac:dyDescent="0.3">
      <c r="A62">
        <v>61</v>
      </c>
      <c r="B62" t="s">
        <v>131</v>
      </c>
      <c r="E62" s="8">
        <v>59688.1</v>
      </c>
      <c r="F62">
        <f t="shared" si="1"/>
        <v>48407.049100000004</v>
      </c>
    </row>
    <row r="63" spans="1:6" x14ac:dyDescent="0.3">
      <c r="A63">
        <v>62</v>
      </c>
      <c r="B63" t="s">
        <v>132</v>
      </c>
      <c r="E63" s="8">
        <v>20432.3</v>
      </c>
      <c r="F63">
        <f t="shared" si="1"/>
        <v>16570.595300000001</v>
      </c>
    </row>
    <row r="64" spans="1:6" x14ac:dyDescent="0.3">
      <c r="A64">
        <v>63</v>
      </c>
      <c r="B64" t="s">
        <v>146</v>
      </c>
      <c r="E64" s="8">
        <v>57825.599999999999</v>
      </c>
      <c r="F64">
        <f t="shared" si="1"/>
        <v>46896.561600000001</v>
      </c>
    </row>
    <row r="65" spans="1:6" x14ac:dyDescent="0.3">
      <c r="A65">
        <v>64</v>
      </c>
      <c r="B65" t="s">
        <v>133</v>
      </c>
      <c r="E65" s="8">
        <v>12361.7</v>
      </c>
      <c r="F65">
        <f t="shared" si="1"/>
        <v>10025.338700000002</v>
      </c>
    </row>
    <row r="66" spans="1:6" x14ac:dyDescent="0.3">
      <c r="A66">
        <v>65</v>
      </c>
      <c r="B66" t="s">
        <v>134</v>
      </c>
      <c r="E66" s="8">
        <v>5817.2</v>
      </c>
      <c r="F66">
        <f t="shared" si="1"/>
        <v>4717.7492000000002</v>
      </c>
    </row>
    <row r="67" spans="1:6" x14ac:dyDescent="0.3">
      <c r="A67">
        <v>66</v>
      </c>
      <c r="B67" t="s">
        <v>135</v>
      </c>
      <c r="E67" s="8">
        <v>2946.5</v>
      </c>
      <c r="F67">
        <f t="shared" si="1"/>
        <v>2389.6115</v>
      </c>
    </row>
    <row r="68" spans="1:6" x14ac:dyDescent="0.3">
      <c r="A68">
        <v>67</v>
      </c>
      <c r="B68" t="s">
        <v>95</v>
      </c>
      <c r="E68" s="8">
        <v>30086</v>
      </c>
      <c r="F68">
        <f t="shared" si="1"/>
        <v>24399.746000000003</v>
      </c>
    </row>
    <row r="69" spans="1:6" x14ac:dyDescent="0.3">
      <c r="A69">
        <v>68</v>
      </c>
      <c r="B69" t="s">
        <v>136</v>
      </c>
      <c r="E69" s="8">
        <v>16405</v>
      </c>
      <c r="F69">
        <f t="shared" si="1"/>
        <v>13304.455000000002</v>
      </c>
    </row>
    <row r="70" spans="1:6" x14ac:dyDescent="0.3">
      <c r="A70">
        <v>69</v>
      </c>
      <c r="B70" t="s">
        <v>147</v>
      </c>
      <c r="E70" s="8">
        <v>10816.6</v>
      </c>
      <c r="F70">
        <f t="shared" si="1"/>
        <v>8772.2626</v>
      </c>
    </row>
    <row r="71" spans="1:6" x14ac:dyDescent="0.3">
      <c r="A71">
        <v>70</v>
      </c>
      <c r="B71" t="s">
        <v>148</v>
      </c>
      <c r="E71" s="8">
        <v>8309.1</v>
      </c>
      <c r="F71">
        <f t="shared" si="1"/>
        <v>6738.6801000000005</v>
      </c>
    </row>
    <row r="72" spans="1:6" x14ac:dyDescent="0.3">
      <c r="A72">
        <v>71</v>
      </c>
      <c r="B72" t="s">
        <v>96</v>
      </c>
      <c r="E72" s="8">
        <v>8368.4</v>
      </c>
      <c r="F72">
        <f t="shared" si="1"/>
        <v>6786.7723999999998</v>
      </c>
    </row>
    <row r="73" spans="1:6" ht="21" x14ac:dyDescent="0.4">
      <c r="B73" s="9" t="s">
        <v>43</v>
      </c>
      <c r="C73" s="9"/>
      <c r="D73" s="9"/>
      <c r="E73" s="10">
        <f>SUM(E2:E72)</f>
        <v>1046990.2999999999</v>
      </c>
      <c r="F73" s="10">
        <f>SUM(F2:F72)</f>
        <v>1197791.2972999997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opLeftCell="A4" workbookViewId="0">
      <selection activeCell="N31" sqref="N31"/>
    </sheetView>
  </sheetViews>
  <sheetFormatPr defaultRowHeight="14.4" x14ac:dyDescent="0.3"/>
  <cols>
    <col min="1" max="1" width="5.109375" customWidth="1"/>
    <col min="2" max="2" width="14.88671875" customWidth="1"/>
    <col min="3" max="3" width="19" customWidth="1"/>
    <col min="4" max="4" width="13.88671875" customWidth="1"/>
    <col min="5" max="6" width="18.33203125" customWidth="1"/>
    <col min="7" max="7" width="23.44140625" customWidth="1"/>
  </cols>
  <sheetData>
    <row r="1" spans="1:10" x14ac:dyDescent="0.3">
      <c r="A1" s="2" t="s">
        <v>0</v>
      </c>
      <c r="B1" s="2" t="s">
        <v>2</v>
      </c>
      <c r="C1" s="2" t="s">
        <v>4</v>
      </c>
      <c r="D1" s="2" t="s">
        <v>5</v>
      </c>
      <c r="E1" s="2" t="s">
        <v>3</v>
      </c>
      <c r="F1" s="2" t="s">
        <v>39</v>
      </c>
      <c r="G1" s="2" t="s">
        <v>40</v>
      </c>
      <c r="H1" s="1"/>
      <c r="I1" s="1"/>
      <c r="J1" s="1"/>
    </row>
    <row r="2" spans="1:10" x14ac:dyDescent="0.3">
      <c r="A2">
        <v>1</v>
      </c>
      <c r="B2" s="3" t="s">
        <v>25</v>
      </c>
      <c r="C2" s="3" t="s">
        <v>16</v>
      </c>
      <c r="D2" s="3"/>
      <c r="E2" s="3"/>
      <c r="F2" s="3"/>
      <c r="G2" s="3"/>
      <c r="I2" t="s">
        <v>16</v>
      </c>
    </row>
    <row r="3" spans="1:10" x14ac:dyDescent="0.3">
      <c r="A3">
        <v>2</v>
      </c>
      <c r="B3" s="3" t="s">
        <v>26</v>
      </c>
      <c r="C3" s="3" t="s">
        <v>17</v>
      </c>
      <c r="D3" s="3"/>
      <c r="E3" s="3"/>
      <c r="F3" s="3"/>
      <c r="G3" s="3"/>
      <c r="I3" t="s">
        <v>17</v>
      </c>
    </row>
    <row r="4" spans="1:10" ht="28.8" x14ac:dyDescent="0.3">
      <c r="A4">
        <v>3</v>
      </c>
      <c r="B4" s="3" t="s">
        <v>27</v>
      </c>
      <c r="C4" s="3" t="s">
        <v>18</v>
      </c>
      <c r="D4" s="3"/>
      <c r="E4" s="3"/>
      <c r="F4" s="3"/>
      <c r="G4" s="3"/>
      <c r="I4" t="s">
        <v>18</v>
      </c>
    </row>
    <row r="5" spans="1:10" ht="28.8" x14ac:dyDescent="0.3">
      <c r="A5">
        <v>4</v>
      </c>
      <c r="B5" s="3" t="s">
        <v>22</v>
      </c>
      <c r="C5" s="3" t="s">
        <v>19</v>
      </c>
      <c r="D5" s="3" t="s">
        <v>31</v>
      </c>
      <c r="E5" s="3" t="s">
        <v>32</v>
      </c>
      <c r="F5" s="3">
        <f>22*0.17</f>
        <v>3.74</v>
      </c>
      <c r="G5" s="3">
        <f>22*1.21</f>
        <v>26.619999999999997</v>
      </c>
      <c r="I5" t="s">
        <v>19</v>
      </c>
    </row>
    <row r="6" spans="1:10" ht="43.2" x14ac:dyDescent="0.3">
      <c r="A6">
        <v>5</v>
      </c>
      <c r="B6" s="3" t="s">
        <v>28</v>
      </c>
      <c r="C6" s="3" t="s">
        <v>20</v>
      </c>
      <c r="D6" s="3" t="s">
        <v>31</v>
      </c>
      <c r="E6" s="3" t="s">
        <v>29</v>
      </c>
      <c r="F6" s="5">
        <f>27.89*0.6</f>
        <v>16.733999999999998</v>
      </c>
      <c r="G6" s="5">
        <f>27.89*3.27</f>
        <v>91.200299999999999</v>
      </c>
      <c r="I6" t="s">
        <v>20</v>
      </c>
    </row>
    <row r="7" spans="1:10" ht="28.8" x14ac:dyDescent="0.3">
      <c r="A7">
        <v>6</v>
      </c>
      <c r="B7" s="3" t="s">
        <v>24</v>
      </c>
      <c r="C7" s="3" t="s">
        <v>21</v>
      </c>
      <c r="D7" s="3" t="s">
        <v>31</v>
      </c>
      <c r="E7" s="4" t="s">
        <v>30</v>
      </c>
      <c r="F7" s="3">
        <f>27.097*1</f>
        <v>27.097000000000001</v>
      </c>
      <c r="G7" s="3">
        <f>27.097*0.78</f>
        <v>21.135660000000001</v>
      </c>
      <c r="I7" t="s">
        <v>21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8"/>
  <sheetViews>
    <sheetView workbookViewId="0">
      <selection activeCell="B48" sqref="B48:L48"/>
    </sheetView>
  </sheetViews>
  <sheetFormatPr defaultRowHeight="14.4" x14ac:dyDescent="0.3"/>
  <cols>
    <col min="2" max="2" width="28.5546875" customWidth="1"/>
  </cols>
  <sheetData>
    <row r="1" spans="2:12" x14ac:dyDescent="0.3">
      <c r="C1" t="s">
        <v>76</v>
      </c>
      <c r="D1" t="s">
        <v>77</v>
      </c>
    </row>
    <row r="2" spans="2:12" x14ac:dyDescent="0.3">
      <c r="B2" s="26" t="s">
        <v>45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 x14ac:dyDescent="0.3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</row>
    <row r="4" spans="2:12" x14ac:dyDescent="0.3">
      <c r="B4" s="56" t="s">
        <v>46</v>
      </c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2:12" x14ac:dyDescent="0.3">
      <c r="B5" s="53" t="s">
        <v>47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2:12" x14ac:dyDescent="0.3">
      <c r="B6" s="15"/>
      <c r="C6" s="16">
        <v>2005</v>
      </c>
      <c r="D6" s="16">
        <v>2010</v>
      </c>
      <c r="E6" s="16">
        <v>2011</v>
      </c>
      <c r="F6" s="17">
        <v>2012</v>
      </c>
      <c r="G6" s="17">
        <v>2013</v>
      </c>
      <c r="H6" s="17">
        <v>2014</v>
      </c>
      <c r="I6" s="16">
        <v>2015</v>
      </c>
      <c r="J6" s="16">
        <v>2016</v>
      </c>
      <c r="K6" s="16">
        <v>2017</v>
      </c>
      <c r="L6" s="18">
        <v>2018</v>
      </c>
    </row>
    <row r="7" spans="2:12" x14ac:dyDescent="0.3">
      <c r="B7" s="19" t="s">
        <v>48</v>
      </c>
      <c r="C7" s="28">
        <v>1601.1</v>
      </c>
      <c r="D7" s="29">
        <v>1668.4</v>
      </c>
      <c r="E7" s="29">
        <v>1721</v>
      </c>
      <c r="F7" s="29">
        <v>1730.9</v>
      </c>
      <c r="G7" s="29">
        <v>1666.8</v>
      </c>
      <c r="H7" s="29">
        <v>1664.6</v>
      </c>
      <c r="I7" s="29">
        <v>1662.5</v>
      </c>
      <c r="J7" s="30">
        <v>1663</v>
      </c>
      <c r="K7" s="30">
        <v>1700.7</v>
      </c>
      <c r="L7" s="38">
        <v>1752.6</v>
      </c>
    </row>
    <row r="8" spans="2:12" ht="35.4" x14ac:dyDescent="0.3">
      <c r="B8" s="20" t="s">
        <v>49</v>
      </c>
      <c r="C8" s="31">
        <v>207.4</v>
      </c>
      <c r="D8" s="29">
        <v>196.4</v>
      </c>
      <c r="E8" s="29">
        <v>199.8</v>
      </c>
      <c r="F8" s="29">
        <v>215.9</v>
      </c>
      <c r="G8" s="29">
        <v>220.2</v>
      </c>
      <c r="H8" s="29">
        <v>220.4</v>
      </c>
      <c r="I8" s="29">
        <v>218.5</v>
      </c>
      <c r="J8" s="32">
        <v>218.2</v>
      </c>
      <c r="K8" s="32">
        <v>232.4</v>
      </c>
      <c r="L8" s="32">
        <v>243.1</v>
      </c>
    </row>
    <row r="9" spans="2:12" x14ac:dyDescent="0.3">
      <c r="B9" s="20" t="s">
        <v>50</v>
      </c>
      <c r="C9" s="31">
        <v>117.1</v>
      </c>
      <c r="D9" s="29">
        <v>115</v>
      </c>
      <c r="E9" s="29">
        <v>117.8</v>
      </c>
      <c r="F9" s="29">
        <v>117.7</v>
      </c>
      <c r="G9" s="29">
        <v>119.6</v>
      </c>
      <c r="H9" s="29">
        <v>120.1</v>
      </c>
      <c r="I9" s="29">
        <v>121.5</v>
      </c>
      <c r="J9" s="32">
        <v>123.5</v>
      </c>
      <c r="K9" s="32">
        <v>126.6</v>
      </c>
      <c r="L9" s="32">
        <v>126.7</v>
      </c>
    </row>
    <row r="10" spans="2:12" ht="37.200000000000003" x14ac:dyDescent="0.3">
      <c r="B10" s="20" t="s">
        <v>51</v>
      </c>
      <c r="C10" s="31">
        <v>-539.5</v>
      </c>
      <c r="D10" s="29">
        <v>-723.1</v>
      </c>
      <c r="E10" s="29">
        <v>-688.1</v>
      </c>
      <c r="F10" s="29">
        <v>-680.5</v>
      </c>
      <c r="G10" s="29">
        <v>-613.79999999999995</v>
      </c>
      <c r="H10" s="29">
        <v>-669.5</v>
      </c>
      <c r="I10" s="29">
        <v>-582.20000000000005</v>
      </c>
      <c r="J10" s="32">
        <v>-601.20000000000005</v>
      </c>
      <c r="K10" s="32">
        <v>-591.20000000000005</v>
      </c>
      <c r="L10" s="32">
        <v>-590.6</v>
      </c>
    </row>
    <row r="11" spans="2:12" x14ac:dyDescent="0.3">
      <c r="B11" s="20" t="s">
        <v>52</v>
      </c>
      <c r="C11" s="31">
        <v>69.400000000000006</v>
      </c>
      <c r="D11" s="29">
        <v>78.099999999999994</v>
      </c>
      <c r="E11" s="29">
        <v>81.099999999999994</v>
      </c>
      <c r="F11" s="29">
        <v>83.5</v>
      </c>
      <c r="G11" s="29">
        <v>86</v>
      </c>
      <c r="H11" s="29">
        <v>89.3</v>
      </c>
      <c r="I11" s="29">
        <v>91.4</v>
      </c>
      <c r="J11" s="32">
        <v>93.5</v>
      </c>
      <c r="K11" s="32">
        <v>95.6</v>
      </c>
      <c r="L11" s="32">
        <v>97.7</v>
      </c>
    </row>
    <row r="12" spans="2:12" ht="46.8" x14ac:dyDescent="0.3">
      <c r="B12" s="20" t="s">
        <v>53</v>
      </c>
      <c r="C12" s="33">
        <v>1995.1</v>
      </c>
      <c r="D12" s="34">
        <v>2057.9</v>
      </c>
      <c r="E12" s="34">
        <v>2119.6</v>
      </c>
      <c r="F12" s="34">
        <v>2148</v>
      </c>
      <c r="G12" s="34">
        <v>2092.6</v>
      </c>
      <c r="H12" s="34">
        <v>2094.4</v>
      </c>
      <c r="I12" s="34">
        <v>2094</v>
      </c>
      <c r="J12" s="35">
        <v>2098.1</v>
      </c>
      <c r="K12" s="35">
        <v>2155.3000000000002</v>
      </c>
      <c r="L12" s="35">
        <v>2220.1</v>
      </c>
    </row>
    <row r="13" spans="2:12" ht="35.4" x14ac:dyDescent="0.3">
      <c r="B13" s="25" t="s">
        <v>54</v>
      </c>
      <c r="C13" s="36">
        <v>1455.6</v>
      </c>
      <c r="D13" s="34">
        <v>1334.7</v>
      </c>
      <c r="E13" s="34">
        <v>1431.6</v>
      </c>
      <c r="F13" s="34">
        <v>1467.5</v>
      </c>
      <c r="G13" s="34">
        <v>1478.7</v>
      </c>
      <c r="H13" s="34">
        <v>1424.9</v>
      </c>
      <c r="I13" s="36">
        <v>1511.9</v>
      </c>
      <c r="J13" s="37">
        <v>1497</v>
      </c>
      <c r="K13" s="37">
        <v>1564.1</v>
      </c>
      <c r="L13" s="37">
        <v>1629.5</v>
      </c>
    </row>
    <row r="14" spans="2:12" ht="25.5" customHeight="1" x14ac:dyDescent="0.3">
      <c r="B14" s="59" t="s">
        <v>55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</row>
    <row r="15" spans="2:12" x14ac:dyDescent="0.3">
      <c r="B15" s="58" t="s">
        <v>56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</row>
    <row r="16" spans="2:12" x14ac:dyDescent="0.3">
      <c r="B16" s="58" t="s">
        <v>57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</row>
    <row r="19" spans="2:12" x14ac:dyDescent="0.3">
      <c r="B19" s="39" t="s">
        <v>45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2:12" x14ac:dyDescent="0.3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2:12" x14ac:dyDescent="0.3">
      <c r="B21" s="56" t="s">
        <v>58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</row>
    <row r="22" spans="2:12" x14ac:dyDescent="0.3">
      <c r="B22" s="53" t="s">
        <v>47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2:12" x14ac:dyDescent="0.3">
      <c r="B23" s="15"/>
      <c r="C23" s="16">
        <v>2005</v>
      </c>
      <c r="D23" s="16">
        <v>2010</v>
      </c>
      <c r="E23" s="16">
        <v>2011</v>
      </c>
      <c r="F23" s="17">
        <v>2012</v>
      </c>
      <c r="G23" s="17">
        <v>2013</v>
      </c>
      <c r="H23" s="17">
        <v>2014</v>
      </c>
      <c r="I23" s="16">
        <v>2015</v>
      </c>
      <c r="J23" s="16">
        <v>2016</v>
      </c>
      <c r="K23" s="16">
        <v>2017</v>
      </c>
      <c r="L23" s="18">
        <v>2018</v>
      </c>
    </row>
    <row r="24" spans="2:12" x14ac:dyDescent="0.3">
      <c r="B24" s="40" t="s">
        <v>59</v>
      </c>
      <c r="C24" s="41">
        <v>1995.1</v>
      </c>
      <c r="D24" s="41">
        <v>2057.9</v>
      </c>
      <c r="E24" s="41">
        <v>2119.6</v>
      </c>
      <c r="F24" s="41">
        <v>2148</v>
      </c>
      <c r="G24" s="41">
        <v>2092.6</v>
      </c>
      <c r="H24" s="41">
        <v>2094.4</v>
      </c>
      <c r="I24" s="41">
        <v>2094</v>
      </c>
      <c r="J24" s="42">
        <v>2098.1</v>
      </c>
      <c r="K24" s="42">
        <v>2155.3000000000002</v>
      </c>
      <c r="L24" s="42">
        <v>2220.1</v>
      </c>
    </row>
    <row r="25" spans="2:12" x14ac:dyDescent="0.3">
      <c r="B25" s="43" t="s">
        <v>60</v>
      </c>
      <c r="C25" s="23"/>
      <c r="D25" s="23"/>
      <c r="E25" s="23"/>
      <c r="F25" s="23"/>
      <c r="G25" s="23"/>
      <c r="H25" s="23"/>
      <c r="I25" s="23"/>
      <c r="J25" s="24"/>
      <c r="K25" s="24"/>
      <c r="L25" s="24"/>
    </row>
    <row r="26" spans="2:12" x14ac:dyDescent="0.3">
      <c r="B26" s="44" t="s">
        <v>61</v>
      </c>
      <c r="C26" s="21">
        <v>1547.4</v>
      </c>
      <c r="D26" s="21">
        <v>1612.9</v>
      </c>
      <c r="E26" s="21">
        <v>1665</v>
      </c>
      <c r="F26" s="21">
        <v>1679.9</v>
      </c>
      <c r="G26" s="21">
        <v>1619.2</v>
      </c>
      <c r="H26" s="21">
        <v>1622.3</v>
      </c>
      <c r="I26" s="21">
        <v>1622.9</v>
      </c>
      <c r="J26" s="22">
        <v>1618.3</v>
      </c>
      <c r="K26" s="22">
        <v>1646.2</v>
      </c>
      <c r="L26" s="48">
        <v>1691.4</v>
      </c>
    </row>
    <row r="27" spans="2:12" x14ac:dyDescent="0.3">
      <c r="B27" s="44" t="s">
        <v>62</v>
      </c>
      <c r="C27" s="21">
        <v>346.4</v>
      </c>
      <c r="D27" s="21">
        <v>351.9</v>
      </c>
      <c r="E27" s="21">
        <v>360.1</v>
      </c>
      <c r="F27" s="21">
        <v>364.7</v>
      </c>
      <c r="G27" s="21">
        <v>364.6</v>
      </c>
      <c r="H27" s="21">
        <v>363.6</v>
      </c>
      <c r="I27" s="21">
        <v>363</v>
      </c>
      <c r="J27" s="22">
        <v>366.9</v>
      </c>
      <c r="K27" s="22">
        <v>383.9</v>
      </c>
      <c r="L27" s="22">
        <v>396</v>
      </c>
    </row>
    <row r="28" spans="2:12" x14ac:dyDescent="0.3">
      <c r="B28" s="44" t="s">
        <v>63</v>
      </c>
      <c r="C28" s="21">
        <v>73.599999999999994</v>
      </c>
      <c r="D28" s="21">
        <v>75</v>
      </c>
      <c r="E28" s="21">
        <v>79.099999999999994</v>
      </c>
      <c r="F28" s="21">
        <v>76.7</v>
      </c>
      <c r="G28" s="21">
        <v>78.3</v>
      </c>
      <c r="H28" s="21">
        <v>79.400000000000006</v>
      </c>
      <c r="I28" s="21">
        <v>81.099999999999994</v>
      </c>
      <c r="J28" s="22">
        <v>84.6</v>
      </c>
      <c r="K28" s="22">
        <v>86.3</v>
      </c>
      <c r="L28" s="22">
        <v>85.9</v>
      </c>
    </row>
    <row r="29" spans="2:12" x14ac:dyDescent="0.3">
      <c r="B29" s="44" t="s">
        <v>64</v>
      </c>
      <c r="C29" s="21">
        <v>19.8</v>
      </c>
      <c r="D29" s="21">
        <v>13.4</v>
      </c>
      <c r="E29" s="21">
        <v>11.3</v>
      </c>
      <c r="F29" s="21">
        <v>17.8</v>
      </c>
      <c r="G29" s="21">
        <v>21.831469757710448</v>
      </c>
      <c r="H29" s="21">
        <v>24.84180337684251</v>
      </c>
      <c r="I29" s="21">
        <v>22.3</v>
      </c>
      <c r="J29" s="22">
        <v>23.7</v>
      </c>
      <c r="K29" s="22">
        <v>34.4</v>
      </c>
      <c r="L29" s="22">
        <v>42.8</v>
      </c>
    </row>
    <row r="30" spans="2:12" x14ac:dyDescent="0.3">
      <c r="B30" s="44" t="s">
        <v>65</v>
      </c>
      <c r="C30" s="21">
        <v>6.3</v>
      </c>
      <c r="D30" s="21">
        <v>3.6</v>
      </c>
      <c r="E30" s="21">
        <v>3.2952700529521999</v>
      </c>
      <c r="F30" s="21">
        <v>3.3154229662541881</v>
      </c>
      <c r="G30" s="21">
        <v>3.4115673254242362</v>
      </c>
      <c r="H30" s="21">
        <v>3.1</v>
      </c>
      <c r="I30" s="21">
        <v>3.5072652720552004</v>
      </c>
      <c r="J30" s="22">
        <v>3.7</v>
      </c>
      <c r="K30" s="22">
        <v>3.2</v>
      </c>
      <c r="L30" s="22">
        <v>2.7</v>
      </c>
    </row>
    <row r="31" spans="2:12" x14ac:dyDescent="0.3">
      <c r="B31" s="45" t="s">
        <v>66</v>
      </c>
      <c r="C31" s="46">
        <v>1.5</v>
      </c>
      <c r="D31" s="46">
        <v>1</v>
      </c>
      <c r="E31" s="46">
        <v>0.81625524673300798</v>
      </c>
      <c r="F31" s="46">
        <v>5.5647341736866522</v>
      </c>
      <c r="G31" s="46">
        <v>5.2374192368141879</v>
      </c>
      <c r="H31" s="46">
        <v>1.172193673364472</v>
      </c>
      <c r="I31" s="46">
        <v>1.1395726096027921</v>
      </c>
      <c r="J31" s="47">
        <v>1</v>
      </c>
      <c r="K31" s="47">
        <v>1.4</v>
      </c>
      <c r="L31" s="47">
        <v>1.3</v>
      </c>
    </row>
    <row r="32" spans="2:12" ht="28.5" customHeight="1" x14ac:dyDescent="0.3">
      <c r="B32" s="54" t="s">
        <v>67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2:12" x14ac:dyDescent="0.3">
      <c r="B33" s="57" t="s">
        <v>68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6" spans="2:12" x14ac:dyDescent="0.3">
      <c r="B36" s="39" t="s">
        <v>45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2:12" x14ac:dyDescent="0.3"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2:12" x14ac:dyDescent="0.3">
      <c r="B38" s="52" t="s">
        <v>69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</row>
    <row r="39" spans="2:12" x14ac:dyDescent="0.3">
      <c r="B39" s="53" t="s">
        <v>47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</row>
    <row r="40" spans="2:12" x14ac:dyDescent="0.3">
      <c r="B40" s="15"/>
      <c r="C40" s="16">
        <v>2005</v>
      </c>
      <c r="D40" s="16">
        <v>2010</v>
      </c>
      <c r="E40" s="16">
        <v>2011</v>
      </c>
      <c r="F40" s="17">
        <v>2012</v>
      </c>
      <c r="G40" s="17">
        <v>2013</v>
      </c>
      <c r="H40" s="17">
        <v>2014</v>
      </c>
      <c r="I40" s="16">
        <v>2015</v>
      </c>
      <c r="J40" s="16">
        <v>2016</v>
      </c>
      <c r="K40" s="16">
        <v>2017</v>
      </c>
      <c r="L40" s="18">
        <v>2018</v>
      </c>
    </row>
    <row r="41" spans="2:12" x14ac:dyDescent="0.3">
      <c r="B41" s="40" t="s">
        <v>70</v>
      </c>
      <c r="C41" s="41">
        <v>1601.1</v>
      </c>
      <c r="D41" s="41">
        <v>1668.4</v>
      </c>
      <c r="E41" s="41">
        <v>1721</v>
      </c>
      <c r="F41" s="41">
        <v>1731.6</v>
      </c>
      <c r="G41" s="41">
        <v>1668.1</v>
      </c>
      <c r="H41" s="41">
        <v>1666.4</v>
      </c>
      <c r="I41" s="41">
        <v>1665.1</v>
      </c>
      <c r="J41" s="42">
        <v>1665.1</v>
      </c>
      <c r="K41" s="42">
        <v>1703.4</v>
      </c>
      <c r="L41" s="51">
        <v>1756.9</v>
      </c>
    </row>
    <row r="42" spans="2:12" x14ac:dyDescent="0.3">
      <c r="B42" s="43" t="s">
        <v>60</v>
      </c>
      <c r="C42" s="23"/>
      <c r="D42" s="23"/>
      <c r="E42" s="23"/>
      <c r="F42" s="23"/>
      <c r="G42" s="23"/>
      <c r="H42" s="23"/>
      <c r="I42" s="23"/>
      <c r="J42" s="24"/>
      <c r="K42" s="24"/>
      <c r="L42" s="24"/>
    </row>
    <row r="43" spans="2:12" x14ac:dyDescent="0.3">
      <c r="B43" s="44" t="s">
        <v>71</v>
      </c>
      <c r="C43" s="21">
        <v>1351.9</v>
      </c>
      <c r="D43" s="21">
        <v>1414.2</v>
      </c>
      <c r="E43" s="21">
        <v>1458.2</v>
      </c>
      <c r="F43" s="21">
        <v>1466.9</v>
      </c>
      <c r="G43" s="21">
        <v>1408.9</v>
      </c>
      <c r="H43" s="21">
        <v>1418.9</v>
      </c>
      <c r="I43" s="21">
        <v>1424.3</v>
      </c>
      <c r="J43" s="22">
        <v>1418.5</v>
      </c>
      <c r="K43" s="22">
        <v>1439.3</v>
      </c>
      <c r="L43" s="22">
        <v>1477.7</v>
      </c>
    </row>
    <row r="44" spans="2:12" ht="24" x14ac:dyDescent="0.3">
      <c r="B44" s="44" t="s">
        <v>72</v>
      </c>
      <c r="C44" s="21">
        <v>249.3</v>
      </c>
      <c r="D44" s="21">
        <v>254.14945806987367</v>
      </c>
      <c r="E44" s="21">
        <v>262.8175</v>
      </c>
      <c r="F44" s="21">
        <v>264.63874999999996</v>
      </c>
      <c r="G44" s="21">
        <v>259.23849999999999</v>
      </c>
      <c r="H44" s="21">
        <v>247.55100000000002</v>
      </c>
      <c r="I44" s="21">
        <v>240.72325000000001</v>
      </c>
      <c r="J44" s="21">
        <v>246.7</v>
      </c>
      <c r="K44" s="22">
        <v>264.2</v>
      </c>
      <c r="L44" s="22">
        <v>179.2</v>
      </c>
    </row>
    <row r="45" spans="2:12" ht="24" x14ac:dyDescent="0.3">
      <c r="B45" s="43" t="s">
        <v>73</v>
      </c>
      <c r="C45" s="21"/>
      <c r="D45" s="21"/>
      <c r="E45" s="21"/>
      <c r="F45" s="21"/>
      <c r="G45" s="21"/>
      <c r="H45" s="21"/>
      <c r="I45" s="21"/>
      <c r="J45" s="22"/>
      <c r="K45" s="22"/>
      <c r="L45" s="22"/>
    </row>
    <row r="46" spans="2:12" x14ac:dyDescent="0.3">
      <c r="B46" s="49" t="s">
        <v>74</v>
      </c>
      <c r="C46" s="21">
        <v>54.7</v>
      </c>
      <c r="D46" s="21">
        <v>55.8</v>
      </c>
      <c r="E46" s="21">
        <v>56.8</v>
      </c>
      <c r="F46" s="21">
        <v>59.9</v>
      </c>
      <c r="G46" s="21">
        <v>58.6</v>
      </c>
      <c r="H46" s="21">
        <v>60.2</v>
      </c>
      <c r="I46" s="21">
        <v>61.3</v>
      </c>
      <c r="J46" s="22">
        <v>60.5</v>
      </c>
      <c r="K46" s="22">
        <v>65.099999999999994</v>
      </c>
      <c r="L46" s="22">
        <v>68.5</v>
      </c>
    </row>
    <row r="47" spans="2:12" ht="24" x14ac:dyDescent="0.3">
      <c r="B47" s="50" t="s">
        <v>75</v>
      </c>
      <c r="C47" s="46">
        <v>194.6</v>
      </c>
      <c r="D47" s="46">
        <v>198.3</v>
      </c>
      <c r="E47" s="46">
        <v>206</v>
      </c>
      <c r="F47" s="46">
        <v>204.7</v>
      </c>
      <c r="G47" s="46">
        <v>200.6</v>
      </c>
      <c r="H47" s="46">
        <v>187.4</v>
      </c>
      <c r="I47" s="46">
        <v>179.4</v>
      </c>
      <c r="J47" s="47">
        <v>186.2</v>
      </c>
      <c r="K47" s="47">
        <v>199.1</v>
      </c>
      <c r="L47" s="47">
        <v>210.7</v>
      </c>
    </row>
    <row r="48" spans="2:12" ht="30.75" customHeight="1" x14ac:dyDescent="0.3">
      <c r="B48" s="54" t="s">
        <v>67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</row>
  </sheetData>
  <mergeCells count="15">
    <mergeCell ref="B16:L16"/>
    <mergeCell ref="B3:L3"/>
    <mergeCell ref="B4:L4"/>
    <mergeCell ref="B5:L5"/>
    <mergeCell ref="B14:L14"/>
    <mergeCell ref="B15:L15"/>
    <mergeCell ref="B38:L38"/>
    <mergeCell ref="B39:L39"/>
    <mergeCell ref="B48:L48"/>
    <mergeCell ref="B20:L20"/>
    <mergeCell ref="B21:L21"/>
    <mergeCell ref="B22:L22"/>
    <mergeCell ref="B32:L32"/>
    <mergeCell ref="B33:L33"/>
    <mergeCell ref="B37:L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F73"/>
  <sheetViews>
    <sheetView tabSelected="1" workbookViewId="0">
      <selection activeCell="B2" sqref="B2"/>
    </sheetView>
  </sheetViews>
  <sheetFormatPr defaultRowHeight="14.4" x14ac:dyDescent="0.3"/>
  <cols>
    <col min="1" max="1" width="5.109375" customWidth="1"/>
    <col min="2" max="2" width="14.88671875" customWidth="1"/>
    <col min="3" max="3" width="19" customWidth="1"/>
    <col min="4" max="4" width="13.88671875" customWidth="1"/>
    <col min="5" max="5" width="18.33203125" customWidth="1"/>
    <col min="6" max="6" width="23.44140625" customWidth="1"/>
  </cols>
  <sheetData>
    <row r="1" spans="1:6" x14ac:dyDescent="0.3">
      <c r="A1" s="2" t="s">
        <v>0</v>
      </c>
      <c r="B1" s="2" t="s">
        <v>41</v>
      </c>
      <c r="C1" s="2" t="s">
        <v>7</v>
      </c>
      <c r="D1" s="2" t="s">
        <v>5</v>
      </c>
      <c r="E1" s="2" t="s">
        <v>42</v>
      </c>
      <c r="F1" s="2" t="s">
        <v>6</v>
      </c>
    </row>
    <row r="2" spans="1:6" ht="28.8" x14ac:dyDescent="0.3">
      <c r="A2">
        <v>1</v>
      </c>
      <c r="B2" s="3" t="s">
        <v>97</v>
      </c>
      <c r="D2" s="3"/>
      <c r="E2" s="6">
        <v>15936.6</v>
      </c>
      <c r="F2" s="3"/>
    </row>
    <row r="3" spans="1:6" ht="28.8" x14ac:dyDescent="0.3">
      <c r="A3">
        <v>2</v>
      </c>
      <c r="B3" s="3" t="s">
        <v>98</v>
      </c>
      <c r="E3" s="8">
        <v>4208.7</v>
      </c>
    </row>
    <row r="4" spans="1:6" x14ac:dyDescent="0.3">
      <c r="A4">
        <v>3</v>
      </c>
      <c r="B4" t="s">
        <v>99</v>
      </c>
      <c r="E4" s="8">
        <v>6784.5</v>
      </c>
    </row>
    <row r="5" spans="1:6" x14ac:dyDescent="0.3">
      <c r="A5">
        <v>4</v>
      </c>
      <c r="B5" t="s">
        <v>100</v>
      </c>
      <c r="E5" s="8">
        <v>13908.9</v>
      </c>
    </row>
    <row r="6" spans="1:6" x14ac:dyDescent="0.3">
      <c r="A6">
        <v>5</v>
      </c>
      <c r="B6" t="s">
        <v>101</v>
      </c>
      <c r="E6" s="8">
        <v>11978</v>
      </c>
    </row>
    <row r="7" spans="1:6" x14ac:dyDescent="0.3">
      <c r="A7">
        <v>6</v>
      </c>
      <c r="B7" t="s">
        <v>102</v>
      </c>
      <c r="E7" s="8">
        <v>3351.2</v>
      </c>
    </row>
    <row r="8" spans="1:6" x14ac:dyDescent="0.3">
      <c r="A8">
        <v>7</v>
      </c>
      <c r="B8" t="s">
        <v>103</v>
      </c>
      <c r="E8" s="8">
        <v>7070.5</v>
      </c>
    </row>
    <row r="9" spans="1:6" x14ac:dyDescent="0.3">
      <c r="A9">
        <v>8</v>
      </c>
      <c r="B9" t="s">
        <v>104</v>
      </c>
      <c r="E9" s="8">
        <v>3387.8</v>
      </c>
    </row>
    <row r="10" spans="1:6" x14ac:dyDescent="0.3">
      <c r="A10">
        <v>9</v>
      </c>
      <c r="B10" t="s">
        <v>105</v>
      </c>
      <c r="E10" s="8">
        <v>8621.2999999999993</v>
      </c>
    </row>
    <row r="11" spans="1:6" x14ac:dyDescent="0.3">
      <c r="A11">
        <v>10</v>
      </c>
      <c r="B11" t="s">
        <v>106</v>
      </c>
      <c r="E11" s="8">
        <v>13171.6</v>
      </c>
    </row>
    <row r="12" spans="1:6" x14ac:dyDescent="0.3">
      <c r="A12">
        <v>11</v>
      </c>
      <c r="B12" t="s">
        <v>138</v>
      </c>
      <c r="E12" s="8">
        <v>106229.5</v>
      </c>
    </row>
    <row r="13" spans="1:6" x14ac:dyDescent="0.3">
      <c r="A13">
        <v>12</v>
      </c>
      <c r="B13" t="s">
        <v>107</v>
      </c>
      <c r="E13" s="8">
        <v>2727.7</v>
      </c>
    </row>
    <row r="14" spans="1:6" x14ac:dyDescent="0.3">
      <c r="A14">
        <v>13</v>
      </c>
      <c r="B14" t="s">
        <v>108</v>
      </c>
      <c r="E14" s="8">
        <v>6481.2</v>
      </c>
    </row>
    <row r="15" spans="1:6" x14ac:dyDescent="0.3">
      <c r="A15">
        <v>14</v>
      </c>
      <c r="B15" t="s">
        <v>109</v>
      </c>
      <c r="E15" s="8">
        <v>6328.2</v>
      </c>
    </row>
    <row r="16" spans="1:6" x14ac:dyDescent="0.3">
      <c r="A16">
        <v>15</v>
      </c>
      <c r="B16" t="s">
        <v>110</v>
      </c>
      <c r="E16" s="8">
        <v>3437.3</v>
      </c>
    </row>
    <row r="17" spans="1:5" x14ac:dyDescent="0.3">
      <c r="A17">
        <v>16</v>
      </c>
      <c r="B17" t="s">
        <v>111</v>
      </c>
      <c r="E17" s="8">
        <v>7953.6</v>
      </c>
    </row>
    <row r="18" spans="1:5" x14ac:dyDescent="0.3">
      <c r="A18">
        <v>17</v>
      </c>
      <c r="B18" t="s">
        <v>112</v>
      </c>
      <c r="E18" s="8">
        <v>10265.799999999999</v>
      </c>
    </row>
    <row r="19" spans="1:5" x14ac:dyDescent="0.3">
      <c r="A19">
        <v>18</v>
      </c>
      <c r="B19" t="s">
        <v>113</v>
      </c>
      <c r="E19" s="8">
        <v>8051.2</v>
      </c>
    </row>
    <row r="20" spans="1:5" x14ac:dyDescent="0.3">
      <c r="A20">
        <v>19</v>
      </c>
      <c r="B20" t="s">
        <v>78</v>
      </c>
      <c r="E20" s="8">
        <v>2897.6</v>
      </c>
    </row>
    <row r="21" spans="1:5" x14ac:dyDescent="0.3">
      <c r="A21">
        <v>20</v>
      </c>
      <c r="B21" t="s">
        <v>79</v>
      </c>
      <c r="E21" s="8">
        <v>3289.8</v>
      </c>
    </row>
    <row r="22" spans="1:5" x14ac:dyDescent="0.3">
      <c r="A22">
        <v>21</v>
      </c>
      <c r="B22" t="s">
        <v>114</v>
      </c>
      <c r="E22" s="8">
        <v>19477.8</v>
      </c>
    </row>
    <row r="23" spans="1:5" x14ac:dyDescent="0.3">
      <c r="A23">
        <v>22</v>
      </c>
      <c r="B23" t="s">
        <v>115</v>
      </c>
      <c r="E23" s="8">
        <v>4706.8</v>
      </c>
    </row>
    <row r="24" spans="1:5" x14ac:dyDescent="0.3">
      <c r="A24">
        <v>23</v>
      </c>
      <c r="B24" t="s">
        <v>116</v>
      </c>
      <c r="E24" s="8">
        <v>22342.400000000001</v>
      </c>
    </row>
    <row r="25" spans="1:5" x14ac:dyDescent="0.3">
      <c r="A25">
        <v>24</v>
      </c>
      <c r="B25" t="s">
        <v>117</v>
      </c>
      <c r="E25" s="8">
        <v>12460.8</v>
      </c>
    </row>
    <row r="26" spans="1:5" x14ac:dyDescent="0.3">
      <c r="A26">
        <v>25</v>
      </c>
      <c r="B26" t="s">
        <v>80</v>
      </c>
      <c r="E26" s="8">
        <v>29076.7</v>
      </c>
    </row>
    <row r="27" spans="1:5" x14ac:dyDescent="0.3">
      <c r="A27">
        <v>26</v>
      </c>
      <c r="B27" t="s">
        <v>118</v>
      </c>
      <c r="E27" s="8">
        <v>5456.6</v>
      </c>
    </row>
    <row r="28" spans="1:5" x14ac:dyDescent="0.3">
      <c r="A28">
        <v>27</v>
      </c>
      <c r="B28" t="s">
        <v>81</v>
      </c>
      <c r="E28" s="8">
        <v>4844.3999999999996</v>
      </c>
    </row>
    <row r="29" spans="1:5" x14ac:dyDescent="0.3">
      <c r="A29">
        <v>28</v>
      </c>
      <c r="B29" t="s">
        <v>82</v>
      </c>
      <c r="E29" s="8">
        <v>25569.8</v>
      </c>
    </row>
    <row r="30" spans="1:5" x14ac:dyDescent="0.3">
      <c r="A30">
        <v>29</v>
      </c>
      <c r="B30" t="s">
        <v>119</v>
      </c>
      <c r="E30" s="8">
        <v>6989.1</v>
      </c>
    </row>
    <row r="31" spans="1:5" x14ac:dyDescent="0.3">
      <c r="A31">
        <v>30</v>
      </c>
      <c r="B31" t="s">
        <v>120</v>
      </c>
      <c r="E31" s="8">
        <v>4212.6000000000004</v>
      </c>
    </row>
    <row r="32" spans="1:5" x14ac:dyDescent="0.3">
      <c r="A32">
        <v>31</v>
      </c>
      <c r="B32" t="s">
        <v>121</v>
      </c>
      <c r="E32" s="8">
        <v>15140.9</v>
      </c>
    </row>
    <row r="33" spans="1:5" x14ac:dyDescent="0.3">
      <c r="A33">
        <v>32</v>
      </c>
      <c r="B33" t="s">
        <v>139</v>
      </c>
      <c r="E33" s="8">
        <v>22398</v>
      </c>
    </row>
    <row r="34" spans="1:5" x14ac:dyDescent="0.3">
      <c r="A34">
        <v>33</v>
      </c>
      <c r="B34" t="s">
        <v>122</v>
      </c>
      <c r="E34" s="8">
        <v>41347.5</v>
      </c>
    </row>
    <row r="35" spans="1:5" x14ac:dyDescent="0.3">
      <c r="A35">
        <v>34</v>
      </c>
      <c r="B35" t="s">
        <v>140</v>
      </c>
      <c r="E35" s="8">
        <v>86083.1</v>
      </c>
    </row>
    <row r="36" spans="1:5" x14ac:dyDescent="0.3">
      <c r="A36">
        <v>35</v>
      </c>
      <c r="B36" t="s">
        <v>83</v>
      </c>
      <c r="E36" s="8">
        <v>9057.2000000000007</v>
      </c>
    </row>
    <row r="37" spans="1:5" x14ac:dyDescent="0.3">
      <c r="A37">
        <v>36</v>
      </c>
      <c r="B37" t="s">
        <v>123</v>
      </c>
      <c r="E37" s="8">
        <v>35509.599999999999</v>
      </c>
    </row>
    <row r="38" spans="1:5" x14ac:dyDescent="0.3">
      <c r="A38">
        <v>37</v>
      </c>
      <c r="B38" t="s">
        <v>141</v>
      </c>
      <c r="E38" s="8">
        <v>7280.4</v>
      </c>
    </row>
    <row r="39" spans="1:5" x14ac:dyDescent="0.3">
      <c r="A39">
        <v>38</v>
      </c>
      <c r="B39" t="s">
        <v>124</v>
      </c>
      <c r="E39" s="8">
        <v>4361.8</v>
      </c>
    </row>
    <row r="40" spans="1:5" x14ac:dyDescent="0.3">
      <c r="A40">
        <v>39</v>
      </c>
      <c r="B40" t="s">
        <v>84</v>
      </c>
      <c r="E40" s="8">
        <v>7813.6</v>
      </c>
    </row>
    <row r="41" spans="1:5" x14ac:dyDescent="0.3">
      <c r="A41">
        <v>40</v>
      </c>
      <c r="B41" t="s">
        <v>85</v>
      </c>
      <c r="E41" s="8">
        <v>8573.5</v>
      </c>
    </row>
    <row r="42" spans="1:5" x14ac:dyDescent="0.3">
      <c r="A42">
        <v>41</v>
      </c>
      <c r="B42" t="s">
        <v>125</v>
      </c>
      <c r="E42" s="8">
        <v>12379.5</v>
      </c>
    </row>
    <row r="43" spans="1:5" x14ac:dyDescent="0.3">
      <c r="A43">
        <v>42</v>
      </c>
      <c r="B43" t="s">
        <v>126</v>
      </c>
      <c r="E43" s="8">
        <v>4325.8999999999996</v>
      </c>
    </row>
    <row r="44" spans="1:5" x14ac:dyDescent="0.3">
      <c r="A44">
        <v>43</v>
      </c>
      <c r="B44" t="s">
        <v>127</v>
      </c>
      <c r="E44" s="8">
        <v>2177</v>
      </c>
    </row>
    <row r="45" spans="1:5" x14ac:dyDescent="0.3">
      <c r="A45">
        <v>44</v>
      </c>
      <c r="B45" t="s">
        <v>137</v>
      </c>
      <c r="E45" s="8">
        <v>45248.800000000003</v>
      </c>
    </row>
    <row r="46" spans="1:5" x14ac:dyDescent="0.3">
      <c r="A46">
        <v>45</v>
      </c>
      <c r="B46" t="s">
        <v>128</v>
      </c>
      <c r="E46" s="8">
        <v>4167.2</v>
      </c>
    </row>
    <row r="47" spans="1:5" x14ac:dyDescent="0.3">
      <c r="A47">
        <v>46</v>
      </c>
      <c r="B47" t="s">
        <v>129</v>
      </c>
      <c r="E47" s="8">
        <v>16057.1</v>
      </c>
    </row>
    <row r="48" spans="1:5" x14ac:dyDescent="0.3">
      <c r="A48">
        <v>47</v>
      </c>
      <c r="B48" t="s">
        <v>86</v>
      </c>
      <c r="E48" s="8">
        <v>6884.9</v>
      </c>
    </row>
    <row r="49" spans="1:5" x14ac:dyDescent="0.3">
      <c r="A49">
        <v>48</v>
      </c>
      <c r="B49" t="s">
        <v>87</v>
      </c>
      <c r="E49">
        <v>825.3</v>
      </c>
    </row>
    <row r="50" spans="1:5" x14ac:dyDescent="0.3">
      <c r="A50">
        <v>49</v>
      </c>
      <c r="B50" t="s">
        <v>88</v>
      </c>
      <c r="E50" s="8">
        <v>1712.5</v>
      </c>
    </row>
    <row r="51" spans="1:5" x14ac:dyDescent="0.3">
      <c r="A51">
        <v>50</v>
      </c>
      <c r="B51" t="s">
        <v>89</v>
      </c>
      <c r="E51">
        <v>734</v>
      </c>
    </row>
    <row r="52" spans="1:5" x14ac:dyDescent="0.3">
      <c r="A52">
        <v>51</v>
      </c>
      <c r="B52" t="s">
        <v>90</v>
      </c>
      <c r="E52" s="8">
        <v>1427.7</v>
      </c>
    </row>
    <row r="53" spans="1:5" x14ac:dyDescent="0.3">
      <c r="A53">
        <v>52</v>
      </c>
      <c r="B53" t="s">
        <v>142</v>
      </c>
      <c r="E53" s="8">
        <v>27419.3</v>
      </c>
    </row>
    <row r="54" spans="1:5" x14ac:dyDescent="0.3">
      <c r="A54">
        <v>53</v>
      </c>
      <c r="B54" t="s">
        <v>130</v>
      </c>
      <c r="E54" s="8">
        <v>18515.8</v>
      </c>
    </row>
    <row r="55" spans="1:5" x14ac:dyDescent="0.3">
      <c r="A55">
        <v>54</v>
      </c>
      <c r="B55" t="s">
        <v>91</v>
      </c>
      <c r="E55" s="8">
        <v>1708.2</v>
      </c>
    </row>
    <row r="56" spans="1:5" x14ac:dyDescent="0.3">
      <c r="A56">
        <v>55</v>
      </c>
      <c r="B56" t="s">
        <v>143</v>
      </c>
      <c r="E56" s="8">
        <v>10233.700000000001</v>
      </c>
    </row>
    <row r="57" spans="1:5" x14ac:dyDescent="0.3">
      <c r="A57">
        <v>56</v>
      </c>
      <c r="B57" t="s">
        <v>92</v>
      </c>
      <c r="E57" s="8">
        <v>3069.6</v>
      </c>
    </row>
    <row r="58" spans="1:5" ht="15" thickBot="1" x14ac:dyDescent="0.35">
      <c r="A58">
        <v>57</v>
      </c>
      <c r="B58" s="11" t="s">
        <v>93</v>
      </c>
      <c r="E58" s="8">
        <v>7920.7</v>
      </c>
    </row>
    <row r="59" spans="1:5" x14ac:dyDescent="0.3">
      <c r="A59">
        <v>58</v>
      </c>
      <c r="B59" t="s">
        <v>144</v>
      </c>
      <c r="E59" s="8">
        <v>10391.299999999999</v>
      </c>
    </row>
    <row r="60" spans="1:5" x14ac:dyDescent="0.3">
      <c r="A60">
        <v>59</v>
      </c>
      <c r="B60" t="s">
        <v>94</v>
      </c>
      <c r="E60" s="8">
        <v>5512.6</v>
      </c>
    </row>
    <row r="61" spans="1:5" x14ac:dyDescent="0.3">
      <c r="A61">
        <v>60</v>
      </c>
      <c r="B61" t="s">
        <v>145</v>
      </c>
      <c r="E61" s="8">
        <v>8192.2000000000007</v>
      </c>
    </row>
    <row r="62" spans="1:5" x14ac:dyDescent="0.3">
      <c r="A62">
        <v>61</v>
      </c>
      <c r="B62" t="s">
        <v>131</v>
      </c>
      <c r="E62" s="8">
        <v>55976.4</v>
      </c>
    </row>
    <row r="63" spans="1:5" x14ac:dyDescent="0.3">
      <c r="A63">
        <v>62</v>
      </c>
      <c r="B63" t="s">
        <v>132</v>
      </c>
      <c r="E63" s="8">
        <v>31293</v>
      </c>
    </row>
    <row r="64" spans="1:5" x14ac:dyDescent="0.3">
      <c r="A64">
        <v>63</v>
      </c>
      <c r="B64" t="s">
        <v>146</v>
      </c>
      <c r="E64" s="8">
        <v>47494.1</v>
      </c>
    </row>
    <row r="65" spans="1:5" x14ac:dyDescent="0.3">
      <c r="A65">
        <v>64</v>
      </c>
      <c r="B65" t="s">
        <v>133</v>
      </c>
      <c r="E65" s="8">
        <v>15963.3</v>
      </c>
    </row>
    <row r="66" spans="1:5" x14ac:dyDescent="0.3">
      <c r="A66">
        <v>65</v>
      </c>
      <c r="B66" t="s">
        <v>134</v>
      </c>
      <c r="E66" s="8">
        <v>10350.299999999999</v>
      </c>
    </row>
    <row r="67" spans="1:5" x14ac:dyDescent="0.3">
      <c r="A67">
        <v>66</v>
      </c>
      <c r="B67" t="s">
        <v>135</v>
      </c>
      <c r="E67" s="8">
        <v>7611</v>
      </c>
    </row>
    <row r="68" spans="1:5" x14ac:dyDescent="0.3">
      <c r="A68">
        <v>67</v>
      </c>
      <c r="B68" t="s">
        <v>95</v>
      </c>
      <c r="E68" s="8">
        <v>16586.599999999999</v>
      </c>
    </row>
    <row r="69" spans="1:5" x14ac:dyDescent="0.3">
      <c r="A69">
        <v>68</v>
      </c>
      <c r="B69" t="s">
        <v>136</v>
      </c>
      <c r="E69" s="8">
        <v>9123.9</v>
      </c>
    </row>
    <row r="70" spans="1:5" x14ac:dyDescent="0.3">
      <c r="A70">
        <v>69</v>
      </c>
      <c r="B70" t="s">
        <v>147</v>
      </c>
      <c r="E70" s="8">
        <v>13535.9</v>
      </c>
    </row>
    <row r="71" spans="1:5" x14ac:dyDescent="0.3">
      <c r="A71">
        <v>70</v>
      </c>
      <c r="B71" t="s">
        <v>148</v>
      </c>
      <c r="E71" s="8">
        <v>10541.1</v>
      </c>
    </row>
    <row r="72" spans="1:5" x14ac:dyDescent="0.3">
      <c r="A72">
        <v>71</v>
      </c>
      <c r="B72" t="s">
        <v>96</v>
      </c>
      <c r="E72" s="8">
        <v>7493.8</v>
      </c>
    </row>
    <row r="73" spans="1:5" ht="21" x14ac:dyDescent="0.4">
      <c r="B73" s="9" t="s">
        <v>43</v>
      </c>
      <c r="C73" s="9"/>
      <c r="D73" s="9"/>
      <c r="E73" s="10">
        <f>SUM(E2:E72)</f>
        <v>1033656.3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E3" sqref="E3"/>
    </sheetView>
  </sheetViews>
  <sheetFormatPr defaultRowHeight="14.4" x14ac:dyDescent="0.3"/>
  <cols>
    <col min="1" max="1" width="5.109375" customWidth="1"/>
    <col min="2" max="2" width="14.88671875" customWidth="1"/>
    <col min="3" max="3" width="19" customWidth="1"/>
    <col min="4" max="4" width="13.88671875" customWidth="1"/>
    <col min="5" max="5" width="18.33203125" customWidth="1"/>
    <col min="6" max="6" width="23.44140625" customWidth="1"/>
  </cols>
  <sheetData>
    <row r="1" spans="1:6" x14ac:dyDescent="0.3">
      <c r="A1" s="2" t="s">
        <v>0</v>
      </c>
      <c r="B1" s="2" t="s">
        <v>2</v>
      </c>
      <c r="C1" s="2" t="s">
        <v>7</v>
      </c>
      <c r="D1" s="2" t="s">
        <v>5</v>
      </c>
      <c r="E1" s="2" t="s">
        <v>3</v>
      </c>
      <c r="F1" s="2" t="s">
        <v>6</v>
      </c>
    </row>
    <row r="2" spans="1:6" ht="28.8" x14ac:dyDescent="0.3">
      <c r="A2">
        <v>1</v>
      </c>
      <c r="B2" s="3" t="s">
        <v>22</v>
      </c>
      <c r="C2" t="s">
        <v>35</v>
      </c>
      <c r="D2" s="3" t="s">
        <v>31</v>
      </c>
      <c r="E2" s="6" t="s">
        <v>38</v>
      </c>
      <c r="F2" s="3"/>
    </row>
    <row r="3" spans="1:6" ht="43.2" x14ac:dyDescent="0.3">
      <c r="A3">
        <v>2</v>
      </c>
      <c r="B3" s="3" t="s">
        <v>23</v>
      </c>
      <c r="C3" s="3" t="s">
        <v>33</v>
      </c>
      <c r="D3" s="3" t="s">
        <v>31</v>
      </c>
      <c r="E3" s="6" t="s">
        <v>34</v>
      </c>
      <c r="F3" s="3"/>
    </row>
    <row r="4" spans="1:6" ht="28.8" x14ac:dyDescent="0.3">
      <c r="A4">
        <v>3</v>
      </c>
      <c r="B4" s="3" t="s">
        <v>24</v>
      </c>
      <c r="C4" t="s">
        <v>36</v>
      </c>
      <c r="D4" s="3" t="s">
        <v>31</v>
      </c>
      <c r="E4" s="6" t="s">
        <v>37</v>
      </c>
      <c r="F4" s="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A2" sqref="A2:A7"/>
    </sheetView>
  </sheetViews>
  <sheetFormatPr defaultRowHeight="14.4" x14ac:dyDescent="0.3"/>
  <cols>
    <col min="1" max="1" width="5.109375" customWidth="1"/>
    <col min="2" max="2" width="14.88671875" customWidth="1"/>
    <col min="3" max="3" width="19" customWidth="1"/>
    <col min="4" max="4" width="13.88671875" customWidth="1"/>
    <col min="5" max="5" width="29.5546875" customWidth="1"/>
    <col min="6" max="6" width="23.44140625" customWidth="1"/>
  </cols>
  <sheetData>
    <row r="1" spans="1:6" x14ac:dyDescent="0.3">
      <c r="A1" s="2" t="s">
        <v>0</v>
      </c>
      <c r="B1" s="2" t="s">
        <v>2</v>
      </c>
      <c r="C1" s="2" t="s">
        <v>8</v>
      </c>
      <c r="D1" s="2" t="s">
        <v>5</v>
      </c>
      <c r="E1" s="2" t="s">
        <v>1</v>
      </c>
      <c r="F1" s="2" t="s">
        <v>9</v>
      </c>
    </row>
    <row r="2" spans="1:6" x14ac:dyDescent="0.3">
      <c r="A2">
        <v>1</v>
      </c>
      <c r="B2" t="s">
        <v>25</v>
      </c>
      <c r="C2" t="s">
        <v>16</v>
      </c>
    </row>
    <row r="3" spans="1:6" x14ac:dyDescent="0.3">
      <c r="A3">
        <v>2</v>
      </c>
      <c r="B3" t="s">
        <v>26</v>
      </c>
      <c r="C3" t="s">
        <v>17</v>
      </c>
    </row>
    <row r="4" spans="1:6" x14ac:dyDescent="0.3">
      <c r="A4">
        <v>3</v>
      </c>
      <c r="B4" t="s">
        <v>27</v>
      </c>
      <c r="C4" t="s">
        <v>18</v>
      </c>
    </row>
    <row r="5" spans="1:6" x14ac:dyDescent="0.3">
      <c r="A5">
        <v>4</v>
      </c>
      <c r="B5" t="s">
        <v>22</v>
      </c>
      <c r="C5" t="s">
        <v>19</v>
      </c>
    </row>
    <row r="6" spans="1:6" ht="43.2" x14ac:dyDescent="0.3">
      <c r="A6">
        <v>5</v>
      </c>
      <c r="B6" s="3" t="s">
        <v>28</v>
      </c>
      <c r="C6" t="s">
        <v>20</v>
      </c>
    </row>
    <row r="7" spans="1:6" x14ac:dyDescent="0.3">
      <c r="A7">
        <v>6</v>
      </c>
      <c r="B7" t="s">
        <v>24</v>
      </c>
      <c r="C7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workbookViewId="0">
      <selection activeCell="G1" sqref="G1"/>
    </sheetView>
  </sheetViews>
  <sheetFormatPr defaultRowHeight="14.4" x14ac:dyDescent="0.3"/>
  <cols>
    <col min="1" max="1" width="4.109375" customWidth="1"/>
    <col min="2" max="5" width="20.44140625" customWidth="1"/>
    <col min="6" max="6" width="11.6640625" customWidth="1"/>
    <col min="7" max="7" width="11.44140625" customWidth="1"/>
    <col min="8" max="8" width="9.5546875" bestFit="1" customWidth="1"/>
  </cols>
  <sheetData>
    <row r="1" spans="1:8" x14ac:dyDescent="0.3">
      <c r="A1" s="2" t="s">
        <v>0</v>
      </c>
      <c r="B1" s="2" t="s">
        <v>10</v>
      </c>
      <c r="C1" s="2" t="s">
        <v>12</v>
      </c>
      <c r="D1" s="2" t="s">
        <v>11</v>
      </c>
      <c r="E1" s="2" t="s">
        <v>7</v>
      </c>
      <c r="F1" s="2" t="s">
        <v>5</v>
      </c>
      <c r="G1" s="2" t="s">
        <v>1</v>
      </c>
      <c r="H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workbookViewId="0">
      <selection activeCell="E1" sqref="E1"/>
    </sheetView>
  </sheetViews>
  <sheetFormatPr defaultRowHeight="14.4" x14ac:dyDescent="0.3"/>
  <cols>
    <col min="1" max="1" width="5.109375" customWidth="1"/>
    <col min="2" max="2" width="14.88671875" customWidth="1"/>
    <col min="3" max="3" width="19" customWidth="1"/>
    <col min="4" max="4" width="15.33203125" customWidth="1"/>
    <col min="5" max="5" width="22.6640625" bestFit="1" customWidth="1"/>
  </cols>
  <sheetData>
    <row r="1" spans="1:5" x14ac:dyDescent="0.3">
      <c r="A1" s="2" t="s">
        <v>0</v>
      </c>
      <c r="B1" s="2" t="s">
        <v>8</v>
      </c>
      <c r="C1" s="2" t="s">
        <v>13</v>
      </c>
      <c r="D1" s="2" t="s">
        <v>14</v>
      </c>
      <c r="E1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Выработка_области</vt:lpstr>
      <vt:lpstr>Выработка</vt:lpstr>
      <vt:lpstr>Выбросы CO2</vt:lpstr>
      <vt:lpstr>Потребление_области</vt:lpstr>
      <vt:lpstr>Потребление</vt:lpstr>
      <vt:lpstr>Отходы</vt:lpstr>
      <vt:lpstr>Трансфер</vt:lpstr>
      <vt:lpstr>Инновации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Sirin Stardust</cp:lastModifiedBy>
  <dcterms:created xsi:type="dcterms:W3CDTF">2021-03-30T04:14:26Z</dcterms:created>
  <dcterms:modified xsi:type="dcterms:W3CDTF">2021-04-03T13:22:55Z</dcterms:modified>
</cp:coreProperties>
</file>