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qPCR quantifications" sheetId="1" r:id="rId1"/>
    <sheet name="qPCR raw data" sheetId="2" r:id="rId2"/>
    <sheet name="invasion" sheetId="3" r:id="rId3"/>
    <sheet name="wou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<sst xmlns="http://schemas.openxmlformats.org/spreadsheetml/2006/main" count="233" uniqueCount="64">
  <si>
    <t xml:space="preserve">Cq   </t>
  </si>
  <si>
    <t>Cq Mean</t>
  </si>
  <si>
    <t>target gene</t>
  </si>
  <si>
    <t>expression</t>
  </si>
  <si>
    <t>average</t>
  </si>
  <si>
    <t>p value</t>
  </si>
  <si>
    <t>HS-5</t>
  </si>
  <si>
    <t>GAPDH</t>
  </si>
  <si>
    <t>FCAR</t>
  </si>
  <si>
    <t>HAP1</t>
  </si>
  <si>
    <t>FCGR3A</t>
  </si>
  <si>
    <t>PREX1</t>
  </si>
  <si>
    <t>S100A8</t>
  </si>
  <si>
    <t>S100A9</t>
  </si>
  <si>
    <t>Hole</t>
  </si>
  <si>
    <t>Channel</t>
  </si>
  <si>
    <t>CT</t>
  </si>
  <si>
    <t>TM</t>
  </si>
  <si>
    <t>Target gene</t>
  </si>
  <si>
    <t>Sample name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</si>
  <si>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</si>
  <si>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</si>
  <si>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</si>
  <si>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</si>
  <si>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</si>
  <si>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</si>
  <si>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</si>
  <si>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</si>
  <si>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</si>
  <si>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</si>
  <si>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</si>
  <si>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</si>
  <si>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</si>
  <si>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</si>
  <si>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</si>
  <si>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</si>
  <si>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</si>
  <si>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</si>
  <si>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</si>
  <si>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</si>
  <si>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</si>
  <si>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</si>
  <si>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</si>
  <si>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</si>
  <si>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</si>
  <si>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</si>
  <si>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</si>
  <si>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</si>
  <si>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</si>
  <si>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</si>
  <si>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</si>
  <si>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</si>
  <si>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</si>
  <si>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</si>
  <si>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</si>
  <si>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</si>
  <si>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</si>
  <si>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si-NC</t>
  </si>
  <si>
    <t>si-S100A8</t>
  </si>
  <si>
    <t>P</t>
  </si>
  <si>
    <t>Invasion</t>
  </si>
  <si>
    <t>blank area</t>
  </si>
  <si>
    <t>Migration rate%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</si>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</sst>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##0.00;\-###0.00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b/>
      <sz val="8.25"/>
      <name val="Microsoft Sans Serif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9" fontId="0" fillId="0" borderId="0" xfId="3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176" fontId="0" fillId="0" borderId="0" xfId="0" applyNumberFormat="1"/>
    <xf numFmtId="177" fontId="3" fillId="0" borderId="0" xfId="49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workbookViewId="0">
      <selection activeCell="M33" sqref="M33"/>
    </sheetView>
  </sheetViews>
  <sheetFormatPr defaultColWidth="9" defaultRowHeight="14.25"/>
  <sheetData>
    <row r="1" s="6" customFormat="1" spans="1:19">
      <c r="A1"/>
      <c r="B1"/>
      <c r="C1" s="7" t="s">
        <v>0</v>
      </c>
      <c r="D1" s="7" t="s">
        <v>1</v>
      </c>
      <c r="E1" s="6" t="s">
        <v>2</v>
      </c>
      <c r="F1"/>
      <c r="G1"/>
      <c r="H1"/>
      <c r="I1" t="s">
        <v>3</v>
      </c>
      <c r="J1" t="s">
        <v>4</v>
      </c>
      <c r="K1"/>
      <c r="L1" s="4" t="s">
        <v>5</v>
      </c>
      <c r="O1" s="8"/>
      <c r="P1" s="8"/>
      <c r="Q1" s="8"/>
      <c r="R1" s="8"/>
      <c r="S1" s="8"/>
    </row>
    <row r="2" s="6" customFormat="1" spans="1:19">
      <c r="A2" s="6" t="s">
        <v>6</v>
      </c>
      <c r="B2" t="s">
        <v>7</v>
      </c>
      <c r="C2" s="6">
        <v>15.26</v>
      </c>
      <c r="D2" s="7">
        <f>AVERAGE(C2:C4)</f>
        <v>15.2733333333333</v>
      </c>
      <c r="E2" s="6">
        <v>25.2</v>
      </c>
      <c r="F2" s="7">
        <f>E2-D2</f>
        <v>9.92666666666667</v>
      </c>
      <c r="G2" s="7">
        <f>AVERAGE(F2:F4)</f>
        <v>10.0433333333333</v>
      </c>
      <c r="H2" s="7">
        <f>F2-G2</f>
        <v>-0.116666666666667</v>
      </c>
      <c r="I2">
        <f>POWER(2,-H2)</f>
        <v>1.08422687030142</v>
      </c>
      <c r="J2">
        <f>AVERAGE(I2:I4)</f>
        <v>1.01091192203306</v>
      </c>
      <c r="K2">
        <f>STDEV(I2:I4)</f>
        <v>0.175746541628881</v>
      </c>
      <c r="L2"/>
      <c r="M2" s="9" t="s">
        <v>8</v>
      </c>
      <c r="Q2" s="8"/>
      <c r="R2" s="8"/>
      <c r="S2" s="8"/>
    </row>
    <row r="3" s="6" customFormat="1" spans="1:19">
      <c r="A3" s="6" t="s">
        <v>6</v>
      </c>
      <c r="B3" t="s">
        <v>7</v>
      </c>
      <c r="C3" s="6">
        <v>15.2</v>
      </c>
      <c r="D3" s="7">
        <f>AVERAGE(C2:C4)</f>
        <v>15.2733333333333</v>
      </c>
      <c r="E3" s="6">
        <v>25.13</v>
      </c>
      <c r="F3" s="7">
        <f t="shared" ref="F3:F8" si="0">E3-D3</f>
        <v>9.85666666666667</v>
      </c>
      <c r="G3" s="7">
        <f>G2</f>
        <v>10.0433333333333</v>
      </c>
      <c r="H3" s="7">
        <f t="shared" ref="H3:H8" si="1">F3-G3</f>
        <v>-0.186666666666667</v>
      </c>
      <c r="I3">
        <f t="shared" ref="I3:I8" si="2">POWER(2,-H3)</f>
        <v>1.13813103458782</v>
      </c>
      <c r="J3"/>
      <c r="K3"/>
      <c r="L3"/>
      <c r="M3" s="9"/>
      <c r="Q3" s="8"/>
      <c r="R3" s="8"/>
      <c r="S3" s="8"/>
    </row>
    <row r="4" s="6" customFormat="1" spans="1:19">
      <c r="A4" s="6" t="s">
        <v>6</v>
      </c>
      <c r="B4" t="s">
        <v>7</v>
      </c>
      <c r="C4" s="6">
        <v>15.36</v>
      </c>
      <c r="D4" s="7">
        <f>AVERAGE(C2:C4)</f>
        <v>15.2733333333333</v>
      </c>
      <c r="E4" s="6">
        <v>25.62</v>
      </c>
      <c r="F4" s="7">
        <f t="shared" si="0"/>
        <v>10.3466666666667</v>
      </c>
      <c r="G4" s="7">
        <f t="shared" ref="G4:G7" si="3">G3</f>
        <v>10.0433333333333</v>
      </c>
      <c r="H4" s="7">
        <f t="shared" si="1"/>
        <v>0.303333333333335</v>
      </c>
      <c r="I4">
        <f t="shared" si="2"/>
        <v>0.810377861209942</v>
      </c>
      <c r="J4"/>
      <c r="K4"/>
      <c r="L4"/>
      <c r="M4" s="9"/>
      <c r="Q4" s="8"/>
      <c r="R4" s="8"/>
      <c r="S4" s="8"/>
    </row>
    <row r="5" s="6" customFormat="1" ht="15.75" spans="1:19">
      <c r="A5" s="3" t="s">
        <v>9</v>
      </c>
      <c r="B5" t="s">
        <v>7</v>
      </c>
      <c r="C5" s="6">
        <v>15.23</v>
      </c>
      <c r="D5" s="7">
        <f>AVERAGE(C5:C7)</f>
        <v>15.16</v>
      </c>
      <c r="E5" s="6">
        <v>24.08</v>
      </c>
      <c r="F5" s="7">
        <f t="shared" si="0"/>
        <v>8.92</v>
      </c>
      <c r="G5" s="7">
        <f t="shared" si="3"/>
        <v>10.0433333333333</v>
      </c>
      <c r="H5" s="7">
        <f t="shared" si="1"/>
        <v>-1.12333333333333</v>
      </c>
      <c r="I5">
        <f t="shared" si="2"/>
        <v>2.17849731228522</v>
      </c>
      <c r="J5">
        <f>AVERAGE(I5:I7)</f>
        <v>2.13067721248609</v>
      </c>
      <c r="K5">
        <f>STDEV(I5:I7)</f>
        <v>0.110217160325606</v>
      </c>
      <c r="L5" s="10">
        <f>IF(_xlfn.F.TEST(I2:I4,I5:I7)&gt;0.05,_xlfn.T.TEST(I2:I4,I5:I7,2,2),_xlfn.T.TEST(I2:I4,I5:I7,2,3))</f>
        <v>0.000728818621353166</v>
      </c>
      <c r="M5" s="9"/>
      <c r="O5" s="8"/>
      <c r="P5" s="8"/>
      <c r="Q5" s="8"/>
      <c r="R5" s="8"/>
      <c r="S5" s="8"/>
    </row>
    <row r="6" s="6" customFormat="1" ht="15.75" spans="1:19">
      <c r="A6" s="3" t="s">
        <v>9</v>
      </c>
      <c r="B6" t="s">
        <v>7</v>
      </c>
      <c r="C6" s="6">
        <v>15.1</v>
      </c>
      <c r="D6" s="7">
        <f>AVERAGE(C5:C7)</f>
        <v>15.16</v>
      </c>
      <c r="E6" s="6">
        <v>24.2</v>
      </c>
      <c r="F6" s="7">
        <f t="shared" si="0"/>
        <v>9.04</v>
      </c>
      <c r="G6" s="7">
        <f t="shared" si="3"/>
        <v>10.0433333333333</v>
      </c>
      <c r="H6" s="7">
        <f t="shared" si="1"/>
        <v>-1.00333333333333</v>
      </c>
      <c r="I6">
        <f t="shared" si="2"/>
        <v>2.00462632368434</v>
      </c>
      <c r="J6"/>
      <c r="K6"/>
      <c r="L6"/>
      <c r="M6" s="9"/>
      <c r="O6" s="8"/>
      <c r="P6" s="8"/>
      <c r="Q6" s="8"/>
      <c r="R6" s="8"/>
      <c r="S6" s="8"/>
    </row>
    <row r="7" s="6" customFormat="1" ht="15.75" spans="1:18">
      <c r="A7" s="3" t="s">
        <v>9</v>
      </c>
      <c r="B7" t="s">
        <v>7</v>
      </c>
      <c r="C7" s="6">
        <v>15.15</v>
      </c>
      <c r="D7" s="7">
        <f>AVERAGE(C5:C7)</f>
        <v>15.16</v>
      </c>
      <c r="E7" s="6">
        <v>24.06</v>
      </c>
      <c r="F7" s="7">
        <f t="shared" si="0"/>
        <v>8.9</v>
      </c>
      <c r="G7" s="7">
        <f t="shared" si="3"/>
        <v>10.0433333333333</v>
      </c>
      <c r="H7" s="7">
        <f t="shared" si="1"/>
        <v>-1.14333333333333</v>
      </c>
      <c r="I7">
        <f t="shared" si="2"/>
        <v>2.2089080014887</v>
      </c>
      <c r="J7"/>
      <c r="K7"/>
      <c r="L7"/>
      <c r="M7" s="9"/>
      <c r="O7" s="8"/>
      <c r="P7" s="8"/>
      <c r="Q7" s="8"/>
      <c r="R7" s="8"/>
    </row>
    <row r="8" s="6" customFormat="1" spans="1:18">
      <c r="A8" s="6" t="s">
        <v>6</v>
      </c>
      <c r="B8" t="s">
        <v>7</v>
      </c>
      <c r="C8" s="6">
        <v>15.26</v>
      </c>
      <c r="D8" s="7">
        <f>AVERAGE(C8:C10)</f>
        <v>15.2733333333333</v>
      </c>
      <c r="E8" s="6">
        <v>29.43</v>
      </c>
      <c r="F8" s="7">
        <f t="shared" si="0"/>
        <v>14.1566666666667</v>
      </c>
      <c r="G8" s="7">
        <f>AVERAGE(F8:F10)</f>
        <v>14.1233333333333</v>
      </c>
      <c r="H8" s="7">
        <f t="shared" si="1"/>
        <v>0.0333333333333314</v>
      </c>
      <c r="I8">
        <f t="shared" si="2"/>
        <v>0.977159968434247</v>
      </c>
      <c r="J8">
        <f>AVERAGE(I8:I10)</f>
        <v>1.00599003645366</v>
      </c>
      <c r="K8">
        <f>STDEV(I8:I10)</f>
        <v>0.135926433952671</v>
      </c>
      <c r="L8"/>
      <c r="M8" s="9" t="s">
        <v>10</v>
      </c>
      <c r="P8" s="8"/>
      <c r="Q8" s="8"/>
      <c r="R8" s="8"/>
    </row>
    <row r="9" s="6" customFormat="1" spans="1:18">
      <c r="A9" s="6" t="s">
        <v>6</v>
      </c>
      <c r="B9" t="s">
        <v>7</v>
      </c>
      <c r="C9" s="6">
        <v>15.2</v>
      </c>
      <c r="D9" s="7">
        <f>AVERAGE(C8:C10)</f>
        <v>15.2733333333333</v>
      </c>
      <c r="E9" s="6">
        <v>29.57</v>
      </c>
      <c r="F9" s="7">
        <f t="shared" ref="F9:F14" si="4">E9-D9</f>
        <v>14.2966666666667</v>
      </c>
      <c r="G9" s="7">
        <f>G8</f>
        <v>14.1233333333333</v>
      </c>
      <c r="H9" s="7">
        <f t="shared" ref="H9:H14" si="5">F9-G9</f>
        <v>0.173333333333332</v>
      </c>
      <c r="I9">
        <f t="shared" ref="I9:I14" si="6">POWER(2,-H9)</f>
        <v>0.886791389163191</v>
      </c>
      <c r="J9"/>
      <c r="K9"/>
      <c r="L9"/>
      <c r="M9" s="9"/>
      <c r="P9" s="8"/>
      <c r="Q9" s="8"/>
      <c r="R9" s="8"/>
    </row>
    <row r="10" s="6" customFormat="1" spans="1:18">
      <c r="A10" s="6" t="s">
        <v>6</v>
      </c>
      <c r="B10" t="s">
        <v>7</v>
      </c>
      <c r="C10" s="6">
        <v>15.36</v>
      </c>
      <c r="D10" s="7">
        <f>AVERAGE(C8:C10)</f>
        <v>15.2733333333333</v>
      </c>
      <c r="E10" s="6">
        <v>29.19</v>
      </c>
      <c r="F10" s="7">
        <f t="shared" si="4"/>
        <v>13.9166666666667</v>
      </c>
      <c r="G10" s="7">
        <f t="shared" ref="G10:G13" si="7">G9</f>
        <v>14.1233333333333</v>
      </c>
      <c r="H10" s="7">
        <f t="shared" si="5"/>
        <v>-0.206666666666667</v>
      </c>
      <c r="I10">
        <f t="shared" si="6"/>
        <v>1.15401875176356</v>
      </c>
      <c r="J10"/>
      <c r="K10"/>
      <c r="L10"/>
      <c r="M10" s="9"/>
      <c r="P10" s="8"/>
      <c r="Q10" s="8"/>
      <c r="R10" s="8"/>
    </row>
    <row r="11" s="6" customFormat="1" ht="15.75" spans="1:18">
      <c r="A11" s="3" t="s">
        <v>9</v>
      </c>
      <c r="B11" t="s">
        <v>7</v>
      </c>
      <c r="C11" s="6">
        <v>15.23</v>
      </c>
      <c r="D11" s="7">
        <f>AVERAGE(C11:C13)</f>
        <v>15.16</v>
      </c>
      <c r="E11" s="6">
        <v>28.08</v>
      </c>
      <c r="F11" s="7">
        <f t="shared" si="4"/>
        <v>12.92</v>
      </c>
      <c r="G11" s="7">
        <f t="shared" si="7"/>
        <v>14.1233333333333</v>
      </c>
      <c r="H11" s="7">
        <f t="shared" si="5"/>
        <v>-1.20333333333333</v>
      </c>
      <c r="I11">
        <f t="shared" si="6"/>
        <v>2.30271096039996</v>
      </c>
      <c r="J11">
        <f>AVERAGE(I11:I13)</f>
        <v>2.2053028860967</v>
      </c>
      <c r="K11">
        <f>STDEV(I11:I13)</f>
        <v>0.0992597458410816</v>
      </c>
      <c r="L11" s="10">
        <f>IF(_xlfn.F.TEST(I8:I10,I11:I13)&gt;0.05,_xlfn.T.TEST(I8:I10,I11:I13,2,2),_xlfn.T.TEST(I8:I10,I11:I13,2,3))</f>
        <v>0.000247658442591681</v>
      </c>
      <c r="M11" s="9"/>
      <c r="O11" s="8"/>
      <c r="P11" s="8"/>
      <c r="Q11" s="8"/>
      <c r="R11" s="8"/>
    </row>
    <row r="12" s="6" customFormat="1" ht="15.75" spans="1:18">
      <c r="A12" s="3" t="s">
        <v>9</v>
      </c>
      <c r="B12" t="s">
        <v>7</v>
      </c>
      <c r="C12" s="6">
        <v>15.1</v>
      </c>
      <c r="D12" s="7">
        <f>AVERAGE(C11:C13)</f>
        <v>15.16</v>
      </c>
      <c r="E12" s="6">
        <v>28.21</v>
      </c>
      <c r="F12" s="7">
        <f t="shared" si="4"/>
        <v>13.05</v>
      </c>
      <c r="G12" s="7">
        <f t="shared" si="7"/>
        <v>14.1233333333333</v>
      </c>
      <c r="H12" s="7">
        <f t="shared" si="5"/>
        <v>-1.07333333333333</v>
      </c>
      <c r="I12">
        <f t="shared" si="6"/>
        <v>2.10428969640143</v>
      </c>
      <c r="J12"/>
      <c r="K12"/>
      <c r="L12"/>
      <c r="M12" s="9"/>
      <c r="O12" s="8"/>
      <c r="P12" s="8"/>
      <c r="Q12" s="8"/>
      <c r="R12" s="8"/>
    </row>
    <row r="13" s="6" customFormat="1" ht="15.75" spans="1:19">
      <c r="A13" s="3" t="s">
        <v>9</v>
      </c>
      <c r="B13" t="s">
        <v>7</v>
      </c>
      <c r="C13" s="6">
        <v>15.15</v>
      </c>
      <c r="D13" s="7">
        <f>AVERAGE(C11:C13)</f>
        <v>15.16</v>
      </c>
      <c r="E13" s="6">
        <v>28.14</v>
      </c>
      <c r="F13" s="7">
        <f t="shared" si="4"/>
        <v>12.98</v>
      </c>
      <c r="G13" s="7">
        <f t="shared" si="7"/>
        <v>14.1233333333333</v>
      </c>
      <c r="H13" s="7">
        <f t="shared" si="5"/>
        <v>-1.14333333333333</v>
      </c>
      <c r="I13">
        <f t="shared" si="6"/>
        <v>2.2089080014887</v>
      </c>
      <c r="J13"/>
      <c r="K13"/>
      <c r="L13"/>
      <c r="M13" s="9"/>
      <c r="O13" s="8"/>
      <c r="P13" s="8"/>
      <c r="Q13" s="8"/>
      <c r="R13" s="8"/>
      <c r="S13" s="8"/>
    </row>
    <row r="14" s="6" customFormat="1" spans="1:19">
      <c r="A14" s="6" t="s">
        <v>6</v>
      </c>
      <c r="B14" t="s">
        <v>7</v>
      </c>
      <c r="C14" s="6">
        <v>15.26</v>
      </c>
      <c r="D14" s="7">
        <f>AVERAGE(C14:C16)</f>
        <v>15.2733333333333</v>
      </c>
      <c r="E14" s="6">
        <v>29.35</v>
      </c>
      <c r="F14" s="7">
        <f t="shared" si="4"/>
        <v>14.0766666666667</v>
      </c>
      <c r="G14" s="7">
        <f>AVERAGE(F14:F16)</f>
        <v>13.88</v>
      </c>
      <c r="H14" s="7">
        <f t="shared" si="5"/>
        <v>0.196666666666667</v>
      </c>
      <c r="I14">
        <f t="shared" si="6"/>
        <v>0.872564287640822</v>
      </c>
      <c r="J14">
        <f>AVERAGE(I14:I16)</f>
        <v>1.00506413126733</v>
      </c>
      <c r="K14">
        <f>STDEV(I14:I16)</f>
        <v>0.121793246030862</v>
      </c>
      <c r="L14"/>
      <c r="M14" s="9" t="s">
        <v>11</v>
      </c>
      <c r="Q14" s="8"/>
      <c r="R14" s="8"/>
      <c r="S14" s="8"/>
    </row>
    <row r="15" s="6" customFormat="1" spans="1:19">
      <c r="A15" s="6" t="s">
        <v>6</v>
      </c>
      <c r="B15" t="s">
        <v>7</v>
      </c>
      <c r="C15" s="6">
        <v>15.2</v>
      </c>
      <c r="D15" s="7">
        <f>AVERAGE(C14:C16)</f>
        <v>15.2733333333333</v>
      </c>
      <c r="E15" s="6">
        <v>29</v>
      </c>
      <c r="F15" s="7">
        <f t="shared" ref="F15:F20" si="8">E15-D15</f>
        <v>13.7266666666667</v>
      </c>
      <c r="G15" s="7">
        <f>G14</f>
        <v>13.88</v>
      </c>
      <c r="H15" s="7">
        <f t="shared" ref="H15:H20" si="9">F15-G15</f>
        <v>-0.153333333333334</v>
      </c>
      <c r="I15">
        <f t="shared" ref="I15:I20" si="10">POWER(2,-H15)</f>
        <v>1.11213608583187</v>
      </c>
      <c r="J15"/>
      <c r="K15"/>
      <c r="L15"/>
      <c r="M15" s="9"/>
      <c r="Q15" s="8"/>
      <c r="R15" s="8"/>
      <c r="S15" s="8"/>
    </row>
    <row r="16" s="6" customFormat="1" spans="1:19">
      <c r="A16" s="6" t="s">
        <v>6</v>
      </c>
      <c r="B16" t="s">
        <v>7</v>
      </c>
      <c r="C16" s="6">
        <v>15.36</v>
      </c>
      <c r="D16" s="7">
        <f>AVERAGE(C14:C16)</f>
        <v>15.2733333333333</v>
      </c>
      <c r="E16" s="6">
        <v>29.11</v>
      </c>
      <c r="F16" s="7">
        <f t="shared" si="8"/>
        <v>13.8366666666667</v>
      </c>
      <c r="G16" s="7">
        <f t="shared" ref="G16:G19" si="11">G15</f>
        <v>13.88</v>
      </c>
      <c r="H16" s="7">
        <f t="shared" si="9"/>
        <v>-0.0433333333333348</v>
      </c>
      <c r="I16">
        <f t="shared" si="10"/>
        <v>1.0304920203293</v>
      </c>
      <c r="J16"/>
      <c r="K16"/>
      <c r="L16"/>
      <c r="M16" s="9"/>
      <c r="Q16" s="8"/>
      <c r="R16" s="8"/>
      <c r="S16" s="8"/>
    </row>
    <row r="17" s="6" customFormat="1" ht="15.75" spans="1:19">
      <c r="A17" s="3" t="s">
        <v>9</v>
      </c>
      <c r="B17" t="s">
        <v>7</v>
      </c>
      <c r="C17" s="6">
        <v>15.23</v>
      </c>
      <c r="D17" s="7">
        <f>AVERAGE(C17:C19)</f>
        <v>15.16</v>
      </c>
      <c r="E17" s="6">
        <v>27.64</v>
      </c>
      <c r="F17" s="7">
        <f t="shared" si="8"/>
        <v>12.48</v>
      </c>
      <c r="G17" s="7">
        <f t="shared" si="11"/>
        <v>13.88</v>
      </c>
      <c r="H17" s="7">
        <f t="shared" si="9"/>
        <v>-1.4</v>
      </c>
      <c r="I17">
        <f t="shared" si="10"/>
        <v>2.63901582154579</v>
      </c>
      <c r="J17">
        <f>AVERAGE(I17:I19)</f>
        <v>2.42924052961419</v>
      </c>
      <c r="K17">
        <f>STDEV(I17:I19)</f>
        <v>0.347674166666568</v>
      </c>
      <c r="L17" s="10">
        <f>IF(_xlfn.F.TEST(I14:I16,I17:I19)&gt;0.05,_xlfn.T.TEST(I14:I16,I17:I19,2,2),_xlfn.T.TEST(I14:I16,I17:I19,2,3))</f>
        <v>0.00258772591527039</v>
      </c>
      <c r="M17" s="9"/>
      <c r="O17" s="8"/>
      <c r="P17" s="8"/>
      <c r="Q17" s="8"/>
      <c r="R17" s="8"/>
      <c r="S17" s="8"/>
    </row>
    <row r="18" s="6" customFormat="1" ht="15.75" spans="1:19">
      <c r="A18" s="3" t="s">
        <v>9</v>
      </c>
      <c r="B18" t="s">
        <v>7</v>
      </c>
      <c r="C18" s="6">
        <v>15.1</v>
      </c>
      <c r="D18" s="7">
        <f>AVERAGE(C17:C19)</f>
        <v>15.16</v>
      </c>
      <c r="E18" s="6">
        <v>28.02</v>
      </c>
      <c r="F18" s="7">
        <f t="shared" si="8"/>
        <v>12.86</v>
      </c>
      <c r="G18" s="7">
        <f t="shared" si="11"/>
        <v>13.88</v>
      </c>
      <c r="H18" s="7">
        <f t="shared" si="9"/>
        <v>-1.02</v>
      </c>
      <c r="I18">
        <f t="shared" si="10"/>
        <v>2.02791895958006</v>
      </c>
      <c r="J18"/>
      <c r="K18"/>
      <c r="L18"/>
      <c r="M18" s="9"/>
      <c r="O18" s="8"/>
      <c r="P18" s="8"/>
      <c r="Q18" s="8"/>
      <c r="R18" s="8"/>
      <c r="S18" s="8"/>
    </row>
    <row r="19" s="6" customFormat="1" ht="15.75" spans="1:19">
      <c r="A19" s="3" t="s">
        <v>9</v>
      </c>
      <c r="B19" t="s">
        <v>7</v>
      </c>
      <c r="C19" s="6">
        <v>15.15</v>
      </c>
      <c r="D19" s="7">
        <f>AVERAGE(C17:C19)</f>
        <v>15.16</v>
      </c>
      <c r="E19" s="6">
        <v>27.65</v>
      </c>
      <c r="F19" s="7">
        <f t="shared" si="8"/>
        <v>12.49</v>
      </c>
      <c r="G19" s="7">
        <f t="shared" si="11"/>
        <v>13.88</v>
      </c>
      <c r="H19" s="7">
        <f t="shared" si="9"/>
        <v>-1.39</v>
      </c>
      <c r="I19">
        <f t="shared" si="10"/>
        <v>2.62078680771673</v>
      </c>
      <c r="J19"/>
      <c r="K19"/>
      <c r="L19"/>
      <c r="M19" s="9"/>
      <c r="O19" s="8"/>
      <c r="P19" s="8"/>
      <c r="Q19" s="8"/>
      <c r="R19" s="8"/>
      <c r="S19" s="8"/>
    </row>
    <row r="20" s="6" customFormat="1" spans="1:19">
      <c r="A20" s="6" t="s">
        <v>6</v>
      </c>
      <c r="B20" t="s">
        <v>7</v>
      </c>
      <c r="C20" s="6">
        <v>15.26</v>
      </c>
      <c r="D20" s="7">
        <f>AVERAGE(C20:C22)</f>
        <v>15.2733333333333</v>
      </c>
      <c r="E20" s="6">
        <v>25.99</v>
      </c>
      <c r="F20" s="7">
        <f t="shared" si="8"/>
        <v>10.7166666666667</v>
      </c>
      <c r="G20" s="7">
        <f>AVERAGE(F20:F22)</f>
        <v>10.7766666666667</v>
      </c>
      <c r="H20" s="7">
        <f t="shared" si="9"/>
        <v>-0.0600000000000005</v>
      </c>
      <c r="I20">
        <f t="shared" si="10"/>
        <v>1.04246576084112</v>
      </c>
      <c r="J20">
        <f>AVERAGE(I20:I22)</f>
        <v>1.00049819506767</v>
      </c>
      <c r="K20">
        <f>STDEV(I20:I22)</f>
        <v>0.0387984764858286</v>
      </c>
      <c r="L20"/>
      <c r="M20" s="9" t="s">
        <v>12</v>
      </c>
      <c r="Q20" s="8"/>
      <c r="R20" s="8"/>
      <c r="S20" s="8"/>
    </row>
    <row r="21" s="6" customFormat="1" spans="1:19">
      <c r="A21" s="6" t="s">
        <v>6</v>
      </c>
      <c r="B21" t="s">
        <v>7</v>
      </c>
      <c r="C21" s="6">
        <v>15.2</v>
      </c>
      <c r="D21" s="7">
        <f>AVERAGE(C20:C22)</f>
        <v>15.2733333333333</v>
      </c>
      <c r="E21" s="6">
        <v>26.06</v>
      </c>
      <c r="F21" s="7">
        <f t="shared" ref="F21:F26" si="12">E21-D21</f>
        <v>10.7866666666667</v>
      </c>
      <c r="G21" s="7">
        <f>G20</f>
        <v>10.7766666666667</v>
      </c>
      <c r="H21" s="7">
        <f t="shared" ref="H21:H26" si="13">F21-G21</f>
        <v>0.00999999999999979</v>
      </c>
      <c r="I21">
        <f t="shared" ref="I21:I26" si="14">POWER(2,-H21)</f>
        <v>0.993092495437036</v>
      </c>
      <c r="J21"/>
      <c r="K21"/>
      <c r="L21"/>
      <c r="M21" s="9"/>
      <c r="Q21" s="8"/>
      <c r="R21" s="8"/>
      <c r="S21" s="8"/>
    </row>
    <row r="22" s="6" customFormat="1" spans="1:19">
      <c r="A22" s="6" t="s">
        <v>6</v>
      </c>
      <c r="B22" t="s">
        <v>7</v>
      </c>
      <c r="C22" s="6">
        <v>15.36</v>
      </c>
      <c r="D22" s="7">
        <f>AVERAGE(C20:C22)</f>
        <v>15.2733333333333</v>
      </c>
      <c r="E22" s="6">
        <v>26.1</v>
      </c>
      <c r="F22" s="7">
        <f t="shared" si="12"/>
        <v>10.8266666666667</v>
      </c>
      <c r="G22" s="7">
        <f t="shared" ref="G22:G25" si="15">G21</f>
        <v>10.7766666666667</v>
      </c>
      <c r="H22" s="7">
        <f t="shared" si="13"/>
        <v>0.0500000000000025</v>
      </c>
      <c r="I22">
        <f t="shared" si="14"/>
        <v>0.965936328924844</v>
      </c>
      <c r="J22"/>
      <c r="K22"/>
      <c r="L22"/>
      <c r="M22" s="9"/>
      <c r="Q22" s="8"/>
      <c r="R22" s="8"/>
      <c r="S22" s="8"/>
    </row>
    <row r="23" s="6" customFormat="1" ht="15.75" spans="1:19">
      <c r="A23" s="3" t="s">
        <v>9</v>
      </c>
      <c r="B23" t="s">
        <v>7</v>
      </c>
      <c r="C23" s="6">
        <v>15.23</v>
      </c>
      <c r="D23" s="7">
        <f>AVERAGE(C23:C25)</f>
        <v>15.16</v>
      </c>
      <c r="E23" s="6">
        <v>24.49</v>
      </c>
      <c r="F23" s="7">
        <f t="shared" si="12"/>
        <v>9.33</v>
      </c>
      <c r="G23" s="7">
        <f t="shared" si="15"/>
        <v>10.7766666666667</v>
      </c>
      <c r="H23" s="7">
        <f t="shared" si="13"/>
        <v>-1.44666666666667</v>
      </c>
      <c r="I23">
        <f t="shared" si="14"/>
        <v>2.72577535396965</v>
      </c>
      <c r="J23">
        <f>AVERAGE(I23:I25)</f>
        <v>2.55921549962096</v>
      </c>
      <c r="K23">
        <f>STDEV(I23:I25)</f>
        <v>0.272347096137749</v>
      </c>
      <c r="L23" s="10">
        <f>IF(_xlfn.F.TEST(I20:I22,I23:I25)&gt;0.05,_xlfn.T.TEST(I20:I22,I23:I25,2,2),_xlfn.T.TEST(I20:I22,I23:I25,2,3))</f>
        <v>0.00895392037813564</v>
      </c>
      <c r="M23" s="9"/>
      <c r="O23" s="8"/>
      <c r="P23" s="8"/>
      <c r="Q23" s="8"/>
      <c r="R23" s="8"/>
      <c r="S23" s="8"/>
    </row>
    <row r="24" s="6" customFormat="1" ht="15.75" spans="1:19">
      <c r="A24" s="3" t="s">
        <v>9</v>
      </c>
      <c r="B24" t="s">
        <v>7</v>
      </c>
      <c r="C24" s="6">
        <v>15.1</v>
      </c>
      <c r="D24" s="7">
        <f>AVERAGE(C23:C25)</f>
        <v>15.16</v>
      </c>
      <c r="E24" s="6">
        <v>24.5</v>
      </c>
      <c r="F24" s="7">
        <f t="shared" si="12"/>
        <v>9.34</v>
      </c>
      <c r="G24" s="7">
        <f t="shared" si="15"/>
        <v>10.7766666666667</v>
      </c>
      <c r="H24" s="7">
        <f t="shared" si="13"/>
        <v>-1.43666666666666</v>
      </c>
      <c r="I24">
        <f t="shared" si="14"/>
        <v>2.70694704827449</v>
      </c>
      <c r="J24"/>
      <c r="K24"/>
      <c r="L24"/>
      <c r="M24" s="9"/>
      <c r="O24" s="8"/>
      <c r="P24" s="8"/>
      <c r="Q24" s="8"/>
      <c r="R24" s="8"/>
      <c r="S24" s="8"/>
    </row>
    <row r="25" s="6" customFormat="1" ht="15.75" spans="1:19">
      <c r="A25" s="3" t="s">
        <v>9</v>
      </c>
      <c r="B25" t="s">
        <v>7</v>
      </c>
      <c r="C25" s="6">
        <v>15.15</v>
      </c>
      <c r="D25" s="7">
        <f>AVERAGE(C23:C25)</f>
        <v>15.16</v>
      </c>
      <c r="E25" s="6">
        <v>24.77</v>
      </c>
      <c r="F25" s="7">
        <f t="shared" si="12"/>
        <v>9.61</v>
      </c>
      <c r="G25" s="7">
        <f t="shared" si="15"/>
        <v>10.7766666666667</v>
      </c>
      <c r="H25" s="7">
        <f t="shared" si="13"/>
        <v>-1.16666666666666</v>
      </c>
      <c r="I25">
        <f t="shared" si="14"/>
        <v>2.24492409661874</v>
      </c>
      <c r="J25"/>
      <c r="K25"/>
      <c r="L25"/>
      <c r="M25" s="9"/>
      <c r="O25" s="8"/>
      <c r="P25" s="8"/>
      <c r="Q25" s="8"/>
      <c r="R25" s="8"/>
      <c r="S25" s="8"/>
    </row>
    <row r="26" s="6" customFormat="1" spans="1:19">
      <c r="A26" s="6" t="s">
        <v>6</v>
      </c>
      <c r="B26" t="s">
        <v>7</v>
      </c>
      <c r="C26" s="6">
        <v>15.26</v>
      </c>
      <c r="D26" s="7">
        <f>AVERAGE(C26:C28)</f>
        <v>15.2733333333333</v>
      </c>
      <c r="E26" s="6">
        <v>26.43</v>
      </c>
      <c r="F26" s="7">
        <f t="shared" si="12"/>
        <v>11.1566666666667</v>
      </c>
      <c r="G26" s="7">
        <f>AVERAGE(F26:F28)</f>
        <v>11.1566666666667</v>
      </c>
      <c r="H26" s="7">
        <f t="shared" si="13"/>
        <v>0</v>
      </c>
      <c r="I26">
        <f t="shared" si="14"/>
        <v>1</v>
      </c>
      <c r="J26">
        <f>AVERAGE(I26:I28)</f>
        <v>1.00025625802278</v>
      </c>
      <c r="K26">
        <f>STDEV(I26:I28)</f>
        <v>0.0277303276734105</v>
      </c>
      <c r="L26"/>
      <c r="M26" s="9" t="s">
        <v>13</v>
      </c>
      <c r="Q26" s="8"/>
      <c r="R26" s="8"/>
      <c r="S26" s="8"/>
    </row>
    <row r="27" s="6" customFormat="1" spans="1:19">
      <c r="A27" s="6" t="s">
        <v>6</v>
      </c>
      <c r="B27" t="s">
        <v>7</v>
      </c>
      <c r="C27" s="6">
        <v>15.2</v>
      </c>
      <c r="D27" s="7">
        <f>AVERAGE(C26:C28)</f>
        <v>15.2733333333333</v>
      </c>
      <c r="E27" s="6">
        <v>26.47</v>
      </c>
      <c r="F27" s="7">
        <f t="shared" ref="F27:F31" si="16">E27-D27</f>
        <v>11.1966666666667</v>
      </c>
      <c r="G27" s="7">
        <f>G26</f>
        <v>11.1566666666667</v>
      </c>
      <c r="H27" s="7">
        <f t="shared" ref="H27:H31" si="17">F27-G27</f>
        <v>0.0399999999999991</v>
      </c>
      <c r="I27">
        <f t="shared" ref="I27:I31" si="18">POWER(2,-H27)</f>
        <v>0.972654947412286</v>
      </c>
      <c r="J27"/>
      <c r="K27"/>
      <c r="L27"/>
      <c r="M27" s="9"/>
      <c r="Q27" s="8"/>
      <c r="R27" s="8"/>
      <c r="S27" s="8"/>
    </row>
    <row r="28" s="6" customFormat="1" spans="1:19">
      <c r="A28" s="6" t="s">
        <v>6</v>
      </c>
      <c r="B28" t="s">
        <v>7</v>
      </c>
      <c r="C28" s="6">
        <v>15.36</v>
      </c>
      <c r="D28" s="7">
        <f>AVERAGE(C26:C28)</f>
        <v>15.2733333333333</v>
      </c>
      <c r="E28" s="6">
        <v>26.39</v>
      </c>
      <c r="F28" s="7">
        <f t="shared" si="16"/>
        <v>11.1166666666667</v>
      </c>
      <c r="G28" s="7">
        <f t="shared" ref="G28:G31" si="19">G27</f>
        <v>11.1566666666667</v>
      </c>
      <c r="H28" s="7">
        <f t="shared" si="17"/>
        <v>-0.0399999999999991</v>
      </c>
      <c r="I28">
        <f t="shared" si="18"/>
        <v>1.02811382665607</v>
      </c>
      <c r="J28"/>
      <c r="K28"/>
      <c r="L28"/>
      <c r="M28" s="9"/>
      <c r="Q28" s="8"/>
      <c r="R28" s="8"/>
      <c r="S28" s="8"/>
    </row>
    <row r="29" s="6" customFormat="1" ht="15.75" spans="1:19">
      <c r="A29" s="3" t="s">
        <v>9</v>
      </c>
      <c r="B29" t="s">
        <v>7</v>
      </c>
      <c r="C29" s="6">
        <v>15.23</v>
      </c>
      <c r="D29" s="7">
        <f>AVERAGE(C29:C31)</f>
        <v>15.16</v>
      </c>
      <c r="E29" s="6">
        <v>24.79</v>
      </c>
      <c r="F29" s="7">
        <f t="shared" si="16"/>
        <v>9.63</v>
      </c>
      <c r="G29" s="7">
        <f t="shared" si="19"/>
        <v>11.1566666666667</v>
      </c>
      <c r="H29" s="7">
        <f t="shared" si="17"/>
        <v>-1.52666666666667</v>
      </c>
      <c r="I29">
        <f t="shared" si="18"/>
        <v>2.8811937236635</v>
      </c>
      <c r="J29">
        <f>AVERAGE(I29:I31)</f>
        <v>2.82145089729979</v>
      </c>
      <c r="K29">
        <f>STDEV(I29:I31)</f>
        <v>0.322069092375161</v>
      </c>
      <c r="L29" s="10">
        <f>IF(_xlfn.F.TEST(I26:I28,I29:I31)&gt;0.05,_xlfn.T.TEST(I26:I28,I29:I31,2,2),_xlfn.T.TEST(I26:I28,I29:I31,2,3))</f>
        <v>0.00984955019740454</v>
      </c>
      <c r="M29" s="9"/>
      <c r="O29" s="8"/>
      <c r="P29" s="8"/>
      <c r="Q29" s="8"/>
      <c r="R29" s="8"/>
      <c r="S29" s="8"/>
    </row>
    <row r="30" s="6" customFormat="1" ht="15.75" spans="1:19">
      <c r="A30" s="3" t="s">
        <v>9</v>
      </c>
      <c r="B30" t="s">
        <v>7</v>
      </c>
      <c r="C30" s="6">
        <v>15.1</v>
      </c>
      <c r="D30" s="7">
        <f>AVERAGE(C29:C31)</f>
        <v>15.16</v>
      </c>
      <c r="E30" s="6">
        <v>24.68</v>
      </c>
      <c r="F30" s="7">
        <f t="shared" si="16"/>
        <v>9.52</v>
      </c>
      <c r="G30" s="7">
        <f t="shared" si="19"/>
        <v>11.1566666666667</v>
      </c>
      <c r="H30" s="7">
        <f t="shared" si="17"/>
        <v>-1.63666666666666</v>
      </c>
      <c r="I30">
        <f t="shared" si="18"/>
        <v>3.10946562141699</v>
      </c>
      <c r="J30"/>
      <c r="K30"/>
      <c r="L30"/>
      <c r="M30" s="9"/>
      <c r="O30" s="8"/>
      <c r="P30" s="8"/>
      <c r="Q30" s="8"/>
      <c r="R30" s="8"/>
      <c r="S30" s="8"/>
    </row>
    <row r="31" s="6" customFormat="1" ht="15.75" spans="1:19">
      <c r="A31" s="3" t="s">
        <v>9</v>
      </c>
      <c r="B31" t="s">
        <v>7</v>
      </c>
      <c r="C31" s="6">
        <v>15.15</v>
      </c>
      <c r="D31" s="7">
        <f>AVERAGE(C29:C31)</f>
        <v>15.16</v>
      </c>
      <c r="E31" s="6">
        <v>25.01</v>
      </c>
      <c r="F31" s="7">
        <f t="shared" si="16"/>
        <v>9.85</v>
      </c>
      <c r="G31" s="7">
        <f t="shared" si="19"/>
        <v>11.1566666666667</v>
      </c>
      <c r="H31" s="7">
        <f t="shared" si="17"/>
        <v>-1.30666666666666</v>
      </c>
      <c r="I31">
        <f t="shared" si="18"/>
        <v>2.47369334681887</v>
      </c>
      <c r="J31"/>
      <c r="K31"/>
      <c r="L31"/>
      <c r="M31" s="9"/>
      <c r="O31" s="8"/>
      <c r="P31" s="8"/>
      <c r="Q31" s="8"/>
      <c r="R31" s="8"/>
      <c r="S31" s="8"/>
    </row>
  </sheetData>
  <mergeCells count="5">
    <mergeCell ref="M2:M7"/>
    <mergeCell ref="M8:M13"/>
    <mergeCell ref="M14:M19"/>
    <mergeCell ref="M20:M25"/>
    <mergeCell ref="M26:M3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G18" sqref="G18"/>
    </sheetView>
  </sheetViews>
  <sheetFormatPr defaultColWidth="9" defaultRowHeight="14.25" outlineLevelCol="5"/>
  <sheetData>
    <row r="1" s="6" customFormat="1" spans="1:6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</row>
    <row r="2" s="6" customFormat="1" spans="1:6">
      <c r="A2" s="6" t="s">
        <v>20</v>
      </c>
      <c r="B2" s="6" t="s">
        <v>21</v>
      </c>
      <c r="C2" s="6">
        <v>25.2</v>
      </c>
      <c r="D2" s="6">
        <v>80.5</v>
      </c>
      <c r="E2" s="6" t="s">
        <v>8</v>
      </c>
      <c r="F2" s="6" t="s">
        <v>6</v>
      </c>
    </row>
    <row r="3" s="6" customFormat="1" spans="1:6">
      <c r="A3" s="6" t="s">
        <v>22</v>
      </c>
      <c r="B3" s="6" t="s">
        <v>21</v>
      </c>
      <c r="C3" s="6">
        <v>25.13</v>
      </c>
      <c r="D3" s="6">
        <v>80.5</v>
      </c>
      <c r="E3" s="6" t="s">
        <v>8</v>
      </c>
      <c r="F3" s="6" t="s">
        <v>6</v>
      </c>
    </row>
    <row r="4" s="6" customFormat="1" spans="1:6">
      <c r="A4" s="6" t="s">
        <v>23</v>
      </c>
      <c r="B4" s="6" t="s">
        <v>21</v>
      </c>
      <c r="C4" s="6">
        <v>25.62</v>
      </c>
      <c r="D4" s="6">
        <v>80.5</v>
      </c>
      <c r="E4" s="6" t="s">
        <v>8</v>
      </c>
      <c r="F4" s="6" t="s">
        <v>6</v>
      </c>
    </row>
    <row r="5" s="6" customFormat="1" ht="15.75" spans="1:6">
      <c r="A5" s="6" t="s">
        <v>24</v>
      </c>
      <c r="B5" s="6" t="s">
        <v>21</v>
      </c>
      <c r="C5" s="6">
        <v>24.08</v>
      </c>
      <c r="D5" s="6">
        <v>80.5</v>
      </c>
      <c r="E5" s="6" t="s">
        <v>8</v>
      </c>
      <c r="F5" s="3" t="s">
        <v>9</v>
      </c>
    </row>
    <row r="6" s="6" customFormat="1" ht="15.75" spans="1:6">
      <c r="A6" s="6" t="s">
        <v>25</v>
      </c>
      <c r="B6" s="6" t="s">
        <v>21</v>
      </c>
      <c r="C6" s="6">
        <v>24.2</v>
      </c>
      <c r="D6" s="6">
        <v>80.5</v>
      </c>
      <c r="E6" s="6" t="s">
        <v>8</v>
      </c>
      <c r="F6" s="3" t="s">
        <v>9</v>
      </c>
    </row>
    <row r="7" s="6" customFormat="1" ht="15.75" spans="1:6">
      <c r="A7" s="6" t="s">
        <v>26</v>
      </c>
      <c r="B7" s="6" t="s">
        <v>21</v>
      </c>
      <c r="C7" s="6">
        <v>24.06</v>
      </c>
      <c r="D7" s="6">
        <v>80.5</v>
      </c>
      <c r="E7" s="6" t="s">
        <v>8</v>
      </c>
      <c r="F7" s="3" t="s">
        <v>9</v>
      </c>
    </row>
    <row r="8" s="6" customFormat="1" spans="1:6">
      <c r="A8" s="6" t="s">
        <v>27</v>
      </c>
      <c r="B8" s="6" t="s">
        <v>21</v>
      </c>
      <c r="C8" s="6">
        <v>29.43</v>
      </c>
      <c r="D8" s="6">
        <v>84</v>
      </c>
      <c r="E8" s="6" t="s">
        <v>10</v>
      </c>
      <c r="F8" s="6" t="s">
        <v>6</v>
      </c>
    </row>
    <row r="9" s="6" customFormat="1" spans="1:6">
      <c r="A9" s="6" t="s">
        <v>28</v>
      </c>
      <c r="B9" s="6" t="s">
        <v>21</v>
      </c>
      <c r="C9" s="6">
        <v>29.57</v>
      </c>
      <c r="D9" s="6">
        <v>84</v>
      </c>
      <c r="E9" s="6" t="s">
        <v>10</v>
      </c>
      <c r="F9" s="6" t="s">
        <v>6</v>
      </c>
    </row>
    <row r="10" s="6" customFormat="1" spans="1:6">
      <c r="A10" s="6" t="s">
        <v>29</v>
      </c>
      <c r="B10" s="6" t="s">
        <v>21</v>
      </c>
      <c r="C10" s="6">
        <v>29.19</v>
      </c>
      <c r="D10" s="6">
        <v>84</v>
      </c>
      <c r="E10" s="6" t="s">
        <v>10</v>
      </c>
      <c r="F10" s="6" t="s">
        <v>6</v>
      </c>
    </row>
    <row r="11" s="6" customFormat="1" ht="15.75" spans="1:6">
      <c r="A11" s="6" t="s">
        <v>30</v>
      </c>
      <c r="B11" s="6" t="s">
        <v>21</v>
      </c>
      <c r="C11" s="6">
        <v>28.08</v>
      </c>
      <c r="D11" s="6">
        <v>84</v>
      </c>
      <c r="E11" s="6" t="s">
        <v>10</v>
      </c>
      <c r="F11" s="3" t="s">
        <v>9</v>
      </c>
    </row>
    <row r="12" s="6" customFormat="1" ht="15.75" spans="1:6">
      <c r="A12" s="6" t="s">
        <v>31</v>
      </c>
      <c r="B12" s="6" t="s">
        <v>21</v>
      </c>
      <c r="C12" s="6">
        <v>28.21</v>
      </c>
      <c r="D12" s="6">
        <v>84</v>
      </c>
      <c r="E12" s="6" t="s">
        <v>10</v>
      </c>
      <c r="F12" s="3" t="s">
        <v>9</v>
      </c>
    </row>
    <row r="13" s="6" customFormat="1" ht="15.75" spans="1:6">
      <c r="A13" s="6" t="s">
        <v>32</v>
      </c>
      <c r="B13" s="6" t="s">
        <v>21</v>
      </c>
      <c r="C13" s="6">
        <v>28.14</v>
      </c>
      <c r="D13" s="6">
        <v>84</v>
      </c>
      <c r="E13" s="6" t="s">
        <v>10</v>
      </c>
      <c r="F13" s="3" t="s">
        <v>9</v>
      </c>
    </row>
    <row r="14" s="6" customFormat="1" spans="1:6">
      <c r="A14" s="6" t="s">
        <v>33</v>
      </c>
      <c r="B14" s="6" t="s">
        <v>21</v>
      </c>
      <c r="C14" s="6">
        <v>29.35</v>
      </c>
      <c r="D14" s="6">
        <v>84.5</v>
      </c>
      <c r="E14" s="6" t="s">
        <v>11</v>
      </c>
      <c r="F14" s="6" t="s">
        <v>6</v>
      </c>
    </row>
    <row r="15" s="6" customFormat="1" spans="1:6">
      <c r="A15" s="6" t="s">
        <v>34</v>
      </c>
      <c r="B15" s="6" t="s">
        <v>21</v>
      </c>
      <c r="C15" s="6">
        <v>29</v>
      </c>
      <c r="D15" s="6">
        <v>84.5</v>
      </c>
      <c r="E15" s="6" t="s">
        <v>11</v>
      </c>
      <c r="F15" s="6" t="s">
        <v>6</v>
      </c>
    </row>
    <row r="16" s="6" customFormat="1" spans="1:6">
      <c r="A16" s="6" t="s">
        <v>35</v>
      </c>
      <c r="B16" s="6" t="s">
        <v>21</v>
      </c>
      <c r="C16" s="6">
        <v>29.11</v>
      </c>
      <c r="D16" s="6">
        <v>84.5</v>
      </c>
      <c r="E16" s="6" t="s">
        <v>11</v>
      </c>
      <c r="F16" s="6" t="s">
        <v>6</v>
      </c>
    </row>
    <row r="17" s="6" customFormat="1" ht="15.75" spans="1:6">
      <c r="A17" s="6" t="s">
        <v>36</v>
      </c>
      <c r="B17" s="6" t="s">
        <v>21</v>
      </c>
      <c r="C17" s="6">
        <v>27.64</v>
      </c>
      <c r="D17" s="6">
        <v>84.5</v>
      </c>
      <c r="E17" s="6" t="s">
        <v>11</v>
      </c>
      <c r="F17" s="3" t="s">
        <v>9</v>
      </c>
    </row>
    <row r="18" s="6" customFormat="1" ht="15.75" spans="1:6">
      <c r="A18" s="6" t="s">
        <v>37</v>
      </c>
      <c r="B18" s="6" t="s">
        <v>21</v>
      </c>
      <c r="C18" s="6">
        <v>28.02</v>
      </c>
      <c r="D18" s="6">
        <v>84.5</v>
      </c>
      <c r="E18" s="6" t="s">
        <v>11</v>
      </c>
      <c r="F18" s="3" t="s">
        <v>9</v>
      </c>
    </row>
    <row r="19" s="6" customFormat="1" ht="15.75" spans="1:6">
      <c r="A19" s="6" t="s">
        <v>38</v>
      </c>
      <c r="B19" s="6" t="s">
        <v>21</v>
      </c>
      <c r="C19" s="6">
        <v>27.65</v>
      </c>
      <c r="D19" s="6">
        <v>84.5</v>
      </c>
      <c r="E19" s="6" t="s">
        <v>11</v>
      </c>
      <c r="F19" s="3" t="s">
        <v>9</v>
      </c>
    </row>
    <row r="20" s="6" customFormat="1" spans="1:6">
      <c r="A20" s="6" t="s">
        <v>39</v>
      </c>
      <c r="B20" s="6" t="s">
        <v>21</v>
      </c>
      <c r="C20" s="6">
        <v>25.99</v>
      </c>
      <c r="D20" s="6">
        <v>87</v>
      </c>
      <c r="E20" s="6" t="s">
        <v>12</v>
      </c>
      <c r="F20" s="6" t="s">
        <v>6</v>
      </c>
    </row>
    <row r="21" s="6" customFormat="1" spans="1:6">
      <c r="A21" s="6" t="s">
        <v>40</v>
      </c>
      <c r="B21" s="6" t="s">
        <v>21</v>
      </c>
      <c r="C21" s="6">
        <v>26.06</v>
      </c>
      <c r="D21" s="6">
        <v>87</v>
      </c>
      <c r="E21" s="6" t="s">
        <v>12</v>
      </c>
      <c r="F21" s="6" t="s">
        <v>6</v>
      </c>
    </row>
    <row r="22" s="6" customFormat="1" spans="1:6">
      <c r="A22" s="6" t="s">
        <v>41</v>
      </c>
      <c r="B22" s="6" t="s">
        <v>21</v>
      </c>
      <c r="C22" s="6">
        <v>26.1</v>
      </c>
      <c r="D22" s="6">
        <v>87</v>
      </c>
      <c r="E22" s="6" t="s">
        <v>12</v>
      </c>
      <c r="F22" s="6" t="s">
        <v>6</v>
      </c>
    </row>
    <row r="23" s="6" customFormat="1" ht="15.75" spans="1:6">
      <c r="A23" s="6" t="s">
        <v>42</v>
      </c>
      <c r="B23" s="6" t="s">
        <v>21</v>
      </c>
      <c r="C23" s="6">
        <v>24.49</v>
      </c>
      <c r="D23" s="6">
        <v>87</v>
      </c>
      <c r="E23" s="6" t="s">
        <v>12</v>
      </c>
      <c r="F23" s="3" t="s">
        <v>9</v>
      </c>
    </row>
    <row r="24" s="6" customFormat="1" ht="15.75" spans="1:6">
      <c r="A24" s="6" t="s">
        <v>43</v>
      </c>
      <c r="B24" s="6" t="s">
        <v>21</v>
      </c>
      <c r="C24" s="6">
        <v>24.5</v>
      </c>
      <c r="D24" s="6">
        <v>87</v>
      </c>
      <c r="E24" s="6" t="s">
        <v>12</v>
      </c>
      <c r="F24" s="3" t="s">
        <v>9</v>
      </c>
    </row>
    <row r="25" s="6" customFormat="1" ht="15.75" spans="1:6">
      <c r="A25" s="6" t="s">
        <v>44</v>
      </c>
      <c r="B25" s="6" t="s">
        <v>21</v>
      </c>
      <c r="C25" s="6">
        <v>24.77</v>
      </c>
      <c r="D25" s="6">
        <v>87</v>
      </c>
      <c r="E25" s="6" t="s">
        <v>12</v>
      </c>
      <c r="F25" s="3" t="s">
        <v>9</v>
      </c>
    </row>
    <row r="26" s="6" customFormat="1" spans="1:6">
      <c r="A26" s="6" t="s">
        <v>45</v>
      </c>
      <c r="B26" s="6" t="s">
        <v>21</v>
      </c>
      <c r="C26" s="6">
        <v>26.43</v>
      </c>
      <c r="D26" s="6">
        <v>81</v>
      </c>
      <c r="E26" s="6" t="s">
        <v>13</v>
      </c>
      <c r="F26" s="6" t="s">
        <v>6</v>
      </c>
    </row>
    <row r="27" s="6" customFormat="1" spans="1:6">
      <c r="A27" s="6" t="s">
        <v>46</v>
      </c>
      <c r="B27" s="6" t="s">
        <v>21</v>
      </c>
      <c r="C27" s="6">
        <v>26.47</v>
      </c>
      <c r="D27" s="6">
        <v>81</v>
      </c>
      <c r="E27" s="6" t="s">
        <v>13</v>
      </c>
      <c r="F27" s="6" t="s">
        <v>6</v>
      </c>
    </row>
    <row r="28" s="6" customFormat="1" spans="1:6">
      <c r="A28" s="6" t="s">
        <v>47</v>
      </c>
      <c r="B28" s="6" t="s">
        <v>21</v>
      </c>
      <c r="C28" s="6">
        <v>26.39</v>
      </c>
      <c r="D28" s="6">
        <v>81</v>
      </c>
      <c r="E28" s="6" t="s">
        <v>13</v>
      </c>
      <c r="F28" s="6" t="s">
        <v>6</v>
      </c>
    </row>
    <row r="29" s="6" customFormat="1" ht="15.75" spans="1:6">
      <c r="A29" s="6" t="s">
        <v>48</v>
      </c>
      <c r="B29" s="6" t="s">
        <v>21</v>
      </c>
      <c r="C29" s="6">
        <v>24.79</v>
      </c>
      <c r="D29" s="6">
        <v>81</v>
      </c>
      <c r="E29" s="6" t="s">
        <v>13</v>
      </c>
      <c r="F29" s="3" t="s">
        <v>9</v>
      </c>
    </row>
    <row r="30" s="6" customFormat="1" ht="15.75" spans="1:6">
      <c r="A30" s="6" t="s">
        <v>49</v>
      </c>
      <c r="B30" s="6" t="s">
        <v>21</v>
      </c>
      <c r="C30" s="6">
        <v>24.68</v>
      </c>
      <c r="D30" s="6">
        <v>81</v>
      </c>
      <c r="E30" s="6" t="s">
        <v>13</v>
      </c>
      <c r="F30" s="3" t="s">
        <v>9</v>
      </c>
    </row>
    <row r="31" s="6" customFormat="1" ht="15.75" spans="1:6">
      <c r="A31" s="6" t="s">
        <v>50</v>
      </c>
      <c r="B31" s="6" t="s">
        <v>21</v>
      </c>
      <c r="C31" s="6">
        <v>25.01</v>
      </c>
      <c r="D31" s="6">
        <v>81</v>
      </c>
      <c r="E31" s="6" t="s">
        <v>13</v>
      </c>
      <c r="F31" s="3" t="s">
        <v>9</v>
      </c>
    </row>
    <row r="32" s="6" customFormat="1" spans="1:6">
      <c r="A32" s="6" t="s">
        <v>51</v>
      </c>
      <c r="B32" s="6" t="s">
        <v>21</v>
      </c>
      <c r="C32" s="6">
        <v>15.26</v>
      </c>
      <c r="D32" s="6">
        <v>87.5</v>
      </c>
      <c r="E32" s="6" t="s">
        <v>7</v>
      </c>
      <c r="F32" s="6" t="s">
        <v>6</v>
      </c>
    </row>
    <row r="33" s="6" customFormat="1" spans="1:6">
      <c r="A33" s="6" t="s">
        <v>52</v>
      </c>
      <c r="B33" s="6" t="s">
        <v>21</v>
      </c>
      <c r="C33" s="6">
        <v>15.2</v>
      </c>
      <c r="D33" s="6">
        <v>87.5</v>
      </c>
      <c r="E33" s="6" t="s">
        <v>7</v>
      </c>
      <c r="F33" s="6" t="s">
        <v>6</v>
      </c>
    </row>
    <row r="34" s="6" customFormat="1" spans="1:6">
      <c r="A34" s="6" t="s">
        <v>53</v>
      </c>
      <c r="B34" s="6" t="s">
        <v>21</v>
      </c>
      <c r="C34" s="6">
        <v>15.36</v>
      </c>
      <c r="D34" s="6">
        <v>87.5</v>
      </c>
      <c r="E34" s="6" t="s">
        <v>7</v>
      </c>
      <c r="F34" s="6" t="s">
        <v>6</v>
      </c>
    </row>
    <row r="35" s="6" customFormat="1" ht="15.75" spans="1:6">
      <c r="A35" s="6" t="s">
        <v>54</v>
      </c>
      <c r="B35" s="6" t="s">
        <v>21</v>
      </c>
      <c r="C35" s="6">
        <v>15.23</v>
      </c>
      <c r="D35" s="6">
        <v>87.5</v>
      </c>
      <c r="E35" s="6" t="s">
        <v>7</v>
      </c>
      <c r="F35" s="3" t="s">
        <v>9</v>
      </c>
    </row>
    <row r="36" s="6" customFormat="1" ht="15.75" spans="1:6">
      <c r="A36" s="6" t="s">
        <v>55</v>
      </c>
      <c r="B36" s="6" t="s">
        <v>21</v>
      </c>
      <c r="C36" s="6">
        <v>15.1</v>
      </c>
      <c r="D36" s="6">
        <v>87.5</v>
      </c>
      <c r="E36" s="6" t="s">
        <v>7</v>
      </c>
      <c r="F36" s="3" t="s">
        <v>9</v>
      </c>
    </row>
    <row r="37" s="6" customFormat="1" ht="15.75" spans="1:6">
      <c r="A37" s="6" t="s">
        <v>56</v>
      </c>
      <c r="B37" s="6" t="s">
        <v>21</v>
      </c>
      <c r="C37" s="6">
        <v>15.15</v>
      </c>
      <c r="D37" s="6">
        <v>87.5</v>
      </c>
      <c r="E37" s="6" t="s">
        <v>7</v>
      </c>
      <c r="F37" s="3" t="s">
        <v>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28" sqref="D28"/>
    </sheetView>
  </sheetViews>
  <sheetFormatPr defaultColWidth="9" defaultRowHeight="14.25" outlineLevelRow="3" outlineLevelCol="4"/>
  <sheetData>
    <row r="1" ht="15.75" spans="1:5">
      <c r="A1" s="3" t="s">
        <v>9</v>
      </c>
      <c r="C1" s="4" t="s">
        <v>57</v>
      </c>
      <c r="D1" s="4" t="s">
        <v>58</v>
      </c>
      <c r="E1" s="4" t="s">
        <v>59</v>
      </c>
    </row>
    <row r="2" spans="2:5">
      <c r="B2" s="4" t="s">
        <v>60</v>
      </c>
      <c r="C2" s="5">
        <v>834</v>
      </c>
      <c r="D2" s="5">
        <v>243</v>
      </c>
      <c r="E2" s="4">
        <f>_xlfn.T.TEST(C2:C4,D2:D4,2,3)</f>
        <v>0.00320277238015279</v>
      </c>
    </row>
    <row r="3" spans="2:5">
      <c r="B3" s="4"/>
      <c r="C3" s="5">
        <v>970</v>
      </c>
      <c r="D3" s="5">
        <v>254</v>
      </c>
      <c r="E3" s="4"/>
    </row>
    <row r="4" spans="2:5">
      <c r="B4" s="4"/>
      <c r="C4" s="5">
        <v>940</v>
      </c>
      <c r="D4" s="5">
        <v>266</v>
      </c>
      <c r="E4" s="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H15" sqref="H15"/>
    </sheetView>
  </sheetViews>
  <sheetFormatPr defaultColWidth="9" defaultRowHeight="14.25" outlineLevelRow="6"/>
  <cols>
    <col min="6" max="6" width="10.5" customWidth="1"/>
  </cols>
  <sheetData>
    <row r="1" ht="15.75" spans="1:11">
      <c r="A1" t="s">
        <v>57</v>
      </c>
      <c r="B1" t="s">
        <v>61</v>
      </c>
      <c r="D1" t="s">
        <v>62</v>
      </c>
      <c r="F1" s="1" t="s">
        <v>58</v>
      </c>
      <c r="G1" t="s">
        <v>61</v>
      </c>
      <c r="I1" t="s">
        <v>62</v>
      </c>
      <c r="K1" t="s">
        <v>63</v>
      </c>
    </row>
    <row r="2" spans="1:10">
      <c r="A2">
        <v>1</v>
      </c>
      <c r="B2">
        <v>1086978</v>
      </c>
      <c r="C2">
        <f>AVERAGE(B2:B4)</f>
        <v>990084.333333333</v>
      </c>
      <c r="F2">
        <v>1</v>
      </c>
      <c r="G2">
        <v>911333</v>
      </c>
      <c r="H2">
        <f>G2/G2</f>
        <v>1</v>
      </c>
      <c r="J2">
        <f>AVERAGE(G2:G4)</f>
        <v>923427</v>
      </c>
    </row>
    <row r="3" spans="1:8">
      <c r="A3">
        <v>1</v>
      </c>
      <c r="B3">
        <v>913942</v>
      </c>
      <c r="F3">
        <v>1</v>
      </c>
      <c r="G3">
        <v>948820</v>
      </c>
      <c r="H3">
        <f t="shared" ref="H3:H4" si="0">G3/G3</f>
        <v>1</v>
      </c>
    </row>
    <row r="4" spans="1:8">
      <c r="A4">
        <v>1</v>
      </c>
      <c r="B4">
        <v>969333</v>
      </c>
      <c r="F4">
        <v>1</v>
      </c>
      <c r="G4">
        <v>910128</v>
      </c>
      <c r="H4">
        <f t="shared" si="0"/>
        <v>1</v>
      </c>
    </row>
    <row r="5" spans="1:11">
      <c r="A5">
        <v>1</v>
      </c>
      <c r="B5">
        <v>590634</v>
      </c>
      <c r="C5" s="2">
        <f>B5/C2</f>
        <v>0.596549182847387</v>
      </c>
      <c r="D5" s="2">
        <f>1-C5</f>
        <v>0.403450817152613</v>
      </c>
      <c r="F5">
        <v>1</v>
      </c>
      <c r="G5">
        <v>669056</v>
      </c>
      <c r="H5" s="2">
        <f>G5/J2</f>
        <v>0.724535886431737</v>
      </c>
      <c r="I5" s="2">
        <f>1-H5</f>
        <v>0.275464113568263</v>
      </c>
      <c r="K5">
        <f>_xlfn.T.TEST(D5:D7,I5:I7,2,3)</f>
        <v>0.00053157957409333</v>
      </c>
    </row>
    <row r="6" spans="1:9">
      <c r="A6">
        <v>1</v>
      </c>
      <c r="B6">
        <v>589950</v>
      </c>
      <c r="C6" s="2">
        <f>B6/C2</f>
        <v>0.595858332606684</v>
      </c>
      <c r="D6" s="2">
        <f t="shared" ref="D6:D7" si="1">1-C6</f>
        <v>0.404141667393316</v>
      </c>
      <c r="F6">
        <v>1</v>
      </c>
      <c r="G6">
        <v>678228</v>
      </c>
      <c r="H6" s="2">
        <f>G6/J2</f>
        <v>0.734468452839261</v>
      </c>
      <c r="I6" s="2">
        <f t="shared" ref="I6:I7" si="2">1-H6</f>
        <v>0.265531547160739</v>
      </c>
    </row>
    <row r="7" spans="1:9">
      <c r="A7">
        <v>1</v>
      </c>
      <c r="B7">
        <v>615550</v>
      </c>
      <c r="C7" s="2">
        <f>B7/C2</f>
        <v>0.621714715884472</v>
      </c>
      <c r="D7" s="2">
        <f t="shared" si="1"/>
        <v>0.378285284115528</v>
      </c>
      <c r="F7">
        <v>1</v>
      </c>
      <c r="G7">
        <v>654046</v>
      </c>
      <c r="H7" s="2">
        <f>G7/J2</f>
        <v>0.708281217681528</v>
      </c>
      <c r="I7" s="2">
        <f t="shared" si="2"/>
        <v>0.291718782318472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qPCR quantifications</vt:lpstr>
      <vt:lpstr>qPCR raw data</vt:lpstr>
      <vt:lpstr>invasion</vt:lpstr>
      <vt:lpstr>wound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2024-09-12T05:43:47Z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A166504B05564785A73BFC76FE39BB3D_12</vt:lpwstr>
  </property>
  <property fmtid="{D5CDD505-2E9C-101B-9397-08002B2CF9AE}" pid="3" name="KSOProductBuildVer">
    <vt:lpwstr>2052-12.1.0.18240</vt:lpwstr>
  </property>
</Properties>
</file>