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_Notas" sheetId="1" r:id="rId4"/>
    <sheet state="visible" name="Puesta_en_Marcha" sheetId="2" r:id="rId5"/>
    <sheet state="visible" name="Sprint_1" sheetId="3" r:id="rId6"/>
    <sheet state="visible" name="Sprint_2" sheetId="4" r:id="rId7"/>
    <sheet state="hidden" name="Sprint 2" sheetId="5" r:id="rId8"/>
    <sheet state="visible" name="Sprint_3" sheetId="6" r:id="rId9"/>
    <sheet state="visible" name="Entrega" sheetId="7" r:id="rId10"/>
    <sheet state="visible" name="Competencias Transversales" sheetId="8" r:id="rId11"/>
  </sheets>
  <definedNames/>
  <calcPr/>
  <extLst>
    <ext uri="GoogleSheetsCustomDataVersion1">
      <go:sheetsCustomData xmlns:go="http://customooxmlschemas.google.com/" r:id="rId12" roundtripDataSignature="AMtx7mj6MvNinKHw9f/0GkNWsJ9ZHIMki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">
      <text>
        <t xml:space="preserve">======
ID#AAAADgrUYA4
Yopolt    (2019-11-26 16:47:23)
Faltan algunos Puntos y atributos de Importancia, Urgencia y Riesgo</t>
      </text>
    </comment>
    <comment authorId="0" ref="D8">
      <text>
        <t xml:space="preserve">======
ID#AAAADgrUYA0
Yopolt    (2019-11-26 16:47:23)
EL fichero que pone Modelo de Dominio es realmente el Mapa de Características</t>
      </text>
    </comment>
  </commentList>
  <extLst>
    <ext uri="GoogleSheetsCustomDataVersion1">
      <go:sheetsCustomData xmlns:go="http://customooxmlschemas.google.com/" r:id="rId1" roundtripDataSignature="AMtx7mj3zOZbYa8+wZvtFI565/xZpyMlE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======
ID#AAAADgrUYBE
Yopolt    (2019-11-26 16:47:23)
Idem a Sprint 0</t>
      </text>
    </comment>
    <comment authorId="0" ref="D12">
      <text>
        <t xml:space="preserve">======
ID#AAAADgrUYBA
Yopolt    (2019-11-26 16:47:23)
Aún no está totalmente preparado ni pasadas a Programar las UT</t>
      </text>
    </comment>
    <comment authorId="0" ref="D7">
      <text>
        <t xml:space="preserve">======
ID#AAAADgrUYA8
Yopolt    (2019-11-26 16:47:23)
Hay 4 integrantes que han registrado muy poco tiempo</t>
      </text>
    </comment>
  </commentList>
  <extLst>
    <ext uri="GoogleSheetsCustomDataVersion1">
      <go:sheetsCustomData xmlns:go="http://customooxmlschemas.google.com/" r:id="rId1" roundtripDataSignature="AMtx7mgTmxqJ/1fDPAVp0dO9m6+ONZsXyg=="/>
    </ext>
  </extLst>
</comments>
</file>

<file path=xl/sharedStrings.xml><?xml version="1.0" encoding="utf-8"?>
<sst xmlns="http://schemas.openxmlformats.org/spreadsheetml/2006/main" count="136" uniqueCount="86">
  <si>
    <t>Nº Integrantes =</t>
  </si>
  <si>
    <t>Sprint 1</t>
  </si>
  <si>
    <t>Puesta en Marcha</t>
  </si>
  <si>
    <t xml:space="preserve">EQUIPO </t>
  </si>
  <si>
    <t>Criterio</t>
  </si>
  <si>
    <t>Alumno</t>
  </si>
  <si>
    <t>Peso (%)</t>
  </si>
  <si>
    <t>Evaluación</t>
  </si>
  <si>
    <t>Puntaje</t>
  </si>
  <si>
    <t>Gestión del Backlog</t>
  </si>
  <si>
    <t>Puesta en Marcha
(10%)</t>
  </si>
  <si>
    <t>Lean Canvas</t>
  </si>
  <si>
    <t>Sprint 1 
(15%)</t>
  </si>
  <si>
    <t>Sprint 2
(20%)</t>
  </si>
  <si>
    <t>Sprint 3 
(25%)</t>
  </si>
  <si>
    <t>Entrega 
(20%)</t>
  </si>
  <si>
    <t>Final Proyecto</t>
  </si>
  <si>
    <t>Albershtein, Mikhail</t>
  </si>
  <si>
    <t>Comparativa productos competidores</t>
  </si>
  <si>
    <t>Gestión de la Estructura del producto</t>
  </si>
  <si>
    <t>Proyección económica</t>
  </si>
  <si>
    <t>Registro de esfuerzo invertido</t>
  </si>
  <si>
    <t>Modelo de dominio</t>
  </si>
  <si>
    <t>Mapa de Características</t>
  </si>
  <si>
    <t>Progreso del trabajo (Gráfica Burndown)</t>
  </si>
  <si>
    <t>Pitch</t>
  </si>
  <si>
    <t>Terminación anticipada (Gráfica Terminadas/No Terminadas)</t>
  </si>
  <si>
    <t>Ritmo de trabajo (Diagrama de Flujo Acumulado)</t>
  </si>
  <si>
    <t>Tareas gestionadas en Worki</t>
  </si>
  <si>
    <t>Gestión de pruebas de aceptación</t>
  </si>
  <si>
    <t>Backlog y preparación del Sprint 1</t>
  </si>
  <si>
    <t>Modelo de datos</t>
  </si>
  <si>
    <t>Preparación próximo Sprint</t>
  </si>
  <si>
    <t>Foto de integrantes</t>
  </si>
  <si>
    <t>Nota =</t>
  </si>
  <si>
    <t>Integrante</t>
  </si>
  <si>
    <t>Contribución (%)</t>
  </si>
  <si>
    <t>Contribución "Solidaria"</t>
  </si>
  <si>
    <t>Cerdá Hervás, Sergio</t>
  </si>
  <si>
    <t>Fernández Varcarezza, Jonathan Jesús</t>
  </si>
  <si>
    <t xml:space="preserve"> Sprint 2</t>
  </si>
  <si>
    <t>Sprint 2</t>
  </si>
  <si>
    <t>Peso</t>
  </si>
  <si>
    <t xml:space="preserve">Garabal Esteban, Jose </t>
  </si>
  <si>
    <t>Desarrollo del Sprint 2</t>
  </si>
  <si>
    <t xml:space="preserve">  - Aplicación de PAs</t>
  </si>
  <si>
    <t xml:space="preserve">  - Gestión de fallos y mejoras</t>
  </si>
  <si>
    <t>Flujo de trabajo</t>
  </si>
  <si>
    <t>Registros de esfuerzo invertido</t>
  </si>
  <si>
    <t>Demo del producto</t>
  </si>
  <si>
    <t>Comunicación a través de herramienta TUNE-UP</t>
  </si>
  <si>
    <t>Gaspar Rozalén, Cristina</t>
  </si>
  <si>
    <t xml:space="preserve"> Entrega</t>
  </si>
  <si>
    <t>Participación en Feria y póster</t>
  </si>
  <si>
    <t xml:space="preserve"> Sprint 3</t>
  </si>
  <si>
    <t>Jaén Iglesias, Juan Carlos</t>
  </si>
  <si>
    <t>Pruebas de regresión</t>
  </si>
  <si>
    <t>Capturas del producto en Worki</t>
  </si>
  <si>
    <t>Rodríguez Mulen, Johans</t>
  </si>
  <si>
    <t>Indicaciones</t>
  </si>
  <si>
    <t>a) En las cabeceras de las columnas poner el nombre y apellido de cada integrante del equipo</t>
  </si>
  <si>
    <t>b) Comentar en equipo la evaluación que se se considera apropiada para cada integrante.  Use los enlaces para acceder a las rúbricas de cada Competencia Transversal.</t>
  </si>
  <si>
    <t>c) En caso de no tener una opinión respecto de un ítem dejarlo sin valor</t>
  </si>
  <si>
    <t>Shahzad, Shaheer</t>
  </si>
  <si>
    <t>CT04 - Innovación, creatividad y emprendimiento</t>
  </si>
  <si>
    <t>Innovación y creatividad</t>
  </si>
  <si>
    <t>Investigación e integración de conocimientos</t>
  </si>
  <si>
    <t>Motivación y resiliencia</t>
  </si>
  <si>
    <t>Nota Equipo</t>
  </si>
  <si>
    <t>Método</t>
  </si>
  <si>
    <t>CT05 - Diseño y Proyecto</t>
  </si>
  <si>
    <t>Visión del producto/servicio.</t>
  </si>
  <si>
    <t>Elementos del proyecto</t>
  </si>
  <si>
    <t>Estrategia de proyecto.</t>
  </si>
  <si>
    <t>Progreso del proyecto y riesgos</t>
  </si>
  <si>
    <t>CT06 - Trabajo en equipo y liderazgo</t>
  </si>
  <si>
    <t>Colaboración</t>
  </si>
  <si>
    <t>Comunicación</t>
  </si>
  <si>
    <t>Liderazgo</t>
  </si>
  <si>
    <t>Compromiso</t>
  </si>
  <si>
    <t>CT12: Planificación y gestión del tiempo</t>
  </si>
  <si>
    <t>Eficacia y puntualidad</t>
  </si>
  <si>
    <t>Disciplina y organización</t>
  </si>
  <si>
    <t>Gestión de compromisos</t>
  </si>
  <si>
    <t>Planificación</t>
  </si>
  <si>
    <t xml:space="preserve">Promedio Global: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</si>
</sst>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19">
    <font>
      <sz val="11.0"/>
      <color theme="1"/>
      <name val="Arial"/>
    </font>
    <font>
      <sz val="11.0"/>
      <color theme="1"/>
      <name val="Calibri"/>
    </font>
    <font>
      <sz val="18.0"/>
      <color theme="1"/>
      <name val="Calibri"/>
    </font>
    <font>
      <b/>
      <sz val="11.0"/>
      <color theme="1"/>
      <name val="Calibri"/>
    </font>
    <font>
      <u/>
      <sz val="11.0"/>
      <color theme="1"/>
    </font>
    <font>
      <u/>
      <sz val="11.0"/>
      <color theme="1"/>
    </font>
    <font>
      <sz val="11.0"/>
      <color rgb="FF000000"/>
    </font>
    <font>
      <b/>
      <sz val="14.0"/>
      <color theme="1"/>
      <name val="Calibri"/>
    </font>
    <font>
      <sz val="12.0"/>
      <color theme="1"/>
      <name val="Calibri"/>
    </font>
    <font>
      <u/>
      <sz val="11.0"/>
      <color theme="10"/>
      <name val="Calibri"/>
    </font>
    <font>
      <b/>
      <u/>
      <sz val="12.0"/>
      <color theme="1"/>
    </font>
    <font>
      <b/>
      <sz val="12.0"/>
      <color theme="1"/>
      <name val="Calibri"/>
    </font>
    <font>
      <u/>
      <sz val="16.0"/>
      <color theme="10"/>
    </font>
    <font>
      <color theme="1"/>
      <name val="Calibri"/>
    </font>
    <font>
      <b/>
      <sz val="11.0"/>
      <color rgb="FFC00000"/>
      <name val="Calibri"/>
    </font>
    <font>
      <u/>
      <sz val="18.0"/>
      <color theme="10"/>
    </font>
    <font>
      <u/>
      <sz val="18.0"/>
      <color theme="10"/>
    </font>
    <font>
      <b/>
      <sz val="18.0"/>
      <color theme="1"/>
      <name val="Calibri"/>
    </font>
    <font>
      <b/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0" fillId="0" fontId="2" numFmtId="0" xfId="0" applyFont="1"/>
    <xf borderId="2" fillId="3" fontId="1" numFmtId="0" xfId="0" applyBorder="1" applyFill="1" applyFont="1"/>
    <xf borderId="2" fillId="4" fontId="3" numFmtId="0" xfId="0" applyAlignment="1" applyBorder="1" applyFill="1" applyFont="1">
      <alignment horizontal="center"/>
    </xf>
    <xf borderId="2" fillId="5" fontId="3" numFmtId="0" xfId="0" applyAlignment="1" applyBorder="1" applyFill="1" applyFont="1">
      <alignment horizontal="center" vertical="center"/>
    </xf>
    <xf borderId="2" fillId="0" fontId="1" numFmtId="0" xfId="0" applyBorder="1" applyFont="1"/>
    <xf borderId="2" fillId="5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2" fillId="0" fontId="1" numFmtId="164" xfId="0" applyAlignment="1" applyBorder="1" applyFont="1" applyNumberFormat="1">
      <alignment horizontal="center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center"/>
    </xf>
    <xf borderId="3" fillId="2" fontId="1" numFmtId="0" xfId="0" applyBorder="1" applyFont="1"/>
    <xf borderId="0" fillId="0" fontId="1" numFmtId="165" xfId="0" applyAlignment="1" applyFont="1" applyNumberFormat="1">
      <alignment horizontal="center"/>
    </xf>
    <xf borderId="2" fillId="0" fontId="5" numFmtId="0" xfId="0" applyBorder="1" applyFont="1"/>
    <xf borderId="2" fillId="6" fontId="3" numFmtId="0" xfId="0" applyAlignment="1" applyBorder="1" applyFill="1" applyFont="1">
      <alignment horizontal="left"/>
    </xf>
    <xf borderId="2" fillId="6" fontId="3" numFmtId="0" xfId="0" applyAlignment="1" applyBorder="1" applyFont="1">
      <alignment horizontal="center"/>
    </xf>
    <xf borderId="2" fillId="6" fontId="1" numFmtId="0" xfId="0" applyAlignment="1" applyBorder="1" applyFont="1">
      <alignment horizontal="left"/>
    </xf>
    <xf borderId="2" fillId="6" fontId="1" numFmtId="0" xfId="0" applyAlignment="1" applyBorder="1" applyFont="1">
      <alignment horizontal="center"/>
    </xf>
    <xf borderId="2" fillId="0" fontId="3" numFmtId="0" xfId="0" applyBorder="1" applyFont="1"/>
    <xf borderId="2" fillId="0" fontId="6" numFmtId="10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/>
    </xf>
    <xf borderId="0" fillId="0" fontId="1" numFmtId="10" xfId="0" applyAlignment="1" applyFont="1" applyNumberForma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center" vertical="center"/>
    </xf>
    <xf borderId="2" fillId="0" fontId="1" numFmtId="0" xfId="0" applyAlignment="1" applyBorder="1" applyFont="1">
      <alignment horizontal="left"/>
    </xf>
    <xf borderId="0" fillId="0" fontId="11" numFmtId="0" xfId="0" applyAlignment="1" applyFont="1">
      <alignment horizontal="center" vertical="center"/>
    </xf>
    <xf borderId="0" fillId="0" fontId="12" numFmtId="0" xfId="0" applyFont="1"/>
    <xf borderId="5" fillId="0" fontId="7" numFmtId="0" xfId="0" applyAlignment="1" applyBorder="1" applyFont="1">
      <alignment shrinkToFit="0" vertical="center" wrapText="1"/>
    </xf>
    <xf borderId="6" fillId="0" fontId="1" numFmtId="0" xfId="0" applyBorder="1" applyFont="1"/>
    <xf borderId="7" fillId="0" fontId="1" numFmtId="0" xfId="0" applyBorder="1" applyFont="1"/>
    <xf borderId="8" fillId="0" fontId="7" numFmtId="0" xfId="0" applyAlignment="1" applyBorder="1" applyFont="1">
      <alignment shrinkToFit="0" vertical="center" wrapText="1"/>
    </xf>
    <xf borderId="9" fillId="0" fontId="1" numFmtId="0" xfId="0" applyBorder="1" applyFont="1"/>
    <xf borderId="10" fillId="0" fontId="7" numFmtId="0" xfId="0" applyAlignment="1" applyBorder="1" applyFont="1">
      <alignment shrinkToFit="0" vertical="center" wrapText="1"/>
    </xf>
    <xf borderId="4" fillId="0" fontId="1" numFmtId="0" xfId="0" applyBorder="1" applyFont="1"/>
    <xf borderId="11" fillId="0" fontId="1" numFmtId="0" xfId="0" applyBorder="1" applyFont="1"/>
    <xf borderId="0" fillId="0" fontId="13" numFmtId="0" xfId="0" applyFont="1"/>
    <xf borderId="12" fillId="0" fontId="7" numFmtId="0" xfId="0" applyAlignment="1" applyBorder="1" applyFont="1">
      <alignment shrinkToFit="0" vertical="center" wrapText="1"/>
    </xf>
    <xf borderId="0" fillId="0" fontId="1" numFmtId="164" xfId="0" applyAlignment="1" applyFont="1" applyNumberFormat="1">
      <alignment horizontal="center" vertical="center"/>
    </xf>
    <xf borderId="13" fillId="0" fontId="1" numFmtId="0" xfId="0" applyBorder="1" applyFont="1"/>
    <xf borderId="14" fillId="0" fontId="1" numFmtId="0" xfId="0" applyBorder="1" applyFont="1"/>
    <xf borderId="0" fillId="0" fontId="1" numFmtId="0" xfId="0" applyAlignment="1" applyFont="1">
      <alignment shrinkToFit="0" vertical="center" wrapText="1"/>
    </xf>
    <xf borderId="0" fillId="0" fontId="1" numFmtId="164" xfId="0" applyFont="1" applyNumberFormat="1"/>
    <xf borderId="0" fillId="0" fontId="14" numFmtId="0" xfId="0" applyFont="1"/>
    <xf borderId="0" fillId="0" fontId="1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6" numFmtId="0" xfId="0" applyAlignment="1" applyFont="1">
      <alignment shrinkToFit="0" vertical="center" wrapText="1"/>
    </xf>
    <xf borderId="5" fillId="0" fontId="7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horizontal="left" shrinkToFit="0" vertical="center" wrapText="1"/>
    </xf>
    <xf borderId="16" fillId="0" fontId="1" numFmtId="0" xfId="0" applyBorder="1" applyFont="1"/>
    <xf borderId="17" fillId="0" fontId="1" numFmtId="0" xfId="0" applyBorder="1" applyFont="1"/>
    <xf borderId="0" fillId="0" fontId="17" numFmtId="0" xfId="0" applyAlignment="1" applyFont="1">
      <alignment horizontal="right" shrinkToFit="0" vertical="center" wrapText="1"/>
    </xf>
    <xf borderId="0" fillId="0" fontId="18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8kxZ8S7CtD7N4qW0chMphix64q_A28r/view?usp=sharing" TargetMode="External"/><Relationship Id="rId2" Type="http://schemas.openxmlformats.org/officeDocument/2006/relationships/hyperlink" Target="https://drive.google.com/file/d/1n3dtOK8gW1NOrhe7EMftcq27WaUwyCau/view?usp=sharing" TargetMode="External"/><Relationship Id="rId3" Type="http://schemas.openxmlformats.org/officeDocument/2006/relationships/hyperlink" Target="https://drive.google.com/file/d/1tiu3EhZt_Umohd_SYDJmm-BsD5FDBT7q/view?usp=sharing" TargetMode="External"/><Relationship Id="rId4" Type="http://schemas.openxmlformats.org/officeDocument/2006/relationships/hyperlink" Target="https://drive.google.com/file/d/1rBLjaAAkVt3qhdrkKSbbJNCcJwjnEKvu/view?usp=sharing" TargetMode="External"/><Relationship Id="rId5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7.75"/>
    <col customWidth="1" min="3" max="3" width="14.75"/>
    <col customWidth="1" min="4" max="4" width="13.5"/>
    <col customWidth="1" min="5" max="5" width="13.0"/>
    <col customWidth="1" min="6" max="6" width="13.13"/>
    <col customWidth="1" min="7" max="26" width="10.0"/>
  </cols>
  <sheetData>
    <row r="2">
      <c r="B2" s="1" t="s">
        <v>0</v>
      </c>
      <c r="C2" s="2">
        <v>8.0</v>
      </c>
    </row>
    <row r="3">
      <c r="A3" s="4" t="s">
        <v>3</v>
      </c>
    </row>
    <row r="4">
      <c r="B4" s="6" t="s">
        <v>5</v>
      </c>
      <c r="C4" s="8" t="s">
        <v>10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</row>
    <row r="5">
      <c r="B5" s="10" t="s">
        <v>17</v>
      </c>
      <c r="C5" s="11">
        <f>IF(IF(C$14*Puesta_en_Marcha!C21/(100/$C$2)&gt;(C$14+1),C$14+1,C$14*Puesta_en_Marcha!C21/(100/$C$2))&gt;10,10,IF(C$14*Puesta_en_Marcha!C21/(100/$C$2)&gt;(C$14+1),C$14+1,C$14*Puesta_en_Marcha!C21/(100/$C$2)))</f>
        <v>8.275</v>
      </c>
      <c r="D5" s="11">
        <f>IF(IF(D$14*Sprint_1!$C19/(100/$C$2) &gt; (D$14 + 1), D$14 + 1, D$14*Sprint_1!$C19/(100/$C$2))&gt;10,10,IF(D$14*Sprint_1!$C19/(100/$C$2) &gt; (D$14 + 1), D$14 + 1, D$14*Sprint_1!$C19/(100/$C$2)))</f>
        <v>7.975</v>
      </c>
      <c r="E5" s="11">
        <f>IF(IF(E$14*Sprint_2!$C19/(100/$C$2) &gt; (E$14 + 1), E$14 + 1, E$14*Sprint_2!$C19/(100/$C$2))&gt;10,10,IF(E$14*Sprint_2!$C19/(100/$C$2) &gt; (E$14 + 1), E$14 + 1, E$14*Sprint_2!$C19/(100/$C$2)))</f>
        <v>0</v>
      </c>
      <c r="F5" s="11">
        <f>IF(IF(F$14*Sprint_3!$C17/(100/$C$2) &gt; (F$14 + 1), F$14 + 1, F$14*Sprint_3!$C17/(100/$C$2))&gt;10,10,IF(F$14*Sprint_3!$C17/(100/$C$2) &gt; (F$14 + 1), F$14 + 1, F$14*Sprint_3!$C17/(100/$C$2)))</f>
        <v>0</v>
      </c>
      <c r="G5" s="11">
        <f>IF(IF(G$14*Entrega!$C14/(100/$C$2) &gt; (G$14 + 1), G$14 + 1, G$14*Entrega!$C14/(100/$C$2))&gt;10,10,IF(G$14*Entrega!$C14/(100/$C$2) &gt; (G$14 + 1), G$14 + 1, G$14*Entrega!$C14/(100/$C$2)))</f>
        <v>0</v>
      </c>
      <c r="H5" s="11">
        <f t="shared" ref="H5:H12" si="1">(C5*0.1+D5*0.15+E5*0.2+F5*0.25+G5*0.2)*1.1111111</f>
        <v>2.248611089</v>
      </c>
    </row>
    <row r="6">
      <c r="B6" s="10" t="s">
        <v>38</v>
      </c>
      <c r="C6" s="11">
        <f>IF(IF(C$14*Puesta_en_Marcha!C22/(100/$C$2)&gt;(C$14+1),C$14+1,C$14*Puesta_en_Marcha!C22/(100/$C$2))&gt;10,10,IF(C$14*Puesta_en_Marcha!C22/(100/$C$2)&gt;(C$14+1),C$14+1,C$14*Puesta_en_Marcha!C22/(100/$C$2)))</f>
        <v>8.275</v>
      </c>
      <c r="D6" s="11">
        <f>IF(IF(D$14*Sprint_1!$C20/(100/$C$2) &gt; (D$14 + 1), D$14 + 1, D$14*Sprint_1!$C20/(100/$C$2))&gt;10,10,IF(D$14*Sprint_1!$C20/(100/$C$2) &gt; (D$14 + 1), D$14 + 1, D$14*Sprint_1!$C20/(100/$C$2)))</f>
        <v>7.975</v>
      </c>
      <c r="E6" s="11">
        <f>IF(IF(E$14*Sprint_2!$C20/(100/$C$2) &gt; (E$14 + 1), E$14 + 1, E$14*Sprint_2!$C20/(100/$C$2))&gt;10,10,IF(E$14*Sprint_2!$C20/(100/$C$2) &gt; (E$14 + 1), E$14 + 1, E$14*Sprint_2!$C20/(100/$C$2)))</f>
        <v>0</v>
      </c>
      <c r="F6" s="11">
        <f>IF(IF(F$14*Sprint_3!$C18/(100/$C$2) &gt; (F$14 + 1), F$14 + 1, F$14*Sprint_3!$C18/(100/$C$2))&gt;10,10,IF(F$14*Sprint_3!$C18/(100/$C$2) &gt; (F$14 + 1), F$14 + 1, F$14*Sprint_3!$C18/(100/$C$2)))</f>
        <v>0</v>
      </c>
      <c r="G6" s="11">
        <f>IF(IF(G$14*Entrega!$C15/(100/$C$2) &gt; (G$14 + 1), G$14 + 1, G$14*Entrega!$C15/(100/$C$2))&gt;10,10,IF(G$14*Entrega!$C15/(100/$C$2) &gt; (G$14 + 1), G$14 + 1, G$14*Entrega!$C15/(100/$C$2)))</f>
        <v>0</v>
      </c>
      <c r="H6" s="11">
        <f t="shared" si="1"/>
        <v>2.248611089</v>
      </c>
    </row>
    <row r="7">
      <c r="B7" s="10" t="s">
        <v>39</v>
      </c>
      <c r="C7" s="11">
        <f>IF(IF(C$14*Puesta_en_Marcha!C23/(100/$C$2)&gt;(C$14+1),C$14+1,C$14*Puesta_en_Marcha!C23/(100/$C$2))&gt;10,10,IF(C$14*Puesta_en_Marcha!C23/(100/$C$2)&gt;(C$14+1),C$14+1,C$14*Puesta_en_Marcha!C23/(100/$C$2)))</f>
        <v>8.275</v>
      </c>
      <c r="D7" s="11">
        <f>IF(IF(D$14*Sprint_1!$C21/(100/$C$2) &gt; (D$14 + 1), D$14 + 1, D$14*Sprint_1!$C21/(100/$C$2))&gt;10,10,IF(D$14*Sprint_1!$C21/(100/$C$2) &gt; (D$14 + 1), D$14 + 1, D$14*Sprint_1!$C21/(100/$C$2)))</f>
        <v>7.975</v>
      </c>
      <c r="E7" s="11">
        <f>IF(IF(E$14*Sprint_2!$C21/(100/$C$2) &gt; (E$14 + 1), E$14 + 1, E$14*Sprint_2!$C21/(100/$C$2))&gt;10,10,IF(E$14*Sprint_2!$C21/(100/$C$2) &gt; (E$14 + 1), E$14 + 1, E$14*Sprint_2!$C21/(100/$C$2)))</f>
        <v>0</v>
      </c>
      <c r="F7" s="11">
        <f>IF(IF(F$14*Sprint_3!$C19/(100/$C$2) &gt; (F$14 + 1), F$14 + 1, F$14*Sprint_3!$C19/(100/$C$2))&gt;10,10,IF(F$14*Sprint_3!$C19/(100/$C$2) &gt; (F$14 + 1), F$14 + 1, F$14*Sprint_3!$C19/(100/$C$2)))</f>
        <v>0</v>
      </c>
      <c r="G7" s="11">
        <f>IF(IF(G$14*Entrega!$C16/(100/$C$2) &gt; (G$14 + 1), G$14 + 1, G$14*Entrega!$C16/(100/$C$2))&gt;10,10,IF(G$14*Entrega!$C16/(100/$C$2) &gt; (G$14 + 1), G$14 + 1, G$14*Entrega!$C16/(100/$C$2)))</f>
        <v>0</v>
      </c>
      <c r="H7" s="11">
        <f t="shared" si="1"/>
        <v>2.248611089</v>
      </c>
    </row>
    <row r="8">
      <c r="B8" s="10" t="s">
        <v>43</v>
      </c>
      <c r="C8" s="11">
        <f>IF(IF(C$14*Puesta_en_Marcha!C24/(100/$C$2)&gt;(C$14+1),C$14+1,C$14*Puesta_en_Marcha!C24/(100/$C$2))&gt;10,10,IF(C$14*Puesta_en_Marcha!C24/(100/$C$2)&gt;(C$14+1),C$14+1,C$14*Puesta_en_Marcha!C24/(100/$C$2)))</f>
        <v>8.275</v>
      </c>
      <c r="D8" s="11">
        <f>IF(IF(D$14*Sprint_1!$C22/(100/$C$2) &gt; (D$14 + 1), D$14 + 1, D$14*Sprint_1!$C22/(100/$C$2))&gt;10,10,IF(D$14*Sprint_1!$C22/(100/$C$2) &gt; (D$14 + 1), D$14 + 1, D$14*Sprint_1!$C22/(100/$C$2)))</f>
        <v>7.975</v>
      </c>
      <c r="E8" s="11">
        <f>IF(IF(E$14*Sprint_2!$C22/(100/$C$2) &gt; (E$14 + 1), E$14 + 1, E$14*Sprint_2!$C22/(100/$C$2))&gt;10,10,IF(E$14*Sprint_2!$C22/(100/$C$2) &gt; (E$14 + 1), E$14 + 1, E$14*Sprint_2!$C22/(100/$C$2)))</f>
        <v>0</v>
      </c>
      <c r="F8" s="11">
        <f>IF(IF(F$14*Sprint_3!$C20/(100/$C$2) &gt; (F$14 + 1), F$14 + 1, F$14*Sprint_3!$C20/(100/$C$2))&gt;10,10,IF(F$14*Sprint_3!$C20/(100/$C$2) &gt; (F$14 + 1), F$14 + 1, F$14*Sprint_3!$C20/(100/$C$2)))</f>
        <v>0</v>
      </c>
      <c r="G8" s="11">
        <f>IF(IF(G$14*Entrega!$C17/(100/$C$2) &gt; (G$14 + 1), G$14 + 1, G$14*Entrega!$C17/(100/$C$2))&gt;10,10,IF(G$14*Entrega!$C17/(100/$C$2) &gt; (G$14 + 1), G$14 + 1, G$14*Entrega!$C17/(100/$C$2)))</f>
        <v>0</v>
      </c>
      <c r="H8" s="11">
        <f t="shared" si="1"/>
        <v>2.248611089</v>
      </c>
    </row>
    <row r="9">
      <c r="B9" s="10" t="s">
        <v>51</v>
      </c>
      <c r="C9" s="11">
        <f>IF(IF(C$14*Puesta_en_Marcha!C25/(100/$C$2)&gt;(C$14+1),C$14+1,C$14*Puesta_en_Marcha!C25/(100/$C$2))&gt;10,10,IF(C$14*Puesta_en_Marcha!C25/(100/$C$2)&gt;(C$14+1),C$14+1,C$14*Puesta_en_Marcha!C25/(100/$C$2)))</f>
        <v>8.275</v>
      </c>
      <c r="D9" s="11">
        <f>IF(IF(D$14*Sprint_1!$C23/(100/$C$2) &gt; (D$14 + 1), D$14 + 1, D$14*Sprint_1!$C23/(100/$C$2))&gt;10,10,IF(D$14*Sprint_1!$C23/(100/$C$2) &gt; (D$14 + 1), D$14 + 1, D$14*Sprint_1!$C23/(100/$C$2)))</f>
        <v>7.975</v>
      </c>
      <c r="E9" s="11">
        <f>IF(IF(E$14*Sprint_2!$C23/(100/$C$2) &gt; (E$14 + 1), E$14 + 1, E$14*Sprint_2!$C23/(100/$C$2))&gt;10,10,IF(E$14*Sprint_2!$C23/(100/$C$2) &gt; (E$14 + 1), E$14 + 1, E$14*Sprint_2!$C23/(100/$C$2)))</f>
        <v>0</v>
      </c>
      <c r="F9" s="11">
        <f>IF(IF(F$14*Sprint_3!$C21/(100/$C$2) &gt; (F$14 + 1), F$14 + 1, F$14*Sprint_3!$C21/(100/$C$2))&gt;10,10,IF(F$14*Sprint_3!$C21/(100/$C$2) &gt; (F$14 + 1), F$14 + 1, F$14*Sprint_3!$C21/(100/$C$2)))</f>
        <v>0</v>
      </c>
      <c r="G9" s="11">
        <f>IF(IF(G$14*Entrega!$C18/(100/$C$2) &gt; (G$14 + 1), G$14 + 1, G$14*Entrega!$C18/(100/$C$2))&gt;10,10,IF(G$14*Entrega!$C18/(100/$C$2) &gt; (G$14 + 1), G$14 + 1, G$14*Entrega!$C18/(100/$C$2)))</f>
        <v>0</v>
      </c>
      <c r="H9" s="11">
        <f t="shared" si="1"/>
        <v>2.248611089</v>
      </c>
    </row>
    <row r="10">
      <c r="B10" s="10" t="s">
        <v>55</v>
      </c>
      <c r="C10" s="11">
        <f>IF(IF(C$14*Puesta_en_Marcha!C26/(100/$C$2)&gt;(C$14+1),C$14+1,C$14*Puesta_en_Marcha!C26/(100/$C$2))&gt;10,10,IF(C$14*Puesta_en_Marcha!C26/(100/$C$2)&gt;(C$14+1),C$14+1,C$14*Puesta_en_Marcha!C26/(100/$C$2)))</f>
        <v>8.275</v>
      </c>
      <c r="D10" s="11">
        <f>IF(IF(D$14*Sprint_1!$C24/(100/$C$2) &gt; (D$14 + 1), D$14 + 1, D$14*Sprint_1!$C24/(100/$C$2))&gt;10,10,IF(D$14*Sprint_1!$C24/(100/$C$2) &gt; (D$14 + 1), D$14 + 1, D$14*Sprint_1!$C24/(100/$C$2)))</f>
        <v>7.975</v>
      </c>
      <c r="E10" s="11">
        <f>IF(IF(E$14*Sprint_2!$C24/(100/$C$2) &gt; (E$14 + 1), E$14 + 1, E$14*Sprint_2!$C24/(100/$C$2))&gt;10,10,IF(E$14*Sprint_2!$C24/(100/$C$2) &gt; (E$14 + 1), E$14 + 1, E$14*Sprint_2!$C24/(100/$C$2)))</f>
        <v>0</v>
      </c>
      <c r="F10" s="11">
        <f>IF(IF(F$14*Sprint_3!$C22/(100/$C$2) &gt; (F$14 + 1), F$14 + 1, F$14*Sprint_3!$C22/(100/$C$2))&gt;10,10,IF(F$14*Sprint_3!$C22/(100/$C$2) &gt; (F$14 + 1), F$14 + 1, F$14*Sprint_3!$C22/(100/$C$2)))</f>
        <v>0</v>
      </c>
      <c r="G10" s="11">
        <f>IF(IF(G$14*Entrega!$C19/(100/$C$2) &gt; (G$14 + 1), G$14 + 1, G$14*Entrega!$C19/(100/$C$2))&gt;10,10,IF(G$14*Entrega!$C19/(100/$C$2) &gt; (G$14 + 1), G$14 + 1, G$14*Entrega!$C19/(100/$C$2)))</f>
        <v>0</v>
      </c>
      <c r="H10" s="11">
        <f t="shared" si="1"/>
        <v>2.248611089</v>
      </c>
    </row>
    <row r="11">
      <c r="B11" s="10" t="s">
        <v>58</v>
      </c>
      <c r="C11" s="11">
        <f>IF(IF(C$14*Puesta_en_Marcha!C27/(100/$C$2)&gt;(C$14+1),C$14+1,C$14*Puesta_en_Marcha!C27/(100/$C$2))&gt;10,10,IF(C$14*Puesta_en_Marcha!C27/(100/$C$2)&gt;(C$14+1),C$14+1,C$14*Puesta_en_Marcha!C27/(100/$C$2)))</f>
        <v>8.275</v>
      </c>
      <c r="D11" s="11">
        <f>IF(IF(D$14*Sprint_1!$C25/(100/$C$2) &gt; (D$14 + 1), D$14 + 1, D$14*Sprint_1!$C25/(100/$C$2))&gt;10,10,IF(D$14*Sprint_1!$C25/(100/$C$2) &gt; (D$14 + 1), D$14 + 1, D$14*Sprint_1!$C25/(100/$C$2)))</f>
        <v>7.975</v>
      </c>
      <c r="E11" s="11">
        <f>IF(IF(E$14*Sprint_2!$C25/(100/$C$2) &gt; (E$14 + 1), E$14 + 1, E$14*Sprint_2!$C25/(100/$C$2))&gt;10,10,IF(E$14*Sprint_2!$C25/(100/$C$2) &gt; (E$14 + 1), E$14 + 1, E$14*Sprint_2!$C25/(100/$C$2)))</f>
        <v>0</v>
      </c>
      <c r="F11" s="11">
        <f>IF(IF(F$14*Sprint_3!$C23/(100/$C$2) &gt; (F$14 + 1), F$14 + 1, F$14*Sprint_3!$C23/(100/$C$2))&gt;10,10,IF(F$14*Sprint_3!$C23/(100/$C$2) &gt; (F$14 + 1), F$14 + 1, F$14*Sprint_3!$C23/(100/$C$2)))</f>
        <v>0</v>
      </c>
      <c r="G11" s="11">
        <f>IF(IF(G$14*Entrega!$C20/(100/$C$2) &gt; (G$14 + 1), G$14 + 1, G$14*Entrega!$C20/(100/$C$2))&gt;10,10,IF(G$14*Entrega!$C20/(100/$C$2) &gt; (G$14 + 1), G$14 + 1, G$14*Entrega!$C20/(100/$C$2)))</f>
        <v>0</v>
      </c>
      <c r="H11" s="11">
        <f t="shared" si="1"/>
        <v>2.248611089</v>
      </c>
    </row>
    <row r="12">
      <c r="B12" s="31" t="s">
        <v>63</v>
      </c>
      <c r="C12" s="11">
        <f>IF(IF(C$14*Puesta_en_Marcha!C28/(100/$C$2)&gt;(C$14+1),C$14+1,C$14*Puesta_en_Marcha!C28/(100/$C$2))&gt;10,10,IF(C$14*Puesta_en_Marcha!C28/(100/$C$2)&gt;(C$14+1),C$14+1,C$14*Puesta_en_Marcha!C28/(100/$C$2)))</f>
        <v>8.275</v>
      </c>
      <c r="D12" s="11">
        <f>IF(IF(D$14*Sprint_1!$C26/(100/$C$2) &gt; (D$14 + 1), D$14 + 1, D$14*Sprint_1!$C26/(100/$C$2))&gt;10,10,IF(D$14*Sprint_1!$C26/(100/$C$2) &gt; (D$14 + 1), D$14 + 1, D$14*Sprint_1!$C26/(100/$C$2)))</f>
        <v>7.975</v>
      </c>
      <c r="E12" s="11">
        <f>IF(IF(E$14*Sprint_2!$C26/(100/$C$2) &gt; (E$14 + 1), E$14 + 1, E$14*Sprint_2!$C26/(100/$C$2))&gt;10,10,IF(E$14*Sprint_2!$C26/(100/$C$2) &gt; (E$14 + 1), E$14 + 1, E$14*Sprint_2!$C26/(100/$C$2)))</f>
        <v>0</v>
      </c>
      <c r="F12" s="11">
        <f>IF(IF(F$14*Sprint_3!$C24/(100/$C$2) &gt; (F$14 + 1), F$14 + 1, F$14*Sprint_3!$C24/(100/$C$2))&gt;10,10,IF(F$14*Sprint_3!$C24/(100/$C$2) &gt; (F$14 + 1), F$14 + 1, F$14*Sprint_3!$C24/(100/$C$2)))</f>
        <v>0</v>
      </c>
      <c r="G12" s="11">
        <f>IF(IF(G$14*Entrega!$C21/(100/$C$2) &gt; (G$14 + 1), G$14 + 1, G$14*Entrega!$C21/(100/$C$2))&gt;10,10,IF(G$14*Entrega!$C21/(100/$C$2) &gt; (G$14 + 1), G$14 + 1, G$14*Entrega!$C21/(100/$C$2)))</f>
        <v>0</v>
      </c>
      <c r="H12" s="11">
        <f t="shared" si="1"/>
        <v>2.248611089</v>
      </c>
    </row>
    <row r="13">
      <c r="C13" s="13"/>
      <c r="D13" s="13"/>
      <c r="E13" s="13"/>
      <c r="F13" s="13"/>
      <c r="G13" s="13"/>
    </row>
    <row r="14">
      <c r="B14" s="42" t="s">
        <v>68</v>
      </c>
      <c r="C14" s="44">
        <f>Puesta_en_Marcha!E16</f>
        <v>8.275</v>
      </c>
      <c r="D14" s="44">
        <f>Sprint_1!E14</f>
        <v>7.975</v>
      </c>
      <c r="E14" s="44">
        <f>Sprint_2!E14</f>
        <v>0</v>
      </c>
      <c r="F14" s="44">
        <f>Sprint_3!E12</f>
        <v>0</v>
      </c>
      <c r="G14" s="44">
        <f>Entrega!E9</f>
        <v>0</v>
      </c>
    </row>
    <row r="15">
      <c r="B15" s="13"/>
      <c r="C15" s="13"/>
      <c r="D15" s="13"/>
      <c r="E15" s="13"/>
      <c r="F15" s="13"/>
    </row>
    <row r="16">
      <c r="C16" s="13"/>
      <c r="D16" s="13"/>
      <c r="E16" s="13"/>
      <c r="F16" s="13"/>
    </row>
    <row r="18">
      <c r="B18" s="13"/>
      <c r="C18" s="13"/>
    </row>
    <row r="19">
      <c r="B19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</hyperlinks>
  <printOptions/>
  <pageMargins bottom="0.75" footer="0.0" header="0.0" left="0.7" right="0.7" top="0.75"/>
  <pageSetup paperSize="9" orientation="portrait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0"/>
    <col customWidth="1" min="3" max="3" width="13.88"/>
    <col customWidth="1" min="4" max="5" width="10.0"/>
    <col customWidth="1" min="6" max="6" width="10.25"/>
    <col customWidth="1" min="7" max="7" width="9.5"/>
    <col customWidth="1" min="8" max="26" width="10.0"/>
  </cols>
  <sheetData>
    <row r="2">
      <c r="B2" s="3" t="s">
        <v>2</v>
      </c>
    </row>
    <row r="3">
      <c r="B3" s="3"/>
    </row>
    <row r="4">
      <c r="B4" s="5" t="s">
        <v>4</v>
      </c>
      <c r="C4" s="5" t="s">
        <v>6</v>
      </c>
      <c r="D4" s="5" t="s">
        <v>7</v>
      </c>
      <c r="E4" s="5" t="s">
        <v>8</v>
      </c>
    </row>
    <row r="5">
      <c r="B5" s="7" t="s">
        <v>11</v>
      </c>
      <c r="C5" s="9">
        <v>10.0</v>
      </c>
      <c r="D5" s="9">
        <v>8.0</v>
      </c>
      <c r="E5" s="11">
        <f t="shared" ref="E5:E14" si="1">D5*C5/100</f>
        <v>0.8</v>
      </c>
    </row>
    <row r="6">
      <c r="B6" s="7" t="s">
        <v>18</v>
      </c>
      <c r="C6" s="9">
        <v>15.0</v>
      </c>
      <c r="D6" s="9">
        <v>9.5</v>
      </c>
      <c r="E6" s="11">
        <f t="shared" si="1"/>
        <v>1.425</v>
      </c>
    </row>
    <row r="7">
      <c r="B7" s="7" t="s">
        <v>20</v>
      </c>
      <c r="C7" s="9">
        <v>10.0</v>
      </c>
      <c r="D7" s="9">
        <v>9.0</v>
      </c>
      <c r="E7" s="11">
        <f t="shared" si="1"/>
        <v>0.9</v>
      </c>
    </row>
    <row r="8">
      <c r="B8" s="7" t="s">
        <v>22</v>
      </c>
      <c r="C8" s="9">
        <v>5.0</v>
      </c>
      <c r="D8" s="9">
        <v>0.0</v>
      </c>
      <c r="E8" s="11">
        <f t="shared" si="1"/>
        <v>0</v>
      </c>
    </row>
    <row r="9">
      <c r="B9" s="7" t="s">
        <v>23</v>
      </c>
      <c r="C9" s="9">
        <v>5.0</v>
      </c>
      <c r="D9" s="9">
        <v>9.0</v>
      </c>
      <c r="E9" s="11">
        <f t="shared" si="1"/>
        <v>0.45</v>
      </c>
    </row>
    <row r="10">
      <c r="B10" s="7" t="s">
        <v>25</v>
      </c>
      <c r="C10" s="9">
        <v>15.0</v>
      </c>
      <c r="D10" s="9">
        <v>9.0</v>
      </c>
      <c r="E10" s="11">
        <f t="shared" si="1"/>
        <v>1.35</v>
      </c>
    </row>
    <row r="11">
      <c r="B11" s="7" t="s">
        <v>28</v>
      </c>
      <c r="C11" s="9">
        <v>15.0</v>
      </c>
      <c r="D11" s="9">
        <v>8.0</v>
      </c>
      <c r="E11" s="11">
        <f t="shared" si="1"/>
        <v>1.2</v>
      </c>
    </row>
    <row r="12">
      <c r="B12" s="7" t="s">
        <v>30</v>
      </c>
      <c r="C12" s="9">
        <v>15.0</v>
      </c>
      <c r="D12" s="9">
        <v>8.0</v>
      </c>
      <c r="E12" s="11">
        <f t="shared" si="1"/>
        <v>1.2</v>
      </c>
    </row>
    <row r="13">
      <c r="B13" s="7" t="s">
        <v>31</v>
      </c>
      <c r="C13" s="9">
        <v>5.0</v>
      </c>
      <c r="D13" s="9">
        <v>9.0</v>
      </c>
      <c r="E13" s="11">
        <f t="shared" si="1"/>
        <v>0.45</v>
      </c>
    </row>
    <row r="14">
      <c r="B14" s="7" t="s">
        <v>33</v>
      </c>
      <c r="C14" s="9">
        <v>5.0</v>
      </c>
      <c r="D14" s="9">
        <v>10.0</v>
      </c>
      <c r="E14" s="11">
        <f t="shared" si="1"/>
        <v>0.5</v>
      </c>
    </row>
    <row r="15">
      <c r="C15" s="13">
        <f>SUM(C5:C14)</f>
        <v>100</v>
      </c>
    </row>
    <row r="16">
      <c r="C16" s="13"/>
      <c r="D16" s="14" t="s">
        <v>34</v>
      </c>
      <c r="E16" s="15">
        <f>SUM(E5:E14)</f>
        <v>8.275</v>
      </c>
    </row>
    <row r="17">
      <c r="C17" s="13"/>
      <c r="D17" s="14"/>
      <c r="E17" s="15"/>
    </row>
    <row r="20">
      <c r="B20" s="5" t="s">
        <v>35</v>
      </c>
      <c r="C20" s="5" t="s">
        <v>36</v>
      </c>
      <c r="E20" s="1" t="s">
        <v>37</v>
      </c>
      <c r="F20" s="16"/>
      <c r="G20" s="17">
        <f>100/Resumen_Notas!$C$2/100</f>
        <v>0.125</v>
      </c>
    </row>
    <row r="21" ht="15.75" customHeight="1">
      <c r="B21" s="18" t="str">
        <f>Resumen_Notas!B5</f>
        <v>Albershtein, Mikhail</v>
      </c>
      <c r="C21" s="9">
        <v>12.5</v>
      </c>
    </row>
    <row r="22" ht="15.75" customHeight="1">
      <c r="B22" s="18" t="str">
        <f>Resumen_Notas!B6</f>
        <v>Cerdá Hervás, Sergio</v>
      </c>
      <c r="C22" s="9">
        <v>12.5</v>
      </c>
    </row>
    <row r="23" ht="15.75" customHeight="1">
      <c r="B23" s="18" t="str">
        <f>Resumen_Notas!B7</f>
        <v>Fernández Varcarezza, Jonathan Jesús</v>
      </c>
      <c r="C23" s="9">
        <v>12.5</v>
      </c>
    </row>
    <row r="24" ht="15.75" customHeight="1">
      <c r="B24" s="18" t="str">
        <f>Resumen_Notas!B8</f>
        <v>Garabal Esteban, Jose </v>
      </c>
      <c r="C24" s="9">
        <v>12.5</v>
      </c>
    </row>
    <row r="25" ht="15.75" customHeight="1">
      <c r="B25" s="18" t="str">
        <f>Resumen_Notas!B9</f>
        <v>Gaspar Rozalén, Cristina</v>
      </c>
      <c r="C25" s="9">
        <v>12.5</v>
      </c>
    </row>
    <row r="26" ht="15.75" customHeight="1">
      <c r="B26" s="18" t="str">
        <f>Resumen_Notas!B10</f>
        <v>Jaén Iglesias, Juan Carlos</v>
      </c>
      <c r="C26" s="9">
        <v>12.5</v>
      </c>
    </row>
    <row r="27" ht="15.75" customHeight="1">
      <c r="B27" s="18" t="str">
        <f>Resumen_Notas!B11</f>
        <v>Rodríguez Mulen, Johans</v>
      </c>
      <c r="C27" s="9">
        <v>12.5</v>
      </c>
    </row>
    <row r="28" ht="15.75" customHeight="1">
      <c r="B28" s="7" t="str">
        <f>Resumen_Notas!B12</f>
        <v>Shahzad, Shaheer</v>
      </c>
      <c r="C28" s="9">
        <v>12.5</v>
      </c>
    </row>
    <row r="29" ht="15.75" customHeight="1">
      <c r="C29" s="13">
        <f>SUM(C21:C28)</f>
        <v>100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8.25"/>
    <col customWidth="1" min="3" max="3" width="13.88"/>
    <col customWidth="1" min="4" max="26" width="10.0"/>
  </cols>
  <sheetData>
    <row r="2" ht="21.75" customHeight="1">
      <c r="B2" s="3" t="s">
        <v>1</v>
      </c>
    </row>
    <row r="3" ht="15.75" customHeight="1">
      <c r="B3" s="3"/>
    </row>
    <row r="4">
      <c r="B4" s="5" t="s">
        <v>4</v>
      </c>
      <c r="C4" s="5" t="s">
        <v>6</v>
      </c>
      <c r="D4" s="5" t="s">
        <v>7</v>
      </c>
      <c r="E4" s="5" t="s">
        <v>8</v>
      </c>
    </row>
    <row r="5">
      <c r="B5" s="7" t="s">
        <v>9</v>
      </c>
      <c r="C5" s="9">
        <v>5.0</v>
      </c>
      <c r="D5" s="9">
        <v>8.0</v>
      </c>
      <c r="E5" s="11">
        <f t="shared" ref="E5:E12" si="1">D5*C5/100</f>
        <v>0.4</v>
      </c>
    </row>
    <row r="6">
      <c r="B6" s="7" t="s">
        <v>19</v>
      </c>
      <c r="C6" s="9">
        <v>5.0</v>
      </c>
      <c r="D6" s="9">
        <v>9.5</v>
      </c>
      <c r="E6" s="11">
        <f t="shared" si="1"/>
        <v>0.475</v>
      </c>
    </row>
    <row r="7">
      <c r="B7" s="7" t="s">
        <v>21</v>
      </c>
      <c r="C7" s="9">
        <v>15.0</v>
      </c>
      <c r="D7" s="9">
        <v>8.0</v>
      </c>
      <c r="E7" s="11">
        <f t="shared" si="1"/>
        <v>1.2</v>
      </c>
    </row>
    <row r="8">
      <c r="B8" s="7" t="s">
        <v>24</v>
      </c>
      <c r="C8" s="9">
        <v>20.0</v>
      </c>
      <c r="D8" s="9">
        <v>8.0</v>
      </c>
      <c r="E8" s="11">
        <f t="shared" si="1"/>
        <v>1.6</v>
      </c>
    </row>
    <row r="9">
      <c r="B9" s="7" t="s">
        <v>26</v>
      </c>
      <c r="C9" s="9">
        <v>10.0</v>
      </c>
      <c r="D9" s="9">
        <v>7.0</v>
      </c>
      <c r="E9" s="11">
        <f t="shared" si="1"/>
        <v>0.7</v>
      </c>
    </row>
    <row r="10">
      <c r="B10" s="7" t="s">
        <v>27</v>
      </c>
      <c r="C10" s="9">
        <v>15.0</v>
      </c>
      <c r="D10" s="9">
        <v>7.0</v>
      </c>
      <c r="E10" s="11">
        <f t="shared" si="1"/>
        <v>1.05</v>
      </c>
    </row>
    <row r="11" ht="15.0" customHeight="1">
      <c r="B11" s="12" t="s">
        <v>29</v>
      </c>
      <c r="C11" s="9">
        <v>15.0</v>
      </c>
      <c r="D11" s="9">
        <v>9.0</v>
      </c>
      <c r="E11" s="11">
        <f t="shared" si="1"/>
        <v>1.35</v>
      </c>
    </row>
    <row r="12" ht="15.0" customHeight="1">
      <c r="B12" s="12" t="s">
        <v>32</v>
      </c>
      <c r="C12" s="9">
        <v>15.0</v>
      </c>
      <c r="D12" s="9">
        <v>8.0</v>
      </c>
      <c r="E12" s="11">
        <f t="shared" si="1"/>
        <v>1.2</v>
      </c>
    </row>
    <row r="13">
      <c r="C13" s="13">
        <f>SUM(C5:C12)</f>
        <v>100</v>
      </c>
    </row>
    <row r="14">
      <c r="C14" s="13"/>
      <c r="D14" s="14" t="s">
        <v>34</v>
      </c>
      <c r="E14" s="15">
        <f>SUM(E5:E12)</f>
        <v>7.975</v>
      </c>
    </row>
    <row r="15">
      <c r="C15" s="13"/>
      <c r="D15" s="14"/>
      <c r="E15" s="15"/>
    </row>
    <row r="18">
      <c r="B18" s="5" t="s">
        <v>35</v>
      </c>
      <c r="C18" s="5" t="s">
        <v>36</v>
      </c>
      <c r="E18" s="1" t="s">
        <v>37</v>
      </c>
      <c r="F18" s="16"/>
      <c r="G18" s="17">
        <f>100/Resumen_Notas!$C$2/100</f>
        <v>0.125</v>
      </c>
    </row>
    <row r="19">
      <c r="B19" s="18" t="str">
        <f>Resumen_Notas!B5</f>
        <v>Albershtein, Mikhail</v>
      </c>
      <c r="C19" s="9">
        <v>12.5</v>
      </c>
    </row>
    <row r="20">
      <c r="B20" s="18" t="str">
        <f>Resumen_Notas!B6</f>
        <v>Cerdá Hervás, Sergio</v>
      </c>
      <c r="C20" s="9">
        <v>12.5</v>
      </c>
    </row>
    <row r="21" ht="15.75" customHeight="1">
      <c r="B21" s="18" t="str">
        <f>Resumen_Notas!B7</f>
        <v>Fernández Varcarezza, Jonathan Jesús</v>
      </c>
      <c r="C21" s="9">
        <v>12.5</v>
      </c>
    </row>
    <row r="22" ht="15.75" customHeight="1">
      <c r="B22" s="18" t="str">
        <f>Resumen_Notas!B8</f>
        <v>Garabal Esteban, Jose </v>
      </c>
      <c r="C22" s="9">
        <v>12.5</v>
      </c>
    </row>
    <row r="23" ht="15.75" customHeight="1">
      <c r="B23" s="18" t="str">
        <f>Resumen_Notas!B9</f>
        <v>Gaspar Rozalén, Cristina</v>
      </c>
      <c r="C23" s="9">
        <v>12.5</v>
      </c>
    </row>
    <row r="24" ht="15.75" customHeight="1">
      <c r="B24" s="18" t="str">
        <f>Resumen_Notas!B10</f>
        <v>Jaén Iglesias, Juan Carlos</v>
      </c>
      <c r="C24" s="9">
        <v>12.5</v>
      </c>
    </row>
    <row r="25" ht="15.75" customHeight="1">
      <c r="B25" s="18" t="str">
        <f>Resumen_Notas!B11</f>
        <v>Rodríguez Mulen, Johans</v>
      </c>
      <c r="C25" s="9">
        <v>12.5</v>
      </c>
    </row>
    <row r="26" ht="15.75" customHeight="1">
      <c r="B26" s="7" t="str">
        <f>Resumen_Notas!B12</f>
        <v>Shahzad, Shaheer</v>
      </c>
      <c r="C26" s="9">
        <v>12.5</v>
      </c>
    </row>
    <row r="27" ht="15.75" customHeight="1">
      <c r="C27" s="13">
        <f>SUM(C19:C26)</f>
        <v>100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8.25"/>
    <col customWidth="1" min="3" max="3" width="13.88"/>
    <col customWidth="1" min="4" max="26" width="10.0"/>
  </cols>
  <sheetData>
    <row r="2">
      <c r="B2" s="3" t="s">
        <v>40</v>
      </c>
    </row>
    <row r="4">
      <c r="B4" s="5" t="s">
        <v>4</v>
      </c>
      <c r="C4" s="5" t="s">
        <v>6</v>
      </c>
      <c r="D4" s="5" t="s">
        <v>7</v>
      </c>
      <c r="E4" s="5" t="s">
        <v>8</v>
      </c>
    </row>
    <row r="5">
      <c r="B5" s="7" t="s">
        <v>9</v>
      </c>
      <c r="C5" s="9">
        <v>5.0</v>
      </c>
      <c r="D5" s="9"/>
      <c r="E5" s="11">
        <f t="shared" ref="E5:E12" si="1">D5*C5/100</f>
        <v>0</v>
      </c>
    </row>
    <row r="6">
      <c r="B6" s="7" t="s">
        <v>19</v>
      </c>
      <c r="C6" s="9">
        <v>5.0</v>
      </c>
      <c r="D6" s="9"/>
      <c r="E6" s="11">
        <f t="shared" si="1"/>
        <v>0</v>
      </c>
    </row>
    <row r="7">
      <c r="B7" s="7" t="s">
        <v>21</v>
      </c>
      <c r="C7" s="9">
        <v>15.0</v>
      </c>
      <c r="D7" s="9"/>
      <c r="E7" s="11">
        <f t="shared" si="1"/>
        <v>0</v>
      </c>
    </row>
    <row r="8">
      <c r="B8" s="7" t="s">
        <v>24</v>
      </c>
      <c r="C8" s="9">
        <v>15.0</v>
      </c>
      <c r="D8" s="9"/>
      <c r="E8" s="11">
        <f t="shared" si="1"/>
        <v>0</v>
      </c>
    </row>
    <row r="9">
      <c r="B9" s="7" t="s">
        <v>26</v>
      </c>
      <c r="C9" s="9">
        <v>15.0</v>
      </c>
      <c r="D9" s="9"/>
      <c r="E9" s="11">
        <f t="shared" si="1"/>
        <v>0</v>
      </c>
    </row>
    <row r="10">
      <c r="B10" s="7" t="s">
        <v>27</v>
      </c>
      <c r="C10" s="9">
        <v>15.0</v>
      </c>
      <c r="D10" s="9"/>
      <c r="E10" s="11">
        <f t="shared" si="1"/>
        <v>0</v>
      </c>
    </row>
    <row r="11">
      <c r="B11" s="12" t="s">
        <v>29</v>
      </c>
      <c r="C11" s="9">
        <v>15.0</v>
      </c>
      <c r="D11" s="9"/>
      <c r="E11" s="11">
        <f t="shared" si="1"/>
        <v>0</v>
      </c>
    </row>
    <row r="12">
      <c r="B12" s="12" t="s">
        <v>32</v>
      </c>
      <c r="C12" s="9">
        <v>15.0</v>
      </c>
      <c r="D12" s="9"/>
      <c r="E12" s="11">
        <f t="shared" si="1"/>
        <v>0</v>
      </c>
    </row>
    <row r="13">
      <c r="C13" s="13">
        <f>SUM(C5:C12)</f>
        <v>100</v>
      </c>
    </row>
    <row r="14">
      <c r="C14" s="13"/>
      <c r="D14" s="14" t="s">
        <v>34</v>
      </c>
      <c r="E14" s="15">
        <f>SUM(E5:E12)</f>
        <v>0</v>
      </c>
    </row>
    <row r="18">
      <c r="B18" s="5" t="s">
        <v>35</v>
      </c>
      <c r="C18" s="5" t="s">
        <v>36</v>
      </c>
      <c r="E18" s="1" t="s">
        <v>37</v>
      </c>
      <c r="F18" s="16"/>
      <c r="G18" s="17">
        <f>100/Resumen_Notas!$C$2/100</f>
        <v>0.125</v>
      </c>
    </row>
    <row r="19">
      <c r="B19" s="18" t="str">
        <f>Resumen_Notas!B5</f>
        <v>Albershtein, Mikhail</v>
      </c>
      <c r="C19" s="24">
        <v>0.125</v>
      </c>
    </row>
    <row r="20">
      <c r="B20" s="18" t="str">
        <f>Resumen_Notas!B6</f>
        <v>Cerdá Hervás, Sergio</v>
      </c>
      <c r="C20" s="24">
        <v>0.125</v>
      </c>
    </row>
    <row r="21" ht="15.75" customHeight="1">
      <c r="B21" s="18" t="str">
        <f>Resumen_Notas!B7</f>
        <v>Fernández Varcarezza, Jonathan Jesús</v>
      </c>
      <c r="C21" s="24">
        <v>0.125</v>
      </c>
    </row>
    <row r="22" ht="15.75" customHeight="1">
      <c r="B22" s="18" t="str">
        <f>Resumen_Notas!B8</f>
        <v>Garabal Esteban, Jose </v>
      </c>
      <c r="C22" s="24">
        <v>0.125</v>
      </c>
    </row>
    <row r="23" ht="15.75" customHeight="1">
      <c r="B23" s="18" t="str">
        <f>Resumen_Notas!B9</f>
        <v>Gaspar Rozalén, Cristina</v>
      </c>
      <c r="C23" s="24">
        <v>0.125</v>
      </c>
    </row>
    <row r="24" ht="15.75" customHeight="1">
      <c r="B24" s="18" t="str">
        <f>Resumen_Notas!B10</f>
        <v>Jaén Iglesias, Juan Carlos</v>
      </c>
      <c r="C24" s="24">
        <v>0.125</v>
      </c>
    </row>
    <row r="25" ht="15.75" customHeight="1">
      <c r="B25" s="18" t="str">
        <f>Resumen_Notas!B11</f>
        <v>Rodríguez Mulen, Johans</v>
      </c>
      <c r="C25" s="24">
        <v>0.125</v>
      </c>
    </row>
    <row r="26" ht="15.75" customHeight="1">
      <c r="B26" s="7" t="str">
        <f>Resumen_Notas!B12</f>
        <v>Shahzad, Shaheer</v>
      </c>
      <c r="C26" s="24">
        <v>0.125</v>
      </c>
    </row>
    <row r="27" ht="15.75" customHeight="1">
      <c r="C27" s="26">
        <f>SUM(C19:C26)</f>
        <v>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6.88"/>
    <col customWidth="1" min="3" max="26" width="10.0"/>
  </cols>
  <sheetData>
    <row r="2">
      <c r="B2" s="3" t="s">
        <v>41</v>
      </c>
    </row>
    <row r="4">
      <c r="B4" s="5" t="s">
        <v>4</v>
      </c>
      <c r="C4" s="5" t="s">
        <v>42</v>
      </c>
      <c r="D4" s="5" t="s">
        <v>7</v>
      </c>
      <c r="E4" s="5" t="s">
        <v>8</v>
      </c>
    </row>
    <row r="5">
      <c r="B5" s="19" t="s">
        <v>44</v>
      </c>
      <c r="C5" s="20"/>
      <c r="D5" s="20"/>
      <c r="E5" s="20"/>
    </row>
    <row r="6">
      <c r="B6" s="21" t="s">
        <v>45</v>
      </c>
      <c r="C6" s="22">
        <v>20.0</v>
      </c>
      <c r="D6" s="22"/>
      <c r="E6" s="11">
        <f t="shared" ref="E6:E11" si="1">C6*D6/100</f>
        <v>0</v>
      </c>
    </row>
    <row r="7">
      <c r="B7" s="21" t="s">
        <v>46</v>
      </c>
      <c r="C7" s="22">
        <v>15.0</v>
      </c>
      <c r="D7" s="22"/>
      <c r="E7" s="11">
        <f t="shared" si="1"/>
        <v>0</v>
      </c>
    </row>
    <row r="8">
      <c r="B8" s="23" t="s">
        <v>47</v>
      </c>
      <c r="C8" s="9">
        <v>20.0</v>
      </c>
      <c r="D8" s="9"/>
      <c r="E8" s="11">
        <f t="shared" si="1"/>
        <v>0</v>
      </c>
    </row>
    <row r="9">
      <c r="B9" s="23" t="s">
        <v>48</v>
      </c>
      <c r="C9" s="9">
        <v>20.0</v>
      </c>
      <c r="D9" s="9"/>
      <c r="E9" s="11">
        <f t="shared" si="1"/>
        <v>0</v>
      </c>
    </row>
    <row r="10">
      <c r="B10" s="23" t="s">
        <v>49</v>
      </c>
      <c r="C10" s="9">
        <v>20.0</v>
      </c>
      <c r="D10" s="9"/>
      <c r="E10" s="11">
        <f t="shared" si="1"/>
        <v>0</v>
      </c>
    </row>
    <row r="11">
      <c r="B11" s="23" t="s">
        <v>50</v>
      </c>
      <c r="C11" s="9">
        <v>5.0</v>
      </c>
      <c r="D11" s="9"/>
      <c r="E11" s="11">
        <f t="shared" si="1"/>
        <v>0</v>
      </c>
    </row>
    <row r="12">
      <c r="C12" s="13">
        <f>SUM(C5:C11)</f>
        <v>100</v>
      </c>
      <c r="D12" s="25"/>
    </row>
    <row r="13">
      <c r="C13" s="13"/>
      <c r="D13" s="14" t="s">
        <v>34</v>
      </c>
      <c r="E13" s="15">
        <f>SUM(E5:E11)</f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8.5"/>
    <col customWidth="1" min="3" max="3" width="13.88"/>
    <col customWidth="1" min="4" max="26" width="10.0"/>
  </cols>
  <sheetData>
    <row r="2">
      <c r="B2" s="3" t="s">
        <v>54</v>
      </c>
    </row>
    <row r="4">
      <c r="B4" s="5" t="s">
        <v>4</v>
      </c>
      <c r="C4" s="5" t="s">
        <v>6</v>
      </c>
      <c r="D4" s="5" t="s">
        <v>7</v>
      </c>
      <c r="E4" s="5" t="s">
        <v>8</v>
      </c>
    </row>
    <row r="5">
      <c r="B5" s="7" t="s">
        <v>19</v>
      </c>
      <c r="C5" s="9">
        <v>5.0</v>
      </c>
      <c r="D5" s="9"/>
      <c r="E5" s="11">
        <f t="shared" ref="E5:E10" si="1">D5*C5/100</f>
        <v>0</v>
      </c>
    </row>
    <row r="6">
      <c r="B6" s="7" t="s">
        <v>21</v>
      </c>
      <c r="C6" s="9">
        <v>20.0</v>
      </c>
      <c r="D6" s="9"/>
      <c r="E6" s="11">
        <f t="shared" si="1"/>
        <v>0</v>
      </c>
    </row>
    <row r="7">
      <c r="B7" s="7" t="s">
        <v>24</v>
      </c>
      <c r="C7" s="9">
        <v>20.0</v>
      </c>
      <c r="D7" s="9"/>
      <c r="E7" s="11">
        <f t="shared" si="1"/>
        <v>0</v>
      </c>
    </row>
    <row r="8">
      <c r="B8" s="7" t="s">
        <v>26</v>
      </c>
      <c r="C8" s="9">
        <v>20.0</v>
      </c>
      <c r="D8" s="9"/>
      <c r="E8" s="11">
        <f t="shared" si="1"/>
        <v>0</v>
      </c>
    </row>
    <row r="9">
      <c r="B9" s="7" t="s">
        <v>27</v>
      </c>
      <c r="C9" s="9">
        <v>15.0</v>
      </c>
      <c r="D9" s="9"/>
      <c r="E9" s="11">
        <f t="shared" si="1"/>
        <v>0</v>
      </c>
    </row>
    <row r="10">
      <c r="B10" s="12" t="s">
        <v>29</v>
      </c>
      <c r="C10" s="9">
        <v>20.0</v>
      </c>
      <c r="D10" s="9"/>
      <c r="E10" s="11">
        <f t="shared" si="1"/>
        <v>0</v>
      </c>
    </row>
    <row r="11">
      <c r="C11" s="13">
        <f>SUM(C5:C10)</f>
        <v>100</v>
      </c>
    </row>
    <row r="12">
      <c r="C12" s="13"/>
      <c r="D12" s="14" t="s">
        <v>34</v>
      </c>
      <c r="E12" s="15">
        <f>SUM(E5:E10)</f>
        <v>0</v>
      </c>
    </row>
    <row r="16">
      <c r="B16" s="5" t="s">
        <v>35</v>
      </c>
      <c r="C16" s="5" t="s">
        <v>36</v>
      </c>
      <c r="E16" s="1" t="s">
        <v>37</v>
      </c>
      <c r="F16" s="16"/>
      <c r="G16" s="17">
        <f>100/Resumen_Notas!$C$2/100</f>
        <v>0.125</v>
      </c>
    </row>
    <row r="17">
      <c r="B17" s="18" t="str">
        <f>Resumen_Notas!B5</f>
        <v>Albershtein, Mikhail</v>
      </c>
      <c r="C17" s="9"/>
    </row>
    <row r="18">
      <c r="B18" s="18" t="str">
        <f>Resumen_Notas!B6</f>
        <v>Cerdá Hervás, Sergio</v>
      </c>
      <c r="C18" s="9"/>
    </row>
    <row r="19">
      <c r="B19" s="18" t="str">
        <f>Resumen_Notas!B7</f>
        <v>Fernández Varcarezza, Jonathan Jesús</v>
      </c>
      <c r="C19" s="9"/>
    </row>
    <row r="20">
      <c r="B20" s="18" t="str">
        <f>Resumen_Notas!B8</f>
        <v>Garabal Esteban, Jose </v>
      </c>
      <c r="C20" s="9"/>
    </row>
    <row r="21" ht="15.75" customHeight="1">
      <c r="B21" s="18" t="str">
        <f>Resumen_Notas!B9</f>
        <v>Gaspar Rozalén, Cristina</v>
      </c>
      <c r="C21" s="9"/>
    </row>
    <row r="22" ht="15.75" customHeight="1">
      <c r="B22" s="18" t="str">
        <f>Resumen_Notas!B10</f>
        <v>Jaén Iglesias, Juan Carlos</v>
      </c>
      <c r="C22" s="9"/>
    </row>
    <row r="23" ht="15.75" customHeight="1">
      <c r="B23" s="18" t="str">
        <f>Resumen_Notas!B11</f>
        <v>Rodríguez Mulen, Johans</v>
      </c>
      <c r="C23" s="9"/>
    </row>
    <row r="24" ht="15.75" customHeight="1">
      <c r="B24" s="7" t="str">
        <f>Resumen_Notas!B12</f>
        <v>Shahzad, Shaheer</v>
      </c>
      <c r="C24" s="9"/>
    </row>
    <row r="25" ht="15.75" customHeight="1">
      <c r="C25" s="13">
        <f>SUM(C17:C24)</f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7.0"/>
    <col customWidth="1" min="3" max="3" width="13.0"/>
    <col customWidth="1" min="4" max="26" width="9.38"/>
  </cols>
  <sheetData>
    <row r="2">
      <c r="B2" s="3" t="s">
        <v>52</v>
      </c>
    </row>
    <row r="4">
      <c r="B4" s="5" t="s">
        <v>4</v>
      </c>
      <c r="C4" s="5" t="s">
        <v>6</v>
      </c>
      <c r="D4" s="5" t="s">
        <v>7</v>
      </c>
      <c r="E4" s="5" t="s">
        <v>8</v>
      </c>
    </row>
    <row r="5">
      <c r="B5" s="7" t="s">
        <v>53</v>
      </c>
      <c r="C5" s="9">
        <v>60.0</v>
      </c>
      <c r="D5" s="9"/>
      <c r="E5" s="11">
        <f t="shared" ref="E5:E7" si="1">D5*C5/100</f>
        <v>0</v>
      </c>
    </row>
    <row r="6">
      <c r="B6" s="7" t="s">
        <v>56</v>
      </c>
      <c r="C6" s="9">
        <v>30.0</v>
      </c>
      <c r="D6" s="9"/>
      <c r="E6" s="11">
        <f t="shared" si="1"/>
        <v>0</v>
      </c>
    </row>
    <row r="7">
      <c r="B7" s="7" t="s">
        <v>57</v>
      </c>
      <c r="C7" s="9">
        <v>10.0</v>
      </c>
      <c r="D7" s="9"/>
      <c r="E7" s="11">
        <f t="shared" si="1"/>
        <v>0</v>
      </c>
    </row>
    <row r="8">
      <c r="C8" s="13">
        <f>SUM(C5:C7)</f>
        <v>100</v>
      </c>
    </row>
    <row r="9">
      <c r="C9" s="13"/>
      <c r="D9" s="14" t="s">
        <v>34</v>
      </c>
      <c r="E9" s="15">
        <f>SUM(E5:E7)</f>
        <v>0</v>
      </c>
    </row>
    <row r="13">
      <c r="B13" s="5" t="s">
        <v>35</v>
      </c>
      <c r="C13" s="5" t="s">
        <v>36</v>
      </c>
      <c r="F13" s="1" t="s">
        <v>37</v>
      </c>
      <c r="G13" s="16"/>
      <c r="H13" s="17">
        <f>100/Resumen_Notas!$C$2/100</f>
        <v>0.125</v>
      </c>
    </row>
    <row r="14">
      <c r="B14" s="18" t="str">
        <f>Resumen_Notas!B5</f>
        <v>Albershtein, Mikhail</v>
      </c>
      <c r="C14" s="9"/>
    </row>
    <row r="15">
      <c r="B15" s="18" t="str">
        <f>Resumen_Notas!B6</f>
        <v>Cerdá Hervás, Sergio</v>
      </c>
      <c r="C15" s="9"/>
    </row>
    <row r="16">
      <c r="B16" s="18" t="str">
        <f>Resumen_Notas!B7</f>
        <v>Fernández Varcarezza, Jonathan Jesús</v>
      </c>
      <c r="C16" s="9"/>
    </row>
    <row r="17">
      <c r="B17" s="18" t="str">
        <f>Resumen_Notas!B8</f>
        <v>Garabal Esteban, Jose </v>
      </c>
      <c r="C17" s="9"/>
    </row>
    <row r="18">
      <c r="B18" s="18" t="str">
        <f>Resumen_Notas!B9</f>
        <v>Gaspar Rozalén, Cristina</v>
      </c>
      <c r="C18" s="9"/>
    </row>
    <row r="19">
      <c r="B19" s="18" t="str">
        <f>Resumen_Notas!B10</f>
        <v>Jaén Iglesias, Juan Carlos</v>
      </c>
      <c r="C19" s="9"/>
    </row>
    <row r="20">
      <c r="B20" s="18" t="str">
        <f>Resumen_Notas!B11</f>
        <v>Rodríguez Mulen, Johans</v>
      </c>
      <c r="C20" s="9"/>
    </row>
    <row r="21" ht="15.75" customHeight="1">
      <c r="B21" s="7" t="str">
        <f>Resumen_Notas!B12</f>
        <v>Shahzad, Shaheer</v>
      </c>
      <c r="C21" s="9"/>
    </row>
    <row r="22" ht="15.75" customHeight="1">
      <c r="C22" s="13">
        <f>SUM(C14:C21)</f>
        <v>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2.75"/>
    <col customWidth="1" min="2" max="2" width="16.5"/>
    <col customWidth="1" min="3" max="3" width="16.63"/>
    <col customWidth="1" min="4" max="4" width="14.75"/>
    <col customWidth="1" min="5" max="5" width="15.63"/>
    <col customWidth="1" min="6" max="6" width="16.13"/>
    <col customWidth="1" min="7" max="7" width="16.75"/>
    <col customWidth="1" min="8" max="8" width="14.75"/>
    <col customWidth="1" min="9" max="9" width="16.25"/>
    <col customWidth="1" min="10" max="26" width="10.0"/>
  </cols>
  <sheetData>
    <row r="1">
      <c r="A1" s="27" t="s">
        <v>59</v>
      </c>
    </row>
    <row r="2">
      <c r="A2" s="28" t="s">
        <v>60</v>
      </c>
    </row>
    <row r="3">
      <c r="A3" s="28" t="s">
        <v>61</v>
      </c>
      <c r="D3" s="29"/>
    </row>
    <row r="4">
      <c r="A4" s="28" t="s">
        <v>62</v>
      </c>
    </row>
    <row r="6" ht="25.5" customHeight="1">
      <c r="B6" s="30" t="str">
        <f>Resumen_Notas!B5</f>
        <v>Albershtein, Mikhail</v>
      </c>
      <c r="C6" s="30" t="str">
        <f>Resumen_Notas!B6</f>
        <v>Cerdá Hervás, Sergio</v>
      </c>
      <c r="D6" s="30" t="str">
        <f>Resumen_Notas!B7</f>
        <v>Fernández Varcarezza, Jonathan Jesús</v>
      </c>
      <c r="E6" s="30" t="str">
        <f>Resumen_Notas!B8</f>
        <v>Garabal Esteban, Jose </v>
      </c>
      <c r="F6" s="30" t="str">
        <f>Resumen_Notas!B9</f>
        <v>Gaspar Rozalén, Cristina</v>
      </c>
      <c r="G6" s="30" t="str">
        <f>Resumen_Notas!B10</f>
        <v>Jaén Iglesias, Juan Carlos</v>
      </c>
      <c r="H6" s="30" t="str">
        <f>Resumen_Notas!B11</f>
        <v>Rodríguez Mulen, Johans</v>
      </c>
      <c r="I6" s="32" t="str">
        <f>Resumen_Notas!B12</f>
        <v>Shahzad, Shaheer</v>
      </c>
    </row>
    <row r="7" ht="25.5" customHeight="1">
      <c r="A7" s="33" t="s">
        <v>64</v>
      </c>
    </row>
    <row r="8" ht="25.5" customHeight="1">
      <c r="A8" s="34" t="s">
        <v>65</v>
      </c>
      <c r="B8" s="35"/>
      <c r="C8" s="35"/>
      <c r="D8" s="35"/>
      <c r="E8" s="36"/>
      <c r="F8" s="35"/>
      <c r="G8" s="35"/>
      <c r="H8" s="35"/>
      <c r="I8" s="36"/>
    </row>
    <row r="9" ht="29.25" customHeight="1">
      <c r="A9" s="37" t="s">
        <v>66</v>
      </c>
      <c r="B9" s="7"/>
      <c r="C9" s="7"/>
      <c r="D9" s="7"/>
      <c r="E9" s="38"/>
      <c r="F9" s="7"/>
      <c r="G9" s="7"/>
      <c r="H9" s="7"/>
      <c r="I9" s="38"/>
    </row>
    <row r="10" ht="25.5" customHeight="1">
      <c r="A10" s="39" t="s">
        <v>67</v>
      </c>
      <c r="B10" s="40"/>
      <c r="C10" s="40"/>
      <c r="D10" s="40"/>
      <c r="E10" s="41"/>
      <c r="F10" s="40"/>
      <c r="G10" s="40"/>
      <c r="H10" s="40"/>
      <c r="I10" s="41"/>
    </row>
    <row r="11" ht="25.5" customHeight="1">
      <c r="A11" s="43" t="s">
        <v>69</v>
      </c>
      <c r="B11" s="45"/>
      <c r="C11" s="45"/>
      <c r="D11" s="45"/>
      <c r="E11" s="46"/>
      <c r="F11" s="45"/>
      <c r="G11" s="45"/>
      <c r="H11" s="45"/>
      <c r="I11" s="46"/>
    </row>
    <row r="12" ht="25.5" customHeight="1">
      <c r="A12" s="47"/>
      <c r="B12" s="48" t="str">
        <f t="shared" ref="B12:I12" si="1">AVERAGE(B8:B11)</f>
        <v>#DIV/0!</v>
      </c>
      <c r="C12" s="48" t="str">
        <f t="shared" si="1"/>
        <v>#DIV/0!</v>
      </c>
      <c r="D12" s="48" t="str">
        <f t="shared" si="1"/>
        <v>#DIV/0!</v>
      </c>
      <c r="E12" s="48" t="str">
        <f t="shared" si="1"/>
        <v>#DIV/0!</v>
      </c>
      <c r="F12" s="48" t="str">
        <f t="shared" si="1"/>
        <v>#DIV/0!</v>
      </c>
      <c r="G12" s="48" t="str">
        <f t="shared" si="1"/>
        <v>#DIV/0!</v>
      </c>
      <c r="H12" s="48" t="str">
        <f t="shared" si="1"/>
        <v>#DIV/0!</v>
      </c>
      <c r="I12" s="48" t="str">
        <f t="shared" si="1"/>
        <v>#DIV/0!</v>
      </c>
    </row>
    <row r="13" ht="25.5" customHeight="1">
      <c r="A13" s="47"/>
      <c r="B13" s="48"/>
      <c r="C13" s="48"/>
      <c r="D13" s="48"/>
      <c r="E13" s="48"/>
      <c r="F13" s="48"/>
      <c r="G13" s="48"/>
      <c r="H13" s="48"/>
      <c r="I13" s="48"/>
    </row>
    <row r="14" ht="27.75" customHeight="1">
      <c r="A14" s="50" t="s">
        <v>70</v>
      </c>
    </row>
    <row r="15" ht="30.75" customHeight="1">
      <c r="A15" s="34" t="s">
        <v>71</v>
      </c>
      <c r="B15" s="35"/>
      <c r="C15" s="35"/>
      <c r="D15" s="35"/>
      <c r="E15" s="36"/>
      <c r="F15" s="35"/>
      <c r="G15" s="35"/>
      <c r="H15" s="35"/>
      <c r="I15" s="36"/>
    </row>
    <row r="16" ht="26.25" customHeight="1">
      <c r="A16" s="37" t="s">
        <v>72</v>
      </c>
      <c r="B16" s="7"/>
      <c r="C16" s="7"/>
      <c r="D16" s="7"/>
      <c r="E16" s="38"/>
      <c r="F16" s="7"/>
      <c r="G16" s="7"/>
      <c r="H16" s="7"/>
      <c r="I16" s="38"/>
    </row>
    <row r="17" ht="33.0" customHeight="1">
      <c r="A17" s="39" t="s">
        <v>73</v>
      </c>
      <c r="B17" s="40"/>
      <c r="C17" s="40"/>
      <c r="D17" s="40"/>
      <c r="E17" s="41"/>
      <c r="F17" s="40"/>
      <c r="G17" s="40"/>
      <c r="H17" s="40"/>
      <c r="I17" s="41"/>
    </row>
    <row r="18" ht="30.75" customHeight="1">
      <c r="A18" s="43" t="s">
        <v>74</v>
      </c>
      <c r="B18" s="45"/>
      <c r="C18" s="45"/>
      <c r="D18" s="45"/>
      <c r="E18" s="46"/>
      <c r="F18" s="45"/>
      <c r="G18" s="45"/>
      <c r="H18" s="45"/>
      <c r="I18" s="46"/>
    </row>
    <row r="19" ht="22.5" customHeight="1">
      <c r="A19" s="47"/>
      <c r="B19" s="48" t="str">
        <f t="shared" ref="B19:I19" si="2">AVERAGE(B15:B18)</f>
        <v>#DIV/0!</v>
      </c>
      <c r="C19" s="48" t="str">
        <f t="shared" si="2"/>
        <v>#DIV/0!</v>
      </c>
      <c r="D19" s="48" t="str">
        <f t="shared" si="2"/>
        <v>#DIV/0!</v>
      </c>
      <c r="E19" s="48" t="str">
        <f t="shared" si="2"/>
        <v>#DIV/0!</v>
      </c>
      <c r="F19" s="48" t="str">
        <f t="shared" si="2"/>
        <v>#DIV/0!</v>
      </c>
      <c r="G19" s="48" t="str">
        <f t="shared" si="2"/>
        <v>#DIV/0!</v>
      </c>
      <c r="H19" s="48" t="str">
        <f t="shared" si="2"/>
        <v>#DIV/0!</v>
      </c>
      <c r="I19" s="48" t="str">
        <f t="shared" si="2"/>
        <v>#DIV/0!</v>
      </c>
    </row>
    <row r="20" ht="24.75" customHeight="1">
      <c r="A20" s="51"/>
    </row>
    <row r="21" ht="32.25" customHeight="1">
      <c r="A21" s="52" t="s">
        <v>75</v>
      </c>
    </row>
    <row r="22" ht="27.75" customHeight="1">
      <c r="A22" s="34" t="s">
        <v>76</v>
      </c>
      <c r="B22" s="35"/>
      <c r="C22" s="35"/>
      <c r="D22" s="35"/>
      <c r="E22" s="36"/>
      <c r="F22" s="35"/>
      <c r="G22" s="35"/>
      <c r="H22" s="35"/>
      <c r="I22" s="36"/>
    </row>
    <row r="23" ht="29.25" customHeight="1">
      <c r="A23" s="37" t="s">
        <v>77</v>
      </c>
      <c r="B23" s="7"/>
      <c r="C23" s="7"/>
      <c r="D23" s="7"/>
      <c r="E23" s="38"/>
      <c r="F23" s="7"/>
      <c r="G23" s="7"/>
      <c r="H23" s="7"/>
      <c r="I23" s="38"/>
    </row>
    <row r="24" ht="30.0" customHeight="1">
      <c r="A24" s="37" t="s">
        <v>78</v>
      </c>
      <c r="B24" s="7"/>
      <c r="C24" s="7"/>
      <c r="D24" s="7"/>
      <c r="E24" s="38"/>
      <c r="F24" s="7"/>
      <c r="G24" s="7"/>
      <c r="H24" s="7"/>
      <c r="I24" s="38"/>
    </row>
    <row r="25" ht="33.0" customHeight="1">
      <c r="A25" s="37" t="s">
        <v>79</v>
      </c>
      <c r="B25" s="7"/>
      <c r="C25" s="7"/>
      <c r="D25" s="7"/>
      <c r="E25" s="38"/>
      <c r="F25" s="7"/>
      <c r="G25" s="7"/>
      <c r="H25" s="7"/>
      <c r="I25" s="38"/>
    </row>
    <row r="26" ht="21.75" customHeight="1">
      <c r="A26" s="47"/>
      <c r="B26" s="48" t="str">
        <f t="shared" ref="B26:I26" si="3">AVERAGE(B22:B25)</f>
        <v>#DIV/0!</v>
      </c>
      <c r="C26" s="48" t="str">
        <f t="shared" si="3"/>
        <v>#DIV/0!</v>
      </c>
      <c r="D26" s="48" t="str">
        <f t="shared" si="3"/>
        <v>#DIV/0!</v>
      </c>
      <c r="E26" s="48" t="str">
        <f t="shared" si="3"/>
        <v>#DIV/0!</v>
      </c>
      <c r="F26" s="48" t="str">
        <f t="shared" si="3"/>
        <v>#DIV/0!</v>
      </c>
      <c r="G26" s="48" t="str">
        <f t="shared" si="3"/>
        <v>#DIV/0!</v>
      </c>
      <c r="H26" s="48" t="str">
        <f t="shared" si="3"/>
        <v>#DIV/0!</v>
      </c>
      <c r="I26" s="48" t="str">
        <f t="shared" si="3"/>
        <v>#DIV/0!</v>
      </c>
    </row>
    <row r="27" ht="21.75" customHeight="1">
      <c r="A27" s="51"/>
    </row>
    <row r="28" ht="32.25" customHeight="1">
      <c r="A28" s="52" t="s">
        <v>80</v>
      </c>
    </row>
    <row r="29" ht="35.25" customHeight="1">
      <c r="A29" s="53" t="s">
        <v>81</v>
      </c>
      <c r="B29" s="35"/>
      <c r="C29" s="35"/>
      <c r="D29" s="35"/>
      <c r="E29" s="36"/>
      <c r="F29" s="35"/>
      <c r="G29" s="35"/>
      <c r="H29" s="35"/>
      <c r="I29" s="36"/>
    </row>
    <row r="30" ht="30.75" customHeight="1">
      <c r="A30" s="54" t="s">
        <v>82</v>
      </c>
      <c r="B30" s="7"/>
      <c r="C30" s="7"/>
      <c r="D30" s="7"/>
      <c r="E30" s="38"/>
      <c r="F30" s="7"/>
      <c r="G30" s="7"/>
      <c r="H30" s="7"/>
      <c r="I30" s="38"/>
    </row>
    <row r="31" ht="31.5" customHeight="1">
      <c r="A31" s="54" t="s">
        <v>83</v>
      </c>
      <c r="B31" s="7"/>
      <c r="C31" s="7"/>
      <c r="D31" s="7"/>
      <c r="E31" s="38"/>
      <c r="F31" s="7"/>
      <c r="G31" s="7"/>
      <c r="H31" s="7"/>
      <c r="I31" s="38"/>
    </row>
    <row r="32" ht="34.5" customHeight="1">
      <c r="A32" s="55" t="s">
        <v>84</v>
      </c>
      <c r="B32" s="56"/>
      <c r="C32" s="56"/>
      <c r="D32" s="56"/>
      <c r="E32" s="57"/>
      <c r="F32" s="56"/>
      <c r="G32" s="56"/>
      <c r="H32" s="56"/>
      <c r="I32" s="57"/>
    </row>
    <row r="33" ht="21.0" customHeight="1">
      <c r="B33" s="48" t="str">
        <f t="shared" ref="B33:I33" si="4">AVERAGE(B29:B32)</f>
        <v>#DIV/0!</v>
      </c>
      <c r="C33" s="48" t="str">
        <f t="shared" si="4"/>
        <v>#DIV/0!</v>
      </c>
      <c r="D33" s="48" t="str">
        <f t="shared" si="4"/>
        <v>#DIV/0!</v>
      </c>
      <c r="E33" s="48" t="str">
        <f t="shared" si="4"/>
        <v>#DIV/0!</v>
      </c>
      <c r="F33" s="48" t="str">
        <f t="shared" si="4"/>
        <v>#DIV/0!</v>
      </c>
      <c r="G33" s="48" t="str">
        <f t="shared" si="4"/>
        <v>#DIV/0!</v>
      </c>
      <c r="H33" s="48" t="str">
        <f t="shared" si="4"/>
        <v>#DIV/0!</v>
      </c>
      <c r="I33" s="48" t="str">
        <f t="shared" si="4"/>
        <v>#DIV/0!</v>
      </c>
    </row>
    <row r="34" ht="15.75" customHeight="1"/>
    <row r="35" ht="15.75" customHeight="1">
      <c r="A35" s="58" t="s">
        <v>85</v>
      </c>
      <c r="B35" s="48" t="str">
        <f t="shared" ref="B35:I35" si="5">(B12+B19+B26+B33)/4</f>
        <v>#DIV/0!</v>
      </c>
      <c r="C35" s="48" t="str">
        <f t="shared" si="5"/>
        <v>#DIV/0!</v>
      </c>
      <c r="D35" s="48" t="str">
        <f t="shared" si="5"/>
        <v>#DIV/0!</v>
      </c>
      <c r="E35" s="48" t="str">
        <f t="shared" si="5"/>
        <v>#DIV/0!</v>
      </c>
      <c r="F35" s="48" t="str">
        <f t="shared" si="5"/>
        <v>#DIV/0!</v>
      </c>
      <c r="G35" s="48" t="str">
        <f t="shared" si="5"/>
        <v>#DIV/0!</v>
      </c>
      <c r="H35" s="48" t="str">
        <f t="shared" si="5"/>
        <v>#DIV/0!</v>
      </c>
      <c r="I35" s="48" t="str">
        <f t="shared" si="5"/>
        <v>#DIV/0!</v>
      </c>
    </row>
    <row r="36" ht="15.75" customHeight="1"/>
    <row r="37" ht="15.75" customHeight="1"/>
    <row r="38" ht="15.75" customHeight="1"/>
    <row r="39" ht="15.75" customHeight="1">
      <c r="A39" s="59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7"/>
    <hyperlink r:id="rId2" ref="A14"/>
    <hyperlink r:id="rId3" ref="A21"/>
    <hyperlink r:id="rId4" ref="A28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2013-03-25T10:37:42Z</dcterms:created>
  <dc:creator>Patricio Letelier</dc:creator>
</cp:coreProperties>
</file>