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Extension="png" ContentType="image/png"/>
  <Default Extension="jpeg" ContentType="image/jpeg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vmlDrawing1.xml" ContentType="application/vnd.openxmlformats-officedocument.vmlDrawing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vmlDrawing2.xml" ContentType="application/vnd.openxmlformats-officedocument.vmlDrawing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vmlDrawing3.xml" ContentType="application/vnd.openxmlformats-officedocument.vmlDrawing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vmlDrawing4.x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RFCE" r:id="rId1" sheetId="1"/>
    <sheet name="Molding and Testing" r:id="rId2" sheetId="2" state="hidden"/>
    <sheet name="FEASIBILITY" r:id="rId3" sheetId="3"/>
    <sheet name="BOP COSTING" r:id="rId4" sheetId="4"/>
    <sheet name="Cost Estimation" r:id="rId5" sheetId="5"/>
  </sheets>
  <definedNames>
    <definedName name="\Z">#REF!</definedName>
    <definedName name="\Z">#REF!</definedName>
    <definedName name="\Z">#REF!</definedName>
    <definedName name="__AD1">"{#N/A!#N/A!FALSE;""Cash Flows"";#N/A!#N/A!FALSE;""Fixed Assets"";#N/A!#N/A!FALSE;""Balance Sheet"";#N/A!#N/A!FALSE;""P &amp; L""}"</definedName>
    <definedName name="__AD1">"{#N/A!#N/A!FALSE;""Cash Flows"";#N/A!#N/A!FALSE;""Fixed Assets"";#N/A!#N/A!FALSE;""Balance Sheet"";#N/A!#N/A!FALSE;""P &amp; L""}"</definedName>
    <definedName name="__AD1">"{#N/A!#N/A!FALSE;""Cash Flows"";#N/A!#N/A!FALSE;""Fixed Assets"";#N/A!#N/A!FALSE;""Balance Sheet"";#N/A!#N/A!FALSE;""P &amp; L""}"</definedName>
    <definedName name="__AD2">"{#N/A!#N/A!FALSE;""Cash Flows"";#N/A!#N/A!FALSE;""Fixed Assets"";#N/A!#N/A!FALSE;""Balance Sheet"";#N/A!#N/A!FALSE;""P &amp; L""}"</definedName>
    <definedName name="__AD2">"{#N/A!#N/A!FALSE;""Cash Flows"";#N/A!#N/A!FALSE;""Fixed Assets"";#N/A!#N/A!FALSE;""Balance Sheet"";#N/A!#N/A!FALSE;""P &amp; L""}"</definedName>
    <definedName name="__AD2">"{#N/A!#N/A!FALSE;""Cash Flows"";#N/A!#N/A!FALSE;""Fixed Assets"";#N/A!#N/A!FALSE;""Balance Sheet"";#N/A!#N/A!FALSE;""P &amp; L""}"</definedName>
    <definedName name="__AD3">"{#N/A!#N/A!FALSE;""Cash Flows"";#N/A!#N/A!FALSE;""Fixed Assets"";#N/A!#N/A!FALSE;""Balance Sheet"";#N/A!#N/A!FALSE;""P &amp; L""}"</definedName>
    <definedName name="__AD3">"{#N/A!#N/A!FALSE;""Cash Flows"";#N/A!#N/A!FALSE;""Fixed Assets"";#N/A!#N/A!FALSE;""Balance Sheet"";#N/A!#N/A!FALSE;""P &amp; L""}"</definedName>
    <definedName name="__AD3">"{#N/A!#N/A!FALSE;""Cash Flows"";#N/A!#N/A!FALSE;""Fixed Assets"";#N/A!#N/A!FALSE;""Balance Sheet"";#N/A!#N/A!FALSE;""P &amp; L""}"</definedName>
    <definedName name="__AD5">"{#N/A!#N/A!FALSE;""Cash Flows"";#N/A!#N/A!FALSE;""Fixed Assets"";#N/A!#N/A!FALSE;""Balance Sheet"";#N/A!#N/A!FALSE;""P &amp; L""}"</definedName>
    <definedName name="__AD5">"{#N/A!#N/A!FALSE;""Cash Flows"";#N/A!#N/A!FALSE;""Fixed Assets"";#N/A!#N/A!FALSE;""Balance Sheet"";#N/A!#N/A!FALSE;""P &amp; L""}"</definedName>
    <definedName name="__AD5">"{#N/A!#N/A!FALSE;""Cash Flows"";#N/A!#N/A!FALSE;""Fixed Assets"";#N/A!#N/A!FALSE;""Balance Sheet"";#N/A!#N/A!FALSE;""P &amp; L""}"</definedName>
    <definedName name="__AD8">"{#N/A!#N/A!FALSE;""Cash Flows"";#N/A!#N/A!FALSE;""Fixed Assets"";#N/A!#N/A!FALSE;""Balance Sheet"";#N/A!#N/A!FALSE;""P &amp; L""}"</definedName>
    <definedName name="__AD8">"{#N/A!#N/A!FALSE;""Cash Flows"";#N/A!#N/A!FALSE;""Fixed Assets"";#N/A!#N/A!FALSE;""Balance Sheet"";#N/A!#N/A!FALSE;""P &amp; L""}"</definedName>
    <definedName name="__AD8">"{#N/A!#N/A!FALSE;""Cash Flows"";#N/A!#N/A!FALSE;""Fixed Assets"";#N/A!#N/A!FALSE;""Balance Sheet"";#N/A!#N/A!FALSE;""P &amp; L""}"</definedName>
    <definedName name="__DGI2050">#REF!</definedName>
    <definedName name="__DGI2050">#REF!</definedName>
    <definedName name="__DGI2050">#REF!</definedName>
    <definedName name="__DGI2051">#REF!</definedName>
    <definedName name="__DGI2051">#REF!</definedName>
    <definedName name="__DGI2051">#REF!</definedName>
    <definedName name="__DGI2052">#REF!</definedName>
    <definedName name="__DGI2052">#REF!</definedName>
    <definedName name="__DGI2052">#REF!</definedName>
    <definedName name="__DGI2053">#REF!</definedName>
    <definedName name="__DGI2053">#REF!</definedName>
    <definedName name="__DGI2053">#REF!</definedName>
    <definedName name="__DGI2054">#REF!</definedName>
    <definedName name="__DGI2054">#REF!</definedName>
    <definedName name="__DGI2054">#REF!</definedName>
    <definedName name="__DGI2055">#REF!</definedName>
    <definedName name="__DGI2055">#REF!</definedName>
    <definedName name="__DGI2055">#REF!</definedName>
    <definedName name="__DGI2056">#REF!</definedName>
    <definedName name="__DGI2056">#REF!</definedName>
    <definedName name="__DGI2056">#REF!</definedName>
    <definedName name="__DGI2057">#REF!</definedName>
    <definedName name="__DGI2057">#REF!</definedName>
    <definedName name="__DGI2057">#REF!</definedName>
    <definedName name="__FEb05">"{#N/A!#N/A!TRUE;""Summary"";#N/A!#N/A!TRUE;""Balance Sheet"";#N/A!#N/A!TRUE;""P &amp; L"";#N/A!#N/A!TRUE;""Fixed Assets"";#N/A!#N/A!TRUE;""Cash Flows""}"</definedName>
    <definedName name="__FEb05">"{#N/A!#N/A!TRUE;""Summary"";#N/A!#N/A!TRUE;""Balance Sheet"";#N/A!#N/A!TRUE;""P &amp; L"";#N/A!#N/A!TRUE;""Fixed Assets"";#N/A!#N/A!TRUE;""Cash Flows""}"</definedName>
    <definedName name="__FEb05">"{#N/A!#N/A!TRUE;""Summary"";#N/A!#N/A!TRUE;""Balance Sheet"";#N/A!#N/A!TRUE;""P &amp; L"";#N/A!#N/A!TRUE;""Fixed Assets"";#N/A!#N/A!TRUE;""Cash Flows""}"</definedName>
    <definedName name="__Q2">#REF!</definedName>
    <definedName name="__Q2">#REF!</definedName>
    <definedName name="__Q2">#REF!</definedName>
    <definedName name="__rtl1">"#REF!"</definedName>
    <definedName name="__rtl1">"#REF!"</definedName>
    <definedName name="__rtl1">"#REF!"</definedName>
    <definedName name="__WB2">"{#N/A!#N/A!FALSE;""Cash Flows"";#N/A!#N/A!FALSE;""Fixed Assets"";#N/A!#N/A!FALSE;""Balance Sheet"";#N/A!#N/A!FALSE;""P &amp; L""}"</definedName>
    <definedName name="__WB2">"{#N/A!#N/A!FALSE;""Cash Flows"";#N/A!#N/A!FALSE;""Fixed Assets"";#N/A!#N/A!FALSE;""Balance Sheet"";#N/A!#N/A!FALSE;""P &amp; L""}"</definedName>
    <definedName name="__WB2">"{#N/A!#N/A!FALSE;""Cash Flows"";#N/A!#N/A!FALSE;""Fixed Assets"";#N/A!#N/A!FALSE;""Balance Sheet"";#N/A!#N/A!FALSE;""P &amp; L""}"</definedName>
    <definedName name="_AD1">"{#N/A!#N/A!FALSE;""Cash Flows"";#N/A!#N/A!FALSE;""Fixed Assets"";#N/A!#N/A!FALSE;""Balance Sheet"";#N/A!#N/A!FALSE;""P &amp; L""}"</definedName>
    <definedName name="_AD1">"{#N/A!#N/A!FALSE;""Cash Flows"";#N/A!#N/A!FALSE;""Fixed Assets"";#N/A!#N/A!FALSE;""Balance Sheet"";#N/A!#N/A!FALSE;""P &amp; L""}"</definedName>
    <definedName name="_AD1">"{#N/A!#N/A!FALSE;""Cash Flows"";#N/A!#N/A!FALSE;""Fixed Assets"";#N/A!#N/A!FALSE;""Balance Sheet"";#N/A!#N/A!FALSE;""P &amp; L""}"</definedName>
    <definedName name="_AD2">"{#N/A!#N/A!FALSE;""Cash Flows"";#N/A!#N/A!FALSE;""Fixed Assets"";#N/A!#N/A!FALSE;""Balance Sheet"";#N/A!#N/A!FALSE;""P &amp; L""}"</definedName>
    <definedName name="_AD2">"{#N/A!#N/A!FALSE;""Cash Flows"";#N/A!#N/A!FALSE;""Fixed Assets"";#N/A!#N/A!FALSE;""Balance Sheet"";#N/A!#N/A!FALSE;""P &amp; L""}"</definedName>
    <definedName name="_AD2">"{#N/A!#N/A!FALSE;""Cash Flows"";#N/A!#N/A!FALSE;""Fixed Assets"";#N/A!#N/A!FALSE;""Balance Sheet"";#N/A!#N/A!FALSE;""P &amp; L""}"</definedName>
    <definedName name="_AD3">"{#N/A!#N/A!FALSE;""Cash Flows"";#N/A!#N/A!FALSE;""Fixed Assets"";#N/A!#N/A!FALSE;""Balance Sheet"";#N/A!#N/A!FALSE;""P &amp; L""}"</definedName>
    <definedName name="_AD3">"{#N/A!#N/A!FALSE;""Cash Flows"";#N/A!#N/A!FALSE;""Fixed Assets"";#N/A!#N/A!FALSE;""Balance Sheet"";#N/A!#N/A!FALSE;""P &amp; L""}"</definedName>
    <definedName name="_AD3">"{#N/A!#N/A!FALSE;""Cash Flows"";#N/A!#N/A!FALSE;""Fixed Assets"";#N/A!#N/A!FALSE;""Balance Sheet"";#N/A!#N/A!FALSE;""P &amp; L""}"</definedName>
    <definedName name="_AD5">"{#N/A!#N/A!FALSE;""Cash Flows"";#N/A!#N/A!FALSE;""Fixed Assets"";#N/A!#N/A!FALSE;""Balance Sheet"";#N/A!#N/A!FALSE;""P &amp; L""}"</definedName>
    <definedName name="_AD5">"{#N/A!#N/A!FALSE;""Cash Flows"";#N/A!#N/A!FALSE;""Fixed Assets"";#N/A!#N/A!FALSE;""Balance Sheet"";#N/A!#N/A!FALSE;""P &amp; L""}"</definedName>
    <definedName name="_AD5">"{#N/A!#N/A!FALSE;""Cash Flows"";#N/A!#N/A!FALSE;""Fixed Assets"";#N/A!#N/A!FALSE;""Balance Sheet"";#N/A!#N/A!FALSE;""P &amp; L""}"</definedName>
    <definedName name="_AD8">"{#N/A!#N/A!FALSE;""Cash Flows"";#N/A!#N/A!FALSE;""Fixed Assets"";#N/A!#N/A!FALSE;""Balance Sheet"";#N/A!#N/A!FALSE;""P &amp; L""}"</definedName>
    <definedName name="_AD8">"{#N/A!#N/A!FALSE;""Cash Flows"";#N/A!#N/A!FALSE;""Fixed Assets"";#N/A!#N/A!FALSE;""Balance Sheet"";#N/A!#N/A!FALSE;""P &amp; L""}"</definedName>
    <definedName name="_AD8">"{#N/A!#N/A!FALSE;""Cash Flows"";#N/A!#N/A!FALSE;""Fixed Assets"";#N/A!#N/A!FALSE;""Balance Sheet"";#N/A!#N/A!FALSE;""P &amp; L""}"</definedName>
    <definedName name="_DGI2050">#REF!</definedName>
    <definedName name="_DGI2050">#REF!</definedName>
    <definedName name="_DGI2050">#REF!</definedName>
    <definedName name="_DGI2051">#REF!</definedName>
    <definedName name="_DGI2051">#REF!</definedName>
    <definedName name="_DGI2051">#REF!</definedName>
    <definedName name="_DGI2052">#REF!</definedName>
    <definedName name="_DGI2052">#REF!</definedName>
    <definedName name="_DGI2052">#REF!</definedName>
    <definedName name="_DGI2053">#REF!</definedName>
    <definedName name="_DGI2053">#REF!</definedName>
    <definedName name="_DGI2053">#REF!</definedName>
    <definedName name="_DGI2054">#REF!</definedName>
    <definedName name="_DGI2054">#REF!</definedName>
    <definedName name="_DGI2054">#REF!</definedName>
    <definedName name="_DGI2055">#REF!</definedName>
    <definedName name="_DGI2055">#REF!</definedName>
    <definedName name="_DGI2055">#REF!</definedName>
    <definedName name="_DGI2056">#REF!</definedName>
    <definedName name="_DGI2056">#REF!</definedName>
    <definedName name="_DGI2056">#REF!</definedName>
    <definedName name="_DGI2057">#REF!</definedName>
    <definedName name="_DGI2057">#REF!</definedName>
    <definedName name="_DGI2057">#REF!</definedName>
    <definedName name="_FEb05">"{#N/A!#N/A!TRUE;""Summary"";#N/A!#N/A!TRUE;""Balance Sheet"";#N/A!#N/A!TRUE;""P &amp; L"";#N/A!#N/A!TRUE;""Fixed Assets"";#N/A!#N/A!TRUE;""Cash Flows""}"</definedName>
    <definedName name="_FEb05">"{#N/A!#N/A!TRUE;""Summary"";#N/A!#N/A!TRUE;""Balance Sheet"";#N/A!#N/A!TRUE;""P &amp; L"";#N/A!#N/A!TRUE;""Fixed Assets"";#N/A!#N/A!TRUE;""Cash Flows""}"</definedName>
    <definedName name="_FEb05">"{#N/A!#N/A!TRUE;""Summary"";#N/A!#N/A!TRUE;""Balance Sheet"";#N/A!#N/A!TRUE;""P &amp; L"";#N/A!#N/A!TRUE;""Fixed Assets"";#N/A!#N/A!TRUE;""Cash Flows""}"</definedName>
    <definedName name="_Fill">#REF!</definedName>
    <definedName name="_Fill">#REF!</definedName>
    <definedName name="_Fill">#REF!</definedName>
    <definedName name="_Order1">255</definedName>
    <definedName name="_Order2">255</definedName>
    <definedName name="_Q2">#REF!</definedName>
    <definedName name="_Q2">#REF!</definedName>
    <definedName name="_Q2">#REF!</definedName>
    <definedName name="_rtl1">"#REF!"</definedName>
    <definedName name="_rtl1">"#REF!"</definedName>
    <definedName name="_rtl1">"#REF!"</definedName>
    <definedName name="_Table2_In1">#REF!</definedName>
    <definedName name="_Table2_In1">#REF!</definedName>
    <definedName name="_Table2_In1">#REF!</definedName>
    <definedName name="_Table2_In2">#REF!</definedName>
    <definedName name="_Table2_In2">#REF!</definedName>
    <definedName name="_Table2_In2">#REF!</definedName>
    <definedName name="_WB2">"{#N/A!#N/A!FALSE;""Cash Flows"";#N/A!#N/A!FALSE;""Fixed Assets"";#N/A!#N/A!FALSE;""Balance Sheet"";#N/A!#N/A!FALSE;""P &amp; L""}"</definedName>
    <definedName name="_WB2">"{#N/A!#N/A!FALSE;""Cash Flows"";#N/A!#N/A!FALSE;""Fixed Assets"";#N/A!#N/A!FALSE;""Balance Sheet"";#N/A!#N/A!FALSE;""P &amp; L""}"</definedName>
    <definedName name="_WB2">"{#N/A!#N/A!FALSE;""Cash Flows"";#N/A!#N/A!FALSE;""Fixed Assets"";#N/A!#N/A!FALSE;""Balance Sheet"";#N/A!#N/A!FALSE;""P &amp; L""}"</definedName>
    <definedName name="a">{"' calendrier 2000'!$A$1:$Q$38"}</definedName>
    <definedName name="a">{"' calendrier 2000'!$A$1:$Q$38"}</definedName>
    <definedName name="a">{"' calendrier 2000'!$A$1:$Q$38"}</definedName>
    <definedName name="aa">"{#N/A!#N/A!FALSE;""Cash Flows"";#N/A!#N/A!FALSE;""Fixed Assets"";#N/A!#N/A!FALSE;""Balance Sheet"";#N/A!#N/A!FALSE;""P &amp; L""}"</definedName>
    <definedName name="aa">"{#N/A!#N/A!FALSE;""Cash Flows"";#N/A!#N/A!FALSE;""Fixed Assets"";#N/A!#N/A!FALSE;""Balance Sheet"";#N/A!#N/A!FALSE;""P &amp; L""}"</definedName>
    <definedName name="aa">"{#N/A!#N/A!FALSE;""Cash Flows"";#N/A!#N/A!FALSE;""Fixed Assets"";#N/A!#N/A!FALSE;""Balance Sheet"";#N/A!#N/A!FALSE;""P &amp; L""}"</definedName>
    <definedName name="aaa">"{#N/A!#N/A!FALSE;""Cash Flows"";#N/A!#N/A!FALSE;""Fixed Assets"";#N/A!#N/A!FALSE;""Balance Sheet"";#N/A!#N/A!FALSE;""P &amp; L""}"</definedName>
    <definedName name="aaa">"{#N/A!#N/A!FALSE;""Cash Flows"";#N/A!#N/A!FALSE;""Fixed Assets"";#N/A!#N/A!FALSE;""Balance Sheet"";#N/A!#N/A!FALSE;""P &amp; L""}"</definedName>
    <definedName name="aaa">"{#N/A!#N/A!FALSE;""Cash Flows"";#N/A!#N/A!FALSE;""Fixed Assets"";#N/A!#N/A!FALSE;""Balance Sheet"";#N/A!#N/A!FALSE;""P &amp; L""}"</definedName>
    <definedName name="abcd">"{#N/A!#N/A!FALSE;""Cash Flows"";#N/A!#N/A!FALSE;""Fixed Assets"";#N/A!#N/A!FALSE;""Balance Sheet"";#N/A!#N/A!FALSE;""P &amp; L""}"</definedName>
    <definedName name="abcd">"{#N/A!#N/A!FALSE;""Cash Flows"";#N/A!#N/A!FALSE;""Fixed Assets"";#N/A!#N/A!FALSE;""Balance Sheet"";#N/A!#N/A!FALSE;""P &amp; L""}"</definedName>
    <definedName name="abcd">"{#N/A!#N/A!FALSE;""Cash Flows"";#N/A!#N/A!FALSE;""Fixed Assets"";#N/A!#N/A!FALSE;""Balance Sheet"";#N/A!#N/A!FALSE;""P &amp; L""}"</definedName>
    <definedName name="Actif">#REF!</definedName>
    <definedName name="Actif">#REF!</definedName>
    <definedName name="Actif">#REF!</definedName>
    <definedName name="Actif_Colin">#REF!</definedName>
    <definedName name="Actif_Colin">#REF!</definedName>
    <definedName name="Actif_Colin">#REF!</definedName>
    <definedName name="AD">"{#N/A!#N/A!FALSE;""Cash Flows"";#N/A!#N/A!FALSE;""Fixed Assets"";#N/A!#N/A!FALSE;""Balance Sheet"";#N/A!#N/A!FALSE;""P &amp; L""}"</definedName>
    <definedName name="AD">"{#N/A!#N/A!FALSE;""Cash Flows"";#N/A!#N/A!FALSE;""Fixed Assets"";#N/A!#N/A!FALSE;""Balance Sheet"";#N/A!#N/A!FALSE;""P &amp; L""}"</definedName>
    <definedName name="AD">"{#N/A!#N/A!FALSE;""Cash Flows"";#N/A!#N/A!FALSE;""Fixed Assets"";#N/A!#N/A!FALSE;""Balance Sheet"";#N/A!#N/A!FALSE;""P &amp; L""}"</definedName>
    <definedName name="ADMIN_EXP">#REF!</definedName>
    <definedName name="ADMIN_EXP">#REF!</definedName>
    <definedName name="ADMIN_EXP">#REF!</definedName>
    <definedName name="ALL_PR">#REF!</definedName>
    <definedName name="ALL_PR">#REF!</definedName>
    <definedName name="ALL_PR">#REF!</definedName>
    <definedName name="Alldata">#REF!</definedName>
    <definedName name="Alldata">#REF!</definedName>
    <definedName name="AP">#REF!</definedName>
    <definedName name="AP">#REF!</definedName>
    <definedName name="AP">#REF!</definedName>
    <definedName name="as">"{#N/A!#N/A!TRUE;""Summary"";#N/A!#N/A!TRUE;""Balance Sheet"";#N/A!#N/A!TRUE;""P &amp; L"";#N/A!#N/A!TRUE;""Fixed Assets"";#N/A!#N/A!TRUE;""Cash Flows""}"</definedName>
    <definedName name="as">"{#N/A!#N/A!TRUE;""Summary"";#N/A!#N/A!TRUE;""Balance Sheet"";#N/A!#N/A!TRUE;""P &amp; L"";#N/A!#N/A!TRUE;""Fixed Assets"";#N/A!#N/A!TRUE;""Cash Flows""}"</definedName>
    <definedName name="as">"{#N/A!#N/A!TRUE;""Summary"";#N/A!#N/A!TRUE;""Balance Sheet"";#N/A!#N/A!TRUE;""P &amp; L"";#N/A!#N/A!TRUE;""Fixed Assets"";#N/A!#N/A!TRUE;""Cash Flows""}"</definedName>
    <definedName name="asd">"{#N/A!#N/A!FALSE;""Cash Flows"";#N/A!#N/A!FALSE;""Fixed Assets"";#N/A!#N/A!FALSE;""Balance Sheet"";#N/A!#N/A!FALSE;""P &amp; L""}"</definedName>
    <definedName name="asd">"{#N/A!#N/A!FALSE;""Cash Flows"";#N/A!#N/A!FALSE;""Fixed Assets"";#N/A!#N/A!FALSE;""Balance Sheet"";#N/A!#N/A!FALSE;""P &amp; L""}"</definedName>
    <definedName name="asd">"{#N/A!#N/A!FALSE;""Cash Flows"";#N/A!#N/A!FALSE;""Fixed Assets"";#N/A!#N/A!FALSE;""Balance Sheet"";#N/A!#N/A!FALSE;""P &amp; L""}"</definedName>
    <definedName name="asda">"{#N/A!#N/A!FALSE;""Cash Flows"";#N/A!#N/A!FALSE;""Fixed Assets"";#N/A!#N/A!FALSE;""Balance Sheet"";#N/A!#N/A!FALSE;""P &amp; L""}"</definedName>
    <definedName name="asda">"{#N/A!#N/A!FALSE;""Cash Flows"";#N/A!#N/A!FALSE;""Fixed Assets"";#N/A!#N/A!FALSE;""Balance Sheet"";#N/A!#N/A!FALSE;""P &amp; L""}"</definedName>
    <definedName name="asda">"{#N/A!#N/A!FALSE;""Cash Flows"";#N/A!#N/A!FALSE;""Fixed Assets"";#N/A!#N/A!FALSE;""Balance Sheet"";#N/A!#N/A!FALSE;""P &amp; L""}"</definedName>
    <definedName name="asda1">"{#N/A!#N/A!FALSE;""Cash Flows"";#N/A!#N/A!FALSE;""Fixed Assets"";#N/A!#N/A!FALSE;""Balance Sheet"";#N/A!#N/A!FALSE;""P &amp; L""}"</definedName>
    <definedName name="asda1">"{#N/A!#N/A!FALSE;""Cash Flows"";#N/A!#N/A!FALSE;""Fixed Assets"";#N/A!#N/A!FALSE;""Balance Sheet"";#N/A!#N/A!FALSE;""P &amp; L""}"</definedName>
    <definedName name="asda1">"{#N/A!#N/A!FALSE;""Cash Flows"";#N/A!#N/A!FALSE;""Fixed Assets"";#N/A!#N/A!FALSE;""Balance Sheet"";#N/A!#N/A!FALSE;""P &amp; L""}"</definedName>
    <definedName name="asda10">"{#N/A!#N/A!FALSE;""Cash Flows"";#N/A!#N/A!FALSE;""Fixed Assets"";#N/A!#N/A!FALSE;""Balance Sheet"";#N/A!#N/A!FALSE;""P &amp; L""}"</definedName>
    <definedName name="asda10">"{#N/A!#N/A!FALSE;""Cash Flows"";#N/A!#N/A!FALSE;""Fixed Assets"";#N/A!#N/A!FALSE;""Balance Sheet"";#N/A!#N/A!FALSE;""P &amp; L""}"</definedName>
    <definedName name="asda10">"{#N/A!#N/A!FALSE;""Cash Flows"";#N/A!#N/A!FALSE;""Fixed Assets"";#N/A!#N/A!FALSE;""Balance Sheet"";#N/A!#N/A!FALSE;""P &amp; L""}"</definedName>
    <definedName name="asda11">"{#N/A!#N/A!FALSE;""Cash Flows"";#N/A!#N/A!FALSE;""Fixed Assets"";#N/A!#N/A!FALSE;""Balance Sheet"";#N/A!#N/A!FALSE;""P &amp; L""}"</definedName>
    <definedName name="asda11">"{#N/A!#N/A!FALSE;""Cash Flows"";#N/A!#N/A!FALSE;""Fixed Assets"";#N/A!#N/A!FALSE;""Balance Sheet"";#N/A!#N/A!FALSE;""P &amp; L""}"</definedName>
    <definedName name="asda11">"{#N/A!#N/A!FALSE;""Cash Flows"";#N/A!#N/A!FALSE;""Fixed Assets"";#N/A!#N/A!FALSE;""Balance Sheet"";#N/A!#N/A!FALSE;""P &amp; L""}"</definedName>
    <definedName name="asda12">"{#N/A!#N/A!FALSE;""Cash Flows"";#N/A!#N/A!FALSE;""Fixed Assets"";#N/A!#N/A!FALSE;""Balance Sheet"";#N/A!#N/A!FALSE;""P &amp; L""}"</definedName>
    <definedName name="asda12">"{#N/A!#N/A!FALSE;""Cash Flows"";#N/A!#N/A!FALSE;""Fixed Assets"";#N/A!#N/A!FALSE;""Balance Sheet"";#N/A!#N/A!FALSE;""P &amp; L""}"</definedName>
    <definedName name="asda12">"{#N/A!#N/A!FALSE;""Cash Flows"";#N/A!#N/A!FALSE;""Fixed Assets"";#N/A!#N/A!FALSE;""Balance Sheet"";#N/A!#N/A!FALSE;""P &amp; L""}"</definedName>
    <definedName name="asda2">"{#N/A!#N/A!FALSE;""Cash Flows"";#N/A!#N/A!FALSE;""Fixed Assets"";#N/A!#N/A!FALSE;""Balance Sheet"";#N/A!#N/A!FALSE;""P &amp; L""}"</definedName>
    <definedName name="asda2">"{#N/A!#N/A!FALSE;""Cash Flows"";#N/A!#N/A!FALSE;""Fixed Assets"";#N/A!#N/A!FALSE;""Balance Sheet"";#N/A!#N/A!FALSE;""P &amp; L""}"</definedName>
    <definedName name="asda2">"{#N/A!#N/A!FALSE;""Cash Flows"";#N/A!#N/A!FALSE;""Fixed Assets"";#N/A!#N/A!FALSE;""Balance Sheet"";#N/A!#N/A!FALSE;""P &amp; L""}"</definedName>
    <definedName name="asda21">"{#N/A!#N/A!FALSE;""Cash Flows"";#N/A!#N/A!FALSE;""Fixed Assets"";#N/A!#N/A!FALSE;""Balance Sheet"";#N/A!#N/A!FALSE;""P &amp; L""}"</definedName>
    <definedName name="asda21">"{#N/A!#N/A!FALSE;""Cash Flows"";#N/A!#N/A!FALSE;""Fixed Assets"";#N/A!#N/A!FALSE;""Balance Sheet"";#N/A!#N/A!FALSE;""P &amp; L""}"</definedName>
    <definedName name="asda21">"{#N/A!#N/A!FALSE;""Cash Flows"";#N/A!#N/A!FALSE;""Fixed Assets"";#N/A!#N/A!FALSE;""Balance Sheet"";#N/A!#N/A!FALSE;""P &amp; L""}"</definedName>
    <definedName name="asda22">"{#N/A!#N/A!FALSE;""Cash Flows"";#N/A!#N/A!FALSE;""Fixed Assets"";#N/A!#N/A!FALSE;""Balance Sheet"";#N/A!#N/A!FALSE;""P &amp; L""}"</definedName>
    <definedName name="asda22">"{#N/A!#N/A!FALSE;""Cash Flows"";#N/A!#N/A!FALSE;""Fixed Assets"";#N/A!#N/A!FALSE;""Balance Sheet"";#N/A!#N/A!FALSE;""P &amp; L""}"</definedName>
    <definedName name="asda22">"{#N/A!#N/A!FALSE;""Cash Flows"";#N/A!#N/A!FALSE;""Fixed Assets"";#N/A!#N/A!FALSE;""Balance Sheet"";#N/A!#N/A!FALSE;""P &amp; L""}"</definedName>
    <definedName name="asda24">"{#N/A!#N/A!FALSE;""Cash Flows"";#N/A!#N/A!FALSE;""Fixed Assets"";#N/A!#N/A!FALSE;""Balance Sheet"";#N/A!#N/A!FALSE;""P &amp; L""}"</definedName>
    <definedName name="asda24">"{#N/A!#N/A!FALSE;""Cash Flows"";#N/A!#N/A!FALSE;""Fixed Assets"";#N/A!#N/A!FALSE;""Balance Sheet"";#N/A!#N/A!FALSE;""P &amp; L""}"</definedName>
    <definedName name="asda24">"{#N/A!#N/A!FALSE;""Cash Flows"";#N/A!#N/A!FALSE;""Fixed Assets"";#N/A!#N/A!FALSE;""Balance Sheet"";#N/A!#N/A!FALSE;""P &amp; L""}"</definedName>
    <definedName name="asda8">"{#N/A!#N/A!FALSE;""Cash Flows"";#N/A!#N/A!FALSE;""Fixed Assets"";#N/A!#N/A!FALSE;""Balance Sheet"";#N/A!#N/A!FALSE;""P &amp; L""}"</definedName>
    <definedName name="asda8">"{#N/A!#N/A!FALSE;""Cash Flows"";#N/A!#N/A!FALSE;""Fixed Assets"";#N/A!#N/A!FALSE;""Balance Sheet"";#N/A!#N/A!FALSE;""P &amp; L""}"</definedName>
    <definedName name="asda8">"{#N/A!#N/A!FALSE;""Cash Flows"";#N/A!#N/A!FALSE;""Fixed Assets"";#N/A!#N/A!FALSE;""Balance Sheet"";#N/A!#N/A!FALSE;""P &amp; L""}"</definedName>
    <definedName name="B">#REF!</definedName>
    <definedName name="B">#REF!</definedName>
    <definedName name="B">#REF!</definedName>
    <definedName name="BaseData_1">"{#N/A!#N/A!FALSE;""Cash Flows"";#N/A!#N/A!FALSE;""Fixed Assets"";#N/A!#N/A!FALSE;""Balance Sheet"";#N/A!#N/A!FALSE;""P &amp; L""}"</definedName>
    <definedName name="BaseData_1">"{#N/A!#N/A!FALSE;""Cash Flows"";#N/A!#N/A!FALSE;""Fixed Assets"";#N/A!#N/A!FALSE;""Balance Sheet"";#N/A!#N/A!FALSE;""P &amp; L""}"</definedName>
    <definedName name="BaseData_1">"{#N/A!#N/A!FALSE;""Cash Flows"";#N/A!#N/A!FALSE;""Fixed Assets"";#N/A!#N/A!FALSE;""Balance Sheet"";#N/A!#N/A!FALSE;""P &amp; L""}"</definedName>
    <definedName name="basedata_2">"{#N/A!#N/A!FALSE;""Cash Flows"";#N/A!#N/A!FALSE;""Fixed Assets"";#N/A!#N/A!FALSE;""Balance Sheet"";#N/A!#N/A!FALSE;""P &amp; L""}"</definedName>
    <definedName name="basedata_2">"{#N/A!#N/A!FALSE;""Cash Flows"";#N/A!#N/A!FALSE;""Fixed Assets"";#N/A!#N/A!FALSE;""Balance Sheet"";#N/A!#N/A!FALSE;""P &amp; L""}"</definedName>
    <definedName name="basedata_2">"{#N/A!#N/A!FALSE;""Cash Flows"";#N/A!#N/A!FALSE;""Fixed Assets"";#N/A!#N/A!FALSE;""Balance Sheet"";#N/A!#N/A!FALSE;""P &amp; L""}"</definedName>
    <definedName name="BaseData_7">"{#N/A!#N/A!FALSE;""Cash Flows"";#N/A!#N/A!FALSE;""Fixed Assets"";#N/A!#N/A!FALSE;""Balance Sheet"";#N/A!#N/A!FALSE;""P &amp; L""}"</definedName>
    <definedName name="BaseData_7">"{#N/A!#N/A!FALSE;""Cash Flows"";#N/A!#N/A!FALSE;""Fixed Assets"";#N/A!#N/A!FALSE;""Balance Sheet"";#N/A!#N/A!FALSE;""P &amp; L""}"</definedName>
    <definedName name="BaseData_7">"{#N/A!#N/A!FALSE;""Cash Flows"";#N/A!#N/A!FALSE;""Fixed Assets"";#N/A!#N/A!FALSE;""Balance Sheet"";#N/A!#N/A!FALSE;""P &amp; L""}"</definedName>
    <definedName name="bha">"{#N/A!#N/A!TRUE;""Summary"";#N/A!#N/A!TRUE;""Balance Sheet"";#N/A!#N/A!TRUE;""P &amp; L"";#N/A!#N/A!TRUE;""Fixed Assets"";#N/A!#N/A!TRUE;""Cash Flows""}"</definedName>
    <definedName name="bha">"{#N/A!#N/A!TRUE;""Summary"";#N/A!#N/A!TRUE;""Balance Sheet"";#N/A!#N/A!TRUE;""P &amp; L"";#N/A!#N/A!TRUE;""Fixed Assets"";#N/A!#N/A!TRUE;""Cash Flows""}"</definedName>
    <definedName name="bha">"{#N/A!#N/A!TRUE;""Summary"";#N/A!#N/A!TRUE;""Balance Sheet"";#N/A!#N/A!TRUE;""P &amp; L"";#N/A!#N/A!TRUE;""Fixed Assets"";#N/A!#N/A!TRUE;""Cash Flows""}"</definedName>
    <definedName name="bhavesh">"{#N/A!#N/A!FALSE;""Cash Flows"";#N/A!#N/A!FALSE;""Fixed Assets"";#N/A!#N/A!FALSE;""Balance Sheet"";#N/A!#N/A!FALSE;""P &amp; L""}"</definedName>
    <definedName name="bhavesh">"{#N/A!#N/A!FALSE;""Cash Flows"";#N/A!#N/A!FALSE;""Fixed Assets"";#N/A!#N/A!FALSE;""Balance Sheet"";#N/A!#N/A!FALSE;""P &amp; L""}"</definedName>
    <definedName name="bhavesh">"{#N/A!#N/A!FALSE;""Cash Flows"";#N/A!#N/A!FALSE;""Fixed Assets"";#N/A!#N/A!FALSE;""Balance Sheet"";#N/A!#N/A!FALSE;""P &amp; L""}"</definedName>
    <definedName name="bhaveshm">"{#N/A!#N/A!FALSE;""Cash Flows"";#N/A!#N/A!FALSE;""Fixed Assets"";#N/A!#N/A!FALSE;""Balance Sheet"";#N/A!#N/A!FALSE;""P &amp; L""}"</definedName>
    <definedName name="bhaveshm">"{#N/A!#N/A!FALSE;""Cash Flows"";#N/A!#N/A!FALSE;""Fixed Assets"";#N/A!#N/A!FALSE;""Balance Sheet"";#N/A!#N/A!FALSE;""P &amp; L""}"</definedName>
    <definedName name="bhaveshm">"{#N/A!#N/A!FALSE;""Cash Flows"";#N/A!#N/A!FALSE;""Fixed Assets"";#N/A!#N/A!FALSE;""Balance Sheet"";#N/A!#N/A!FALSE;""P &amp; L""}"</definedName>
    <definedName name="BILACT">#REF!</definedName>
    <definedName name="BILACT">#REF!</definedName>
    <definedName name="BILACT">#REF!</definedName>
    <definedName name="BILACT.CONT">#REF!</definedName>
    <definedName name="BILACT.CONT">#REF!</definedName>
    <definedName name="BILACT.CONT">#REF!</definedName>
    <definedName name="BILPAS">#REF!</definedName>
    <definedName name="BILPAS">#REF!</definedName>
    <definedName name="BILPAS">#REF!</definedName>
    <definedName name="BILPAS.CONT">#REF!</definedName>
    <definedName name="BILPAS.CONT">#REF!</definedName>
    <definedName name="BILPAS.CONT">#REF!</definedName>
    <definedName name="BOTH">"'Cost Estimation'.BS'Cost Estimation'.PNL"</definedName>
    <definedName name="BOTH">#REF!</definedName>
    <definedName name="BOTH">#REF!</definedName>
    <definedName name="BS">#REF!</definedName>
    <definedName name="BS">#REF!</definedName>
    <definedName name="BU">#REF!</definedName>
    <definedName name="BU">#REF!</definedName>
    <definedName name="BU">#REF!</definedName>
    <definedName name="CA">#REF!</definedName>
    <definedName name="CA">#REF!</definedName>
    <definedName name="CA">#REF!</definedName>
    <definedName name="CAPITAL">#REF!</definedName>
    <definedName name="CAPITAL">#REF!</definedName>
    <definedName name="CAPITAL">#REF!</definedName>
    <definedName name="ccc">"{#N/A!#N/A!TRUE;""Summary"";#N/A!#N/A!TRUE;""Balance Sheet"";#N/A!#N/A!TRUE;""P &amp; L"";#N/A!#N/A!TRUE;""Fixed Assets"";#N/A!#N/A!TRUE;""Cash Flows""}"</definedName>
    <definedName name="ccc">"{#N/A!#N/A!TRUE;""Summary"";#N/A!#N/A!TRUE;""Balance Sheet"";#N/A!#N/A!TRUE;""P &amp; L"";#N/A!#N/A!TRUE;""Fixed Assets"";#N/A!#N/A!TRUE;""Cash Flows""}"</definedName>
    <definedName name="ccc">"{#N/A!#N/A!TRUE;""Summary"";#N/A!#N/A!TRUE;""Balance Sheet"";#N/A!#N/A!TRUE;""P &amp; L"";#N/A!#N/A!TRUE;""Fixed Assets"";#N/A!#N/A!TRUE;""Cash Flows""}"</definedName>
    <definedName name="CL">#REF!</definedName>
    <definedName name="CL">#REF!</definedName>
    <definedName name="CL">#REF!</definedName>
    <definedName name="Commercial_Veh">#REF!</definedName>
    <definedName name="Commercial_Veh">#REF!</definedName>
    <definedName name="Commercial_Veh">#REF!</definedName>
    <definedName name="Complt_allégt_fiscal">#REF!</definedName>
    <definedName name="Complt_allégt_fiscal">#REF!</definedName>
    <definedName name="Complt_allégt_fiscal">#REF!</definedName>
    <definedName name="Customer_Program">#REF!</definedName>
    <definedName name="d">{"' calendrier 2000'!$A$1:$Q$38"}</definedName>
    <definedName name="d">{"' calendrier 2000'!$A$1:$Q$38"}</definedName>
    <definedName name="d">{"' calendrier 2000'!$A$1:$Q$38"}</definedName>
    <definedName name="DEBEN">#REF!</definedName>
    <definedName name="DEBEN">#REF!</definedName>
    <definedName name="DEBEN">#REF!</definedName>
    <definedName name="DGI2054bis">#REF!</definedName>
    <definedName name="DGI2054bis">#REF!</definedName>
    <definedName name="DGI2054bis">#REF!</definedName>
    <definedName name="DGI2058.A">#REF!</definedName>
    <definedName name="DGI2058.A">#REF!</definedName>
    <definedName name="DGI2058.A">#REF!</definedName>
    <definedName name="DGI2058.B">#REF!</definedName>
    <definedName name="DGI2058.B">#REF!</definedName>
    <definedName name="DGI2058.B">#REF!</definedName>
    <definedName name="DGI2058.C">#REF!</definedName>
    <definedName name="DGI2058.C">#REF!</definedName>
    <definedName name="DGI2058.C">#REF!</definedName>
    <definedName name="DGI2059.A">#REF!</definedName>
    <definedName name="DGI2059.A">#REF!</definedName>
    <definedName name="DGI2059.A">#REF!</definedName>
    <definedName name="DGI2059.B">#REF!</definedName>
    <definedName name="DGI2059.B">#REF!</definedName>
    <definedName name="DGI2059.B">#REF!</definedName>
    <definedName name="DGI2059.C">#REF!</definedName>
    <definedName name="DGI2059.C">#REF!</definedName>
    <definedName name="DGI2059.C">#REF!</definedName>
    <definedName name="DGI2059.D">#REF!</definedName>
    <definedName name="DGI2059.D">#REF!</definedName>
    <definedName name="DGI2059.D">#REF!</definedName>
    <definedName name="DGI2059E">#REF!</definedName>
    <definedName name="DGI2059E">#REF!</definedName>
    <definedName name="DGI2059E">#REF!</definedName>
    <definedName name="diff">"#REF!"</definedName>
    <definedName name="diff">"#REF!"</definedName>
    <definedName name="diff">"#REF!"</definedName>
    <definedName name="DPC">#REF!</definedName>
    <definedName name="DPC">#REF!</definedName>
    <definedName name="DPC">#REF!</definedName>
    <definedName name="e">{"' calendrier 2000'!$A$1:$Q$38"}</definedName>
    <definedName name="e">{"' calendrier 2000'!$A$1:$Q$38"}</definedName>
    <definedName name="e">{"' calendrier 2000'!$A$1:$Q$38"}</definedName>
    <definedName name="EEEE">"{#N/A!#N/A!TRUE;""Summary"";#N/A!#N/A!TRUE;""Balance Sheet"";#N/A!#N/A!TRUE;""P &amp; L"";#N/A!#N/A!TRUE;""Fixed Assets"";#N/A!#N/A!TRUE;""Cash Flows""}"</definedName>
    <definedName name="EEEE">"{#N/A!#N/A!TRUE;""Summary"";#N/A!#N/A!TRUE;""Balance Sheet"";#N/A!#N/A!TRUE;""P &amp; L"";#N/A!#N/A!TRUE;""Fixed Assets"";#N/A!#N/A!TRUE;""Cash Flows""}"</definedName>
    <definedName name="EEEE">"{#N/A!#N/A!TRUE;""Summary"";#N/A!#N/A!TRUE;""Balance Sheet"";#N/A!#N/A!TRUE;""P &amp; L"";#N/A!#N/A!TRUE;""Fixed Assets"";#N/A!#N/A!TRUE;""Cash Flows""}"</definedName>
    <definedName name="EIOEIOI">"{#N/A!#N/A!FALSE;""Cash Flows"";#N/A!#N/A!FALSE;""Fixed Assets"";#N/A!#N/A!FALSE;""Balance Sheet"";#N/A!#N/A!FALSE;""P &amp; L""}"</definedName>
    <definedName name="EIOEIOI">"{#N/A!#N/A!FALSE;""Cash Flows"";#N/A!#N/A!FALSE;""Fixed Assets"";#N/A!#N/A!FALSE;""Balance Sheet"";#N/A!#N/A!FALSE;""P &amp; L""}"</definedName>
    <definedName name="EIOEIOI">"{#N/A!#N/A!FALSE;""Cash Flows"";#N/A!#N/A!FALSE;""Fixed Assets"";#N/A!#N/A!FALSE;""Balance Sheet"";#N/A!#N/A!FALSE;""P &amp; L""}"</definedName>
    <definedName name="emis_interco">#REF!</definedName>
    <definedName name="emis_interco">#REF!</definedName>
    <definedName name="emis_interco">#REF!</definedName>
    <definedName name="emis_nfe">#REF!</definedName>
    <definedName name="emis_nfe">#REF!</definedName>
    <definedName name="emis_nfe">#REF!</definedName>
    <definedName name="emis_profit_variance">#REF!</definedName>
    <definedName name="emis_profit_variance">#REF!</definedName>
    <definedName name="emis_profit_variance">#REF!</definedName>
    <definedName name="emis_pv">#REF!</definedName>
    <definedName name="emis_pv">#REF!</definedName>
    <definedName name="emis_pv">#REF!</definedName>
    <definedName name="emis_sales_variance">#REF!</definedName>
    <definedName name="emis_sales_variance">#REF!</definedName>
    <definedName name="emis_sales_variance">#REF!</definedName>
    <definedName name="emis_sv">#REF!</definedName>
    <definedName name="emis_sv">#REF!</definedName>
    <definedName name="emis_sv">#REF!</definedName>
    <definedName name="emis_sv_ftm">#REF!</definedName>
    <definedName name="emis_sv_ftm">#REF!</definedName>
    <definedName name="emis_sv_ftm">#REF!</definedName>
    <definedName name="emis_sv_ftm_taco">#REF!</definedName>
    <definedName name="emis_sv_ftm_taco">#REF!</definedName>
    <definedName name="emis_sv_ftm_taco">#REF!</definedName>
    <definedName name="emis_sv_ytd_taco">#REF!</definedName>
    <definedName name="emis_sv_ytd_taco">#REF!</definedName>
    <definedName name="emis_sv_ytd_taco">#REF!</definedName>
    <definedName name="EMP_BENFIT_EXP">#REF!</definedName>
    <definedName name="EMP_BENFIT_EXP">#REF!</definedName>
    <definedName name="EMP_BENFIT_EXP">#REF!</definedName>
    <definedName name="Enquirie_Format">#REF!</definedName>
    <definedName name="Enquirie_Format">#REF!</definedName>
    <definedName name="Enquirie_Format">#REF!</definedName>
    <definedName name="Entete_I">#REF!</definedName>
    <definedName name="Entete_I">#REF!</definedName>
    <definedName name="Entete_I">#REF!</definedName>
    <definedName name="FA">#REF!</definedName>
    <definedName name="FA">#REF!</definedName>
    <definedName name="FA">#REF!</definedName>
    <definedName name="fcl">#REF!</definedName>
    <definedName name="fcl">#REF!</definedName>
    <definedName name="fcl">#REF!</definedName>
    <definedName name="fdfwegerger">"{#N/A!#N/A!FALSE;""Cash Flows"";#N/A!#N/A!FALSE;""Fixed Assets"";#N/A!#N/A!FALSE;""Balance Sheet"";#N/A!#N/A!FALSE;""P &amp; L""}"</definedName>
    <definedName name="fdfwegerger">"{#N/A!#N/A!FALSE;""Cash Flows"";#N/A!#N/A!FALSE;""Fixed Assets"";#N/A!#N/A!FALSE;""Balance Sheet"";#N/A!#N/A!FALSE;""P &amp; L""}"</definedName>
    <definedName name="fdfwegerger">"{#N/A!#N/A!FALSE;""Cash Flows"";#N/A!#N/A!FALSE;""Fixed Assets"";#N/A!#N/A!FALSE;""Balance Sheet"";#N/A!#N/A!FALSE;""P &amp; L""}"</definedName>
    <definedName name="FIAT_PR">#REF!</definedName>
    <definedName name="FIAT_PR">#REF!</definedName>
    <definedName name="FIAT_PR">#REF!</definedName>
    <definedName name="glc">#REF!</definedName>
    <definedName name="glc">#REF!</definedName>
    <definedName name="glc">#REF!</definedName>
    <definedName name="glcd">#REF!</definedName>
    <definedName name="glcd">#REF!</definedName>
    <definedName name="glcd">#REF!</definedName>
    <definedName name="GMI_PR">#REF!</definedName>
    <definedName name="GMI_PR">#REF!</definedName>
    <definedName name="GMI_PR">#REF!</definedName>
    <definedName name="HLREC">#REF!</definedName>
    <definedName name="HLREC">#REF!</definedName>
    <definedName name="HLREC">#REF!</definedName>
    <definedName name="HTML_CodePage">1252</definedName>
    <definedName name="HTML_Control">{"'Front'!$D$18:$E$18","'Front'!$D$18:$E$18"}</definedName>
    <definedName name="HTML_Control">{"'Front'!$D$18:$E$18","'Front'!$D$18:$E$18"}</definedName>
    <definedName name="HTML_Control">{"'Front'!$D$18:$E$18","'Front'!$D$18:$E$18"}</definedName>
    <definedName name="HTML_Description">""</definedName>
    <definedName name="HTML_Email">""</definedName>
    <definedName name="HTML_Header">"Front"</definedName>
    <definedName name="HTML_LastUpdate">"07/04/02"</definedName>
    <definedName name="HTML_LineAfter">FALSE</definedName>
    <definedName name="HTML_LineBefore">FALSE</definedName>
    <definedName name="HTML_Name">"PAVP"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"Daily Production Area 05"</definedName>
    <definedName name="IJIUI">"{#N/A!#N/A!TRUE;""Summary"";#N/A!#N/A!TRUE;""Balance Sheet"";#N/A!#N/A!TRUE;""P &amp; L"";#N/A!#N/A!TRUE;""Fixed Assets"";#N/A!#N/A!TRUE;""Cash Flows""}"</definedName>
    <definedName name="IJIUI">"{#N/A!#N/A!TRUE;""Summary"";#N/A!#N/A!TRUE;""Balance Sheet"";#N/A!#N/A!TRUE;""P &amp; L"";#N/A!#N/A!TRUE;""Fixed Assets"";#N/A!#N/A!TRUE;""Cash Flows""}"</definedName>
    <definedName name="IJIUI">"{#N/A!#N/A!TRUE;""Summary"";#N/A!#N/A!TRUE;""Balance Sheet"";#N/A!#N/A!TRUE;""P &amp; L"";#N/A!#N/A!TRUE;""Fixed Assets"";#N/A!#N/A!TRUE;""Cash Flows""}"</definedName>
    <definedName name="Income_tax">#REF!</definedName>
    <definedName name="Income_tax">#REF!</definedName>
    <definedName name="Income_tax">#REF!</definedName>
    <definedName name="interwisesept02">"#REF!"</definedName>
    <definedName name="interwisesept02">"#REF!"</definedName>
    <definedName name="interwisesept02">"#REF!"</definedName>
    <definedName name="INTT_EXP">#REF!</definedName>
    <definedName name="INTT_EXP">#REF!</definedName>
    <definedName name="INTT_EXP">#REF!</definedName>
    <definedName name="INV">#REF!</definedName>
    <definedName name="INV">#REF!</definedName>
    <definedName name="INV">#REF!</definedName>
    <definedName name="IUIU">"{#N/A!#N/A!TRUE;""Summary"";#N/A!#N/A!TRUE;""Balance Sheet"";#N/A!#N/A!TRUE;""P &amp; L"";#N/A!#N/A!TRUE;""Fixed Assets"";#N/A!#N/A!TRUE;""Cash Flows""}"</definedName>
    <definedName name="IUIU">"{#N/A!#N/A!TRUE;""Summary"";#N/A!#N/A!TRUE;""Balance Sheet"";#N/A!#N/A!TRUE;""P &amp; L"";#N/A!#N/A!TRUE;""Fixed Assets"";#N/A!#N/A!TRUE;""Cash Flows""}"</definedName>
    <definedName name="IUIU">"{#N/A!#N/A!TRUE;""Summary"";#N/A!#N/A!TRUE;""Balance Sheet"";#N/A!#N/A!TRUE;""P &amp; L"";#N/A!#N/A!TRUE;""Fixed Assets"";#N/A!#N/A!TRUE;""Cash Flows""}"</definedName>
    <definedName name="jmgkdjgkdfjgkf">"{#N/A!#N/A!FALSE;""Cash Flows"";#N/A!#N/A!FALSE;""Fixed Assets"";#N/A!#N/A!FALSE;""Balance Sheet"";#N/A!#N/A!FALSE;""P &amp; L""}"</definedName>
    <definedName name="jmgkdjgkdfjgkf">"{#N/A!#N/A!FALSE;""Cash Flows"";#N/A!#N/A!FALSE;""Fixed Assets"";#N/A!#N/A!FALSE;""Balance Sheet"";#N/A!#N/A!FALSE;""P &amp; L""}"</definedName>
    <definedName name="jmgkdjgkdfjgkf">"{#N/A!#N/A!FALSE;""Cash Flows"";#N/A!#N/A!FALSE;""Fixed Assets"";#N/A!#N/A!FALSE;""Balance Sheet"";#N/A!#N/A!FALSE;""P &amp; L""}"</definedName>
    <definedName name="L">{"' calendrier 2000'!$A$1:$Q$38"}</definedName>
    <definedName name="L">{"' calendrier 2000'!$A$1:$Q$38"}</definedName>
    <definedName name="L">{"' calendrier 2000'!$A$1:$Q$38"}</definedName>
    <definedName name="list">#REF!</definedName>
    <definedName name="list">#REF!</definedName>
    <definedName name="LIST1">#REF!</definedName>
    <definedName name="machine">#REF!</definedName>
    <definedName name="MachineList">#REF!</definedName>
    <definedName name="MachineList">#REF!</definedName>
    <definedName name="MachineList">#REF!</definedName>
    <definedName name="Management_Profile">"'[5]Bajaj OS'.$A$1"</definedName>
    <definedName name="Manpower">#REF!</definedName>
    <definedName name="Manpower">#REF!</definedName>
    <definedName name="Manpower">#REF!</definedName>
    <definedName name="MANU_EXP">#REF!</definedName>
    <definedName name="MANU_EXP">#REF!</definedName>
    <definedName name="MANU_EXP">#REF!</definedName>
    <definedName name="March">"{#N/A!#N/A!FALSE;""Cash Flows"";#N/A!#N/A!FALSE;""Fixed Assets"";#N/A!#N/A!FALSE;""Balance Sheet"";#N/A!#N/A!FALSE;""P &amp; L""}"</definedName>
    <definedName name="March">"{#N/A!#N/A!FALSE;""Cash Flows"";#N/A!#N/A!FALSE;""Fixed Assets"";#N/A!#N/A!FALSE;""Balance Sheet"";#N/A!#N/A!FALSE;""P &amp; L""}"</definedName>
    <definedName name="March">"{#N/A!#N/A!FALSE;""Cash Flows"";#N/A!#N/A!FALSE;""Fixed Assets"";#N/A!#N/A!FALSE;""Balance Sheet"";#N/A!#N/A!FALSE;""P &amp; L""}"</definedName>
    <definedName name="MISC_EXP">#REF!</definedName>
    <definedName name="MISC_EXP">#REF!</definedName>
    <definedName name="MISC_EXP">#REF!</definedName>
    <definedName name="MonWC">#REF!</definedName>
    <definedName name="MonWC">#REF!</definedName>
    <definedName name="MonWC">#REF!</definedName>
    <definedName name="mylist">#REF!</definedName>
    <definedName name="mylist">#REF!</definedName>
    <definedName name="N_ENTITE">#REF!</definedName>
    <definedName name="N_ENTITE">#REF!</definedName>
    <definedName name="N_ENTITE">#REF!</definedName>
    <definedName name="no_quote_reason_range">NA()</definedName>
    <definedName name="NOTES">#REF!</definedName>
    <definedName name="NOTES">#REF!</definedName>
    <definedName name="NOTES">#REF!</definedName>
    <definedName name="oc">#REF!</definedName>
    <definedName name="oc">#REF!</definedName>
    <definedName name="oc">#REF!</definedName>
    <definedName name="Offer_Format">#REF!</definedName>
    <definedName name="Offer_Format">#REF!</definedName>
    <definedName name="Offer_Format">#REF!</definedName>
    <definedName name="Order_Format">#REF!</definedName>
    <definedName name="Order_Format">#REF!</definedName>
    <definedName name="Order_Format">#REF!</definedName>
    <definedName name="OTH_INC">#REF!</definedName>
    <definedName name="OTH_INC">#REF!</definedName>
    <definedName name="OTH_INC">#REF!</definedName>
    <definedName name="Ovh">"{#N/A!#N/A!FALSE;""Cash Flows"";#N/A!#N/A!FALSE;""Fixed Assets"";#N/A!#N/A!FALSE;""Balance Sheet"";#N/A!#N/A!FALSE;""P &amp; L""}"</definedName>
    <definedName name="Ovh">"{#N/A!#N/A!FALSE;""Cash Flows"";#N/A!#N/A!FALSE;""Fixed Assets"";#N/A!#N/A!FALSE;""Balance Sheet"";#N/A!#N/A!FALSE;""P &amp; L""}"</definedName>
    <definedName name="Ovh">"{#N/A!#N/A!FALSE;""Cash Flows"";#N/A!#N/A!FALSE;""Fixed Assets"";#N/A!#N/A!FALSE;""Balance Sheet"";#N/A!#N/A!FALSE;""P &amp; L""}"</definedName>
    <definedName name="Page_10">#REF!</definedName>
    <definedName name="Page_10">#REF!</definedName>
    <definedName name="Page_10">#REF!</definedName>
    <definedName name="Page_11">#REF!</definedName>
    <definedName name="Page_11">#REF!</definedName>
    <definedName name="Page_11">#REF!</definedName>
    <definedName name="Page_12">#REF!</definedName>
    <definedName name="Page_12">#REF!</definedName>
    <definedName name="Page_12">#REF!</definedName>
    <definedName name="Page_13">#REF!</definedName>
    <definedName name="Page_13">#REF!</definedName>
    <definedName name="Page_13">#REF!</definedName>
    <definedName name="Page_14">#REF!</definedName>
    <definedName name="Page_14">#REF!</definedName>
    <definedName name="Page_14">#REF!</definedName>
    <definedName name="Page_15">#REF!</definedName>
    <definedName name="Page_15">#REF!</definedName>
    <definedName name="Page_15">#REF!</definedName>
    <definedName name="Page_16">#REF!</definedName>
    <definedName name="Page_16">#REF!</definedName>
    <definedName name="Page_16">#REF!</definedName>
    <definedName name="Page_17">#REF!</definedName>
    <definedName name="Page_17">#REF!</definedName>
    <definedName name="Page_17">#REF!</definedName>
    <definedName name="Passif">#REF!</definedName>
    <definedName name="Passif">#REF!</definedName>
    <definedName name="Passif">#REF!</definedName>
    <definedName name="Passif_Colin">#REF!</definedName>
    <definedName name="Passif_Colin">#REF!</definedName>
    <definedName name="Passif_Colin">#REF!</definedName>
    <definedName name="PIPPO">#REF!</definedName>
    <definedName name="PIPPO">#REF!</definedName>
    <definedName name="PIPPO">#REF!</definedName>
    <definedName name="PL">#REF!</definedName>
    <definedName name="PL">#REF!</definedName>
    <definedName name="PL">#REF!</definedName>
    <definedName name="PLN_EUR">#REF!</definedName>
    <definedName name="PLN_EUR">#REF!</definedName>
    <definedName name="PLN_EUR">#REF!</definedName>
    <definedName name="PLN_GBP">#REF!</definedName>
    <definedName name="PLN_GBP">#REF!</definedName>
    <definedName name="PLN_GBP">#REF!</definedName>
    <definedName name="pluto">#REF!</definedName>
    <definedName name="pluto">#REF!</definedName>
    <definedName name="pluto">#REF!</definedName>
    <definedName name="PNL">#REF!</definedName>
    <definedName name="PNL">#REF!</definedName>
    <definedName name="pr">#REF!</definedName>
    <definedName name="pr">#REF!</definedName>
    <definedName name="pr">#REF!</definedName>
    <definedName name="_xlnm.Print_Area">'Cost Estimation'!$A$5:$AA$36</definedName>
    <definedName name="_xlnm.Print_Area">#REF!</definedName>
    <definedName name="_xlnm.Print_Area">#REF!</definedName>
    <definedName name="Print_Area_5">"#REF!"</definedName>
    <definedName name="Print_Area_5">"#REF!"</definedName>
    <definedName name="Print_Area_5">"#REF!"</definedName>
    <definedName name="PRINT_AREA_MI">#REF!</definedName>
    <definedName name="PRINT_AREA_MI">#REF!</definedName>
    <definedName name="PRINT_AREA_MI">#REF!</definedName>
    <definedName name="PRINT_TITLES_2">#REF!</definedName>
    <definedName name="PRINT_TITLES_2">#REF!</definedName>
    <definedName name="PRINT_TITLES_2">#REF!</definedName>
    <definedName name="PRINT_TITLES_MI">#REF!</definedName>
    <definedName name="PRINT_TITLES_MI">#REF!</definedName>
    <definedName name="PRINT_TITLES_MI">#REF!</definedName>
    <definedName name="Pritn_Area_2">#REF!</definedName>
    <definedName name="Pritn_Area_2">#REF!</definedName>
    <definedName name="Pritn_Area_2">#REF!</definedName>
    <definedName name="PRO">#REF!</definedName>
    <definedName name="PRO">#REF!</definedName>
    <definedName name="PRO">#REF!</definedName>
    <definedName name="Processlist">#REF!</definedName>
    <definedName name="Processlist">#REF!</definedName>
    <definedName name="Q">#REF!</definedName>
    <definedName name="Q">#REF!</definedName>
    <definedName name="Q">#REF!</definedName>
    <definedName name="qewqeqwerq">"{#N/A!#N/A!FALSE;""Cash Flows"";#N/A!#N/A!FALSE;""Fixed Assets"";#N/A!#N/A!FALSE;""Balance Sheet"";#N/A!#N/A!FALSE;""P &amp; L""}"</definedName>
    <definedName name="qewqeqwerq">"{#N/A!#N/A!FALSE;""Cash Flows"";#N/A!#N/A!FALSE;""Fixed Assets"";#N/A!#N/A!FALSE;""Balance Sheet"";#N/A!#N/A!FALSE;""P &amp; L""}"</definedName>
    <definedName name="qewqeqwerq">"{#N/A!#N/A!FALSE;""Cash Flows"";#N/A!#N/A!FALSE;""Fixed Assets"";#N/A!#N/A!FALSE;""Balance Sheet"";#N/A!#N/A!FALSE;""P &amp; L""}"</definedName>
    <definedName name="QTY_Pur">#REF!</definedName>
    <definedName name="QTY_Pur">#REF!</definedName>
    <definedName name="QTY_Pur">#REF!</definedName>
    <definedName name="quoted_currency">NA()</definedName>
    <definedName name="R_DSC">#REF!</definedName>
    <definedName name="R_DSC">#REF!</definedName>
    <definedName name="R_DSC">#REF!</definedName>
    <definedName name="RESERVE">#REF!</definedName>
    <definedName name="RESERVE">#REF!</definedName>
    <definedName name="RESERVE">#REF!</definedName>
    <definedName name="Résult_I_Colin">#REF!</definedName>
    <definedName name="Résult_I_Colin">#REF!</definedName>
    <definedName name="Résult_I_Colin">#REF!</definedName>
    <definedName name="Résult_II_Colin">#REF!</definedName>
    <definedName name="Résult_II_Colin">#REF!</definedName>
    <definedName name="Résult_II_Colin">#REF!</definedName>
    <definedName name="RESULT1">#REF!</definedName>
    <definedName name="RESULT1">#REF!</definedName>
    <definedName name="RESULT1">#REF!</definedName>
    <definedName name="RESULT1.CONT">#REF!</definedName>
    <definedName name="RESULT1.CONT">#REF!</definedName>
    <definedName name="RESULT1.CONT">#REF!</definedName>
    <definedName name="RESULT2">#REF!</definedName>
    <definedName name="RESULT2">#REF!</definedName>
    <definedName name="RESULT2">#REF!</definedName>
    <definedName name="RESULT2.CONT">#REF!</definedName>
    <definedName name="RESULT2.CONT">#REF!</definedName>
    <definedName name="RESULT2.CONT">#REF!</definedName>
    <definedName name="Résultat_I">#REF!</definedName>
    <definedName name="Résultat_I">#REF!</definedName>
    <definedName name="Résultat_I">#REF!</definedName>
    <definedName name="Résultat_II">#REF!</definedName>
    <definedName name="Résultat_II">#REF!</definedName>
    <definedName name="Résultat_II">#REF!</definedName>
    <definedName name="rmannex">#REF!</definedName>
    <definedName name="rmannex">#REF!</definedName>
    <definedName name="rmannex">#REF!</definedName>
    <definedName name="rtl">"#REF!"</definedName>
    <definedName name="rtl">"#REF!"</definedName>
    <definedName name="rtl">"#REF!"</definedName>
    <definedName name="rtlMar03">"#REF!"</definedName>
    <definedName name="rtlMar03">"#REF!"</definedName>
    <definedName name="rtlMar03">"#REF!"</definedName>
    <definedName name="RUPEE">#REF!</definedName>
    <definedName name="RUPEE">#REF!</definedName>
    <definedName name="RUPEE">#REF!</definedName>
    <definedName name="sec">#REF!</definedName>
    <definedName name="sec">#REF!</definedName>
    <definedName name="sec">#REF!</definedName>
    <definedName name="SEC_LOAN">#REF!</definedName>
    <definedName name="SEC_LOAN">#REF!</definedName>
    <definedName name="SEC_LOAN">#REF!</definedName>
    <definedName name="secln">#REF!</definedName>
    <definedName name="secln">#REF!</definedName>
    <definedName name="secln">#REF!</definedName>
    <definedName name="spcl">#REF!</definedName>
    <definedName name="spcl1">#REF!</definedName>
    <definedName name="ss">#REF!</definedName>
    <definedName name="ss">#REF!</definedName>
    <definedName name="ss">#REF!</definedName>
    <definedName name="SSS">"{#N/A!#N/A!FALSE;""Cash Flows"";#N/A!#N/A!FALSE;""Fixed Assets"";#N/A!#N/A!FALSE;""Balance Sheet"";#N/A!#N/A!FALSE;""P &amp; L""}"</definedName>
    <definedName name="SSS">"{#N/A!#N/A!FALSE;""Cash Flows"";#N/A!#N/A!FALSE;""Fixed Assets"";#N/A!#N/A!FALSE;""Balance Sheet"";#N/A!#N/A!FALSE;""P &amp; L""}"</definedName>
    <definedName name="SSS">"{#N/A!#N/A!FALSE;""Cash Flows"";#N/A!#N/A!FALSE;""Fixed Assets"";#N/A!#N/A!FALSE;""Balance Sheet"";#N/A!#N/A!FALSE;""P &amp; L""}"</definedName>
    <definedName name="SSSSB">"{#N/A!#N/A!TRUE;""Summary"";#N/A!#N/A!TRUE;""Balance Sheet"";#N/A!#N/A!TRUE;""P &amp; L"";#N/A!#N/A!TRUE;""Fixed Assets"";#N/A!#N/A!TRUE;""Cash Flows""}"</definedName>
    <definedName name="SSSSB">"{#N/A!#N/A!TRUE;""Summary"";#N/A!#N/A!TRUE;""Balance Sheet"";#N/A!#N/A!TRUE;""P &amp; L"";#N/A!#N/A!TRUE;""Fixed Assets"";#N/A!#N/A!TRUE;""Cash Flows""}"</definedName>
    <definedName name="SSSSB">"{#N/A!#N/A!TRUE;""Summary"";#N/A!#N/A!TRUE;""Balance Sheet"";#N/A!#N/A!TRUE;""P &amp; L"";#N/A!#N/A!TRUE;""Fixed Assets"";#N/A!#N/A!TRUE;""Cash Flows""}"</definedName>
    <definedName name="SSSSSB">"{#N/A!#N/A!FALSE;""Cash Flows"";#N/A!#N/A!FALSE;""Fixed Assets"";#N/A!#N/A!FALSE;""Balance Sheet"";#N/A!#N/A!FALSE;""P &amp; L""}"</definedName>
    <definedName name="SSSSSB">"{#N/A!#N/A!FALSE;""Cash Flows"";#N/A!#N/A!FALSE;""Fixed Assets"";#N/A!#N/A!FALSE;""Balance Sheet"";#N/A!#N/A!FALSE;""P &amp; L""}"</definedName>
    <definedName name="SSSSSB">"{#N/A!#N/A!FALSE;""Cash Flows"";#N/A!#N/A!FALSE;""Fixed Assets"";#N/A!#N/A!FALSE;""Balance Sheet"";#N/A!#N/A!FALSE;""P &amp; L""}"</definedName>
    <definedName name="START">#REF!</definedName>
    <definedName name="START">#REF!</definedName>
    <definedName name="START">#REF!</definedName>
    <definedName name="stk">#REF!</definedName>
    <definedName name="stk">#REF!</definedName>
    <definedName name="stk">#REF!</definedName>
    <definedName name="Stranding_1430">#REF!</definedName>
    <definedName name="Stranding_1430">#REF!</definedName>
    <definedName name="Stranding_1430">#REF!</definedName>
    <definedName name="sum">#REF!</definedName>
    <definedName name="sum">#REF!</definedName>
    <definedName name="sum">#REF!</definedName>
    <definedName name="Tab_5_exercices">#REF!</definedName>
    <definedName name="Tab_5_exercices">#REF!</definedName>
    <definedName name="Tab_5_exercices">#REF!</definedName>
    <definedName name="Tax_Rate">"'[9]TJC - Total'.$N$172"</definedName>
    <definedName name="TELCO_JsrLkw">#REF!</definedName>
    <definedName name="TELCO_JsrLkw">#REF!</definedName>
    <definedName name="TELCO_JsrLkw">#REF!</definedName>
    <definedName name="TELCO_PR">#REF!</definedName>
    <definedName name="TELCO_PR">#REF!</definedName>
    <definedName name="TELCO_PR">#REF!</definedName>
    <definedName name="TKML_PR">#REF!</definedName>
    <definedName name="TKML_PR">#REF!</definedName>
    <definedName name="TKML_PR">#REF!</definedName>
    <definedName name="U_11_FG_Variance">#REF!</definedName>
    <definedName name="U_11_FG_Variance">#REF!</definedName>
    <definedName name="U_11_FG_Variance">#REF!</definedName>
    <definedName name="U_4_Investments_2002">#REF!</definedName>
    <definedName name="U_4_Investments_2002">#REF!</definedName>
    <definedName name="U_4_Investments_2002">#REF!</definedName>
    <definedName name="U_4_Investments_2003">#REF!</definedName>
    <definedName name="U_4_Investments_2003">#REF!</definedName>
    <definedName name="U_4_Investments_2003">#REF!</definedName>
    <definedName name="U_4_Investments_2004">#REF!</definedName>
    <definedName name="U_4_Investments_2004">#REF!</definedName>
    <definedName name="U_4_Investments_2004">#REF!</definedName>
    <definedName name="U_6_RM_Variance">#REF!</definedName>
    <definedName name="U_6_RM_Variance">#REF!</definedName>
    <definedName name="U_6_RM_Variance">#REF!</definedName>
    <definedName name="U_8_Closing_FG">#REF!</definedName>
    <definedName name="U_8_Closing_FG">#REF!</definedName>
    <definedName name="U_8_Closing_FG">#REF!</definedName>
    <definedName name="U_8_COBO_Sales">#REF!</definedName>
    <definedName name="U_8_COBO_Sales">#REF!</definedName>
    <definedName name="U_8_COBO_Sales">#REF!</definedName>
    <definedName name="U_8_Crate_Rental">#REF!</definedName>
    <definedName name="U_8_Crate_Rental">#REF!</definedName>
    <definedName name="U_8_Crate_Rental">#REF!</definedName>
    <definedName name="U_8_Processing">#REF!</definedName>
    <definedName name="U_8_Processing">#REF!</definedName>
    <definedName name="U_8_Processing">#REF!</definedName>
    <definedName name="U_8_Purchases_COBO">#REF!</definedName>
    <definedName name="U_8_Purchases_COBO">#REF!</definedName>
    <definedName name="U_8_Purchases_COBO">#REF!</definedName>
    <definedName name="U_8_Purchases_FOBO">#REF!</definedName>
    <definedName name="U_8_Purchases_FOBO">#REF!</definedName>
    <definedName name="U_8_Purchases_FOBO">#REF!</definedName>
    <definedName name="U_8_Purchases_HCCM">#REF!</definedName>
    <definedName name="U_8_Purchases_HCCM">#REF!</definedName>
    <definedName name="U_8_Purchases_HCCM">#REF!</definedName>
    <definedName name="U_8_Sales">#REF!</definedName>
    <definedName name="U_8_Sales">#REF!</definedName>
    <definedName name="U_8_Sales">#REF!</definedName>
    <definedName name="U_8_Sales_FOBO">#REF!</definedName>
    <definedName name="U_8_Sales_FOBO">#REF!</definedName>
    <definedName name="U_8_Sales_FOBO">#REF!</definedName>
    <definedName name="U_8_Sales_HCCM">#REF!</definedName>
    <definedName name="U_8_Sales_HCCM">#REF!</definedName>
    <definedName name="U_8_Sales_HCCM">#REF!</definedName>
    <definedName name="UEIUIUE">"{#N/A!#N/A!TRUE;""Summary"";#N/A!#N/A!TRUE;""Balance Sheet"";#N/A!#N/A!TRUE;""P &amp; L"";#N/A!#N/A!TRUE;""Fixed Assets"";#N/A!#N/A!TRUE;""Cash Flows""}"</definedName>
    <definedName name="UEIUIUE">"{#N/A!#N/A!TRUE;""Summary"";#N/A!#N/A!TRUE;""Balance Sheet"";#N/A!#N/A!TRUE;""P &amp; L"";#N/A!#N/A!TRUE;""Fixed Assets"";#N/A!#N/A!TRUE;""Cash Flows""}"</definedName>
    <definedName name="UEIUIUE">"{#N/A!#N/A!TRUE;""Summary"";#N/A!#N/A!TRUE;""Balance Sheet"";#N/A!#N/A!TRUE;""P &amp; L"";#N/A!#N/A!TRUE;""Fixed Assets"";#N/A!#N/A!TRUE;""Cash Flows""}"</definedName>
    <definedName name="unsec">#REF!</definedName>
    <definedName name="unsec">#REF!</definedName>
    <definedName name="unsec">#REF!</definedName>
    <definedName name="UNSEC_LOAN">#REF!</definedName>
    <definedName name="UNSEC_LOAN">#REF!</definedName>
    <definedName name="UNSEC_LOAN">#REF!</definedName>
    <definedName name="UUIIE">"{#N/A!#N/A!FALSE;""Cash Flows"";#N/A!#N/A!FALSE;""Fixed Assets"";#N/A!#N/A!FALSE;""Balance Sheet"";#N/A!#N/A!FALSE;""P &amp; L""}"</definedName>
    <definedName name="UUIIE">"{#N/A!#N/A!FALSE;""Cash Flows"";#N/A!#N/A!FALSE;""Fixed Assets"";#N/A!#N/A!FALSE;""Balance Sheet"";#N/A!#N/A!FALSE;""P &amp; L""}"</definedName>
    <definedName name="UUIIE">"{#N/A!#N/A!FALSE;""Cash Flows"";#N/A!#N/A!FALSE;""Fixed Assets"";#N/A!#N/A!FALSE;""Balance Sheet"";#N/A!#N/A!FALSE;""P &amp; L""}"</definedName>
    <definedName name="vga">"{#N/A!#N/A!TRUE;""Summary"";#N/A!#N/A!TRUE;""Balance Sheet"";#N/A!#N/A!TRUE;""P &amp; L"";#N/A!#N/A!TRUE;""Fixed Assets"";#N/A!#N/A!TRUE;""Cash Flows""}"</definedName>
    <definedName name="vga">"{#N/A!#N/A!TRUE;""Summary"";#N/A!#N/A!TRUE;""Balance Sheet"";#N/A!#N/A!TRUE;""P &amp; L"";#N/A!#N/A!TRUE;""Fixed Assets"";#N/A!#N/A!TRUE;""Cash Flows""}"</definedName>
    <definedName name="vga">"{#N/A!#N/A!TRUE;""Summary"";#N/A!#N/A!TRUE;""Balance Sheet"";#N/A!#N/A!TRUE;""P &amp; L"";#N/A!#N/A!TRUE;""Fixed Assets"";#N/A!#N/A!TRUE;""Cash Flows""}"</definedName>
    <definedName name="WB">"{#N/A!#N/A!TRUE;""Summary"";#N/A!#N/A!TRUE;""Balance Sheet"";#N/A!#N/A!TRUE;""P &amp; L"";#N/A!#N/A!TRUE;""Fixed Assets"";#N/A!#N/A!TRUE;""Cash Flows""}"</definedName>
    <definedName name="WB">"{#N/A!#N/A!TRUE;""Summary"";#N/A!#N/A!TRUE;""Balance Sheet"";#N/A!#N/A!TRUE;""P &amp; L"";#N/A!#N/A!TRUE;""Fixed Assets"";#N/A!#N/A!TRUE;""Cash Flows""}"</definedName>
    <definedName name="WB">"{#N/A!#N/A!TRUE;""Summary"";#N/A!#N/A!TRUE;""Balance Sheet"";#N/A!#N/A!TRUE;""P &amp; L"";#N/A!#N/A!TRUE;""Fixed Assets"";#N/A!#N/A!TRUE;""Cash Flows""}"</definedName>
    <definedName name="WBB">"{#N/A!#N/A!TRUE;""Summary"";#N/A!#N/A!TRUE;""Balance Sheet"";#N/A!#N/A!TRUE;""P &amp; L"";#N/A!#N/A!TRUE;""Fixed Assets"";#N/A!#N/A!TRUE;""Cash Flows""}"</definedName>
    <definedName name="WBB">"{#N/A!#N/A!TRUE;""Summary"";#N/A!#N/A!TRUE;""Balance Sheet"";#N/A!#N/A!TRUE;""P &amp; L"";#N/A!#N/A!TRUE;""Fixed Assets"";#N/A!#N/A!TRUE;""Cash Flows""}"</definedName>
    <definedName name="WBB">"{#N/A!#N/A!TRUE;""Summary"";#N/A!#N/A!TRUE;""Balance Sheet"";#N/A!#N/A!TRUE;""P &amp; L"";#N/A!#N/A!TRUE;""Fixed Assets"";#N/A!#N/A!TRUE;""Cash Flows""}"</definedName>
    <definedName name="WBBB">"{#N/A!#N/A!FALSE;""Cash Flows"";#N/A!#N/A!FALSE;""Fixed Assets"";#N/A!#N/A!FALSE;""Balance Sheet"";#N/A!#N/A!FALSE;""P &amp; L""}"</definedName>
    <definedName name="WBBB">"{#N/A!#N/A!FALSE;""Cash Flows"";#N/A!#N/A!FALSE;""Fixed Assets"";#N/A!#N/A!FALSE;""Balance Sheet"";#N/A!#N/A!FALSE;""P &amp; L""}"</definedName>
    <definedName name="WBBB">"{#N/A!#N/A!FALSE;""Cash Flows"";#N/A!#N/A!FALSE;""Fixed Assets"";#N/A!#N/A!FALSE;""Balance Sheet"";#N/A!#N/A!FALSE;""P &amp; L""}"</definedName>
    <definedName name="WBBBBB">"{#N/A!#N/A!TRUE;""Summary"";#N/A!#N/A!TRUE;""Balance Sheet"";#N/A!#N/A!TRUE;""P &amp; L"";#N/A!#N/A!TRUE;""Fixed Assets"";#N/A!#N/A!TRUE;""Cash Flows""}"</definedName>
    <definedName name="WBBBBB">"{#N/A!#N/A!TRUE;""Summary"";#N/A!#N/A!TRUE;""Balance Sheet"";#N/A!#N/A!TRUE;""P &amp; L"";#N/A!#N/A!TRUE;""Fixed Assets"";#N/A!#N/A!TRUE;""Cash Flows""}"</definedName>
    <definedName name="WBBBBB">"{#N/A!#N/A!TRUE;""Summary"";#N/A!#N/A!TRUE;""Balance Sheet"";#N/A!#N/A!TRUE;""P &amp; L"";#N/A!#N/A!TRUE;""Fixed Assets"";#N/A!#N/A!TRUE;""Cash Flows""}"</definedName>
    <definedName name="WBBBBBB">"{#N/A!#N/A!FALSE;""Cash Flows"";#N/A!#N/A!FALSE;""Fixed Assets"";#N/A!#N/A!FALSE;""Balance Sheet"";#N/A!#N/A!FALSE;""P &amp; L""}"</definedName>
    <definedName name="WBBBBBB">"{#N/A!#N/A!FALSE;""Cash Flows"";#N/A!#N/A!FALSE;""Fixed Assets"";#N/A!#N/A!FALSE;""Balance Sheet"";#N/A!#N/A!FALSE;""P &amp; L""}"</definedName>
    <definedName name="WBBBBBB">"{#N/A!#N/A!FALSE;""Cash Flows"";#N/A!#N/A!FALSE;""Fixed Assets"";#N/A!#N/A!FALSE;""Balance Sheet"";#N/A!#N/A!FALSE;""P &amp; L""}"</definedName>
    <definedName name="WBBBBBBB">"{#N/A!#N/A!TRUE;""Summary"";#N/A!#N/A!TRUE;""Balance Sheet"";#N/A!#N/A!TRUE;""P &amp; L"";#N/A!#N/A!TRUE;""Fixed Assets"";#N/A!#N/A!TRUE;""Cash Flows""}"</definedName>
    <definedName name="WBBBBBBB">"{#N/A!#N/A!TRUE;""Summary"";#N/A!#N/A!TRUE;""Balance Sheet"";#N/A!#N/A!TRUE;""P &amp; L"";#N/A!#N/A!TRUE;""Fixed Assets"";#N/A!#N/A!TRUE;""Cash Flows""}"</definedName>
    <definedName name="WBBBBBBB">"{#N/A!#N/A!TRUE;""Summary"";#N/A!#N/A!TRUE;""Balance Sheet"";#N/A!#N/A!TRUE;""P &amp; L"";#N/A!#N/A!TRUE;""Fixed Assets"";#N/A!#N/A!TRUE;""Cash Flows""}"</definedName>
    <definedName name="WBBBBCCC">"{#N/A!#N/A!FALSE;""Cash Flows"";#N/A!#N/A!FALSE;""Fixed Assets"";#N/A!#N/A!FALSE;""Balance Sheet"";#N/A!#N/A!FALSE;""P &amp; L""}"</definedName>
    <definedName name="WBBBBCCC">"{#N/A!#N/A!FALSE;""Cash Flows"";#N/A!#N/A!FALSE;""Fixed Assets"";#N/A!#N/A!FALSE;""Balance Sheet"";#N/A!#N/A!FALSE;""P &amp; L""}"</definedName>
    <definedName name="WBBBBCCC">"{#N/A!#N/A!FALSE;""Cash Flows"";#N/A!#N/A!FALSE;""Fixed Assets"";#N/A!#N/A!FALSE;""Balance Sheet"";#N/A!#N/A!FALSE;""P &amp; L""}"</definedName>
    <definedName name="wcl">#REF!</definedName>
    <definedName name="wcl">#REF!</definedName>
    <definedName name="wcl">#REF!</definedName>
    <definedName name="wrn.brief">"{#N/A!#N/A!TRUE;""Summary"";#N/A!#N/A!TRUE;""Balance Sheet"";#N/A!#N/A!TRUE;""P &amp; L"";#N/A!#N/A!TRUE;""Fixed Assets"";#N/A!#N/A!TRUE;""Cash Flows""}"</definedName>
    <definedName name="wrn.brief">"{#N/A!#N/A!TRUE;""Summary"";#N/A!#N/A!TRUE;""Balance Sheet"";#N/A!#N/A!TRUE;""P &amp; L"";#N/A!#N/A!TRUE;""Fixed Assets"";#N/A!#N/A!TRUE;""Cash Flows""}"</definedName>
    <definedName name="wrn.brief">"{#N/A!#N/A!TRUE;""Summary"";#N/A!#N/A!TRUE;""Balance Sheet"";#N/A!#N/A!TRUE;""P &amp; L"";#N/A!#N/A!TRUE;""Fixed Assets"";#N/A!#N/A!TRUE;""Cash Flows""}"</definedName>
    <definedName name="wrn.Brief.">"{#N/A!#N/A!TRUE;""Summary"";#N/A!#N/A!TRUE;""Balance Sheet"";#N/A!#N/A!TRUE;""P &amp; L"";#N/A!#N/A!TRUE;""Fixed Assets"";#N/A!#N/A!TRUE;""Cash Flows""}"</definedName>
    <definedName name="wrn.Brief.">"{#N/A!#N/A!TRUE;""Summary"";#N/A!#N/A!TRUE;""Balance Sheet"";#N/A!#N/A!TRUE;""P &amp; L"";#N/A!#N/A!TRUE;""Fixed Assets"";#N/A!#N/A!TRUE;""Cash Flows""}"</definedName>
    <definedName name="wrn.Brief.">"{#N/A!#N/A!TRUE;""Summary"";#N/A!#N/A!TRUE;""Balance Sheet"";#N/A!#N/A!TRUE;""P &amp; L"";#N/A!#N/A!TRUE;""Fixed Assets"";#N/A!#N/A!TRUE;""Cash Flows""}"</definedName>
    <definedName name="wrn.ela">"{#N/A!#N/A!FALSE;""Cash Flows"";#N/A!#N/A!FALSE;""Fixed Assets"";#N/A!#N/A!FALSE;""Balance Sheet"";#N/A!#N/A!FALSE;""P &amp; L""}"</definedName>
    <definedName name="wrn.ela">"{#N/A!#N/A!FALSE;""Cash Flows"";#N/A!#N/A!FALSE;""Fixed Assets"";#N/A!#N/A!FALSE;""Balance Sheet"";#N/A!#N/A!FALSE;""P &amp; L""}"</definedName>
    <definedName name="wrn.ela">"{#N/A!#N/A!FALSE;""Cash Flows"";#N/A!#N/A!FALSE;""Fixed Assets"";#N/A!#N/A!FALSE;""Balance Sheet"";#N/A!#N/A!FALSE;""P &amp; L""}"</definedName>
    <definedName name="wrn.elaborate">"{#N/A!#N/A!FALSE;""Cash Flows"";#N/A!#N/A!FALSE;""Fixed Assets"";#N/A!#N/A!FALSE;""Balance Sheet"";#N/A!#N/A!FALSE;""P &amp; L""}"</definedName>
    <definedName name="wrn.elaborate">"{#N/A!#N/A!FALSE;""Cash Flows"";#N/A!#N/A!FALSE;""Fixed Assets"";#N/A!#N/A!FALSE;""Balance Sheet"";#N/A!#N/A!FALSE;""P &amp; L""}"</definedName>
    <definedName name="wrn.elaborate">"{#N/A!#N/A!FALSE;""Cash Flows"";#N/A!#N/A!FALSE;""Fixed Assets"";#N/A!#N/A!FALSE;""Balance Sheet"";#N/A!#N/A!FALSE;""P &amp; L""}"</definedName>
    <definedName name="wrn.Elaborate.">"{#N/A!#N/A!FALSE;""Cash Flows"";#N/A!#N/A!FALSE;""Fixed Assets"";#N/A!#N/A!FALSE;""Balance Sheet"";#N/A!#N/A!FALSE;""P &amp; L""}"</definedName>
    <definedName name="wrn.Elaborate.">"{#N/A!#N/A!FALSE;""Cash Flows"";#N/A!#N/A!FALSE;""Fixed Assets"";#N/A!#N/A!FALSE;""Balance Sheet"";#N/A!#N/A!FALSE;""P &amp; L""}"</definedName>
    <definedName name="wrn.Elaborate.">"{#N/A!#N/A!FALSE;""Cash Flows"";#N/A!#N/A!FALSE;""Fixed Assets"";#N/A!#N/A!FALSE;""Balance Sheet"";#N/A!#N/A!FALSE;""P &amp; L""}"</definedName>
    <definedName name="wrn1.brief">"{#N/A!#N/A!TRUE;""Summary"";#N/A!#N/A!TRUE;""Balance Sheet"";#N/A!#N/A!TRUE;""P &amp; L"";#N/A!#N/A!TRUE;""Fixed Assets"";#N/A!#N/A!TRUE;""Cash Flows""}"</definedName>
    <definedName name="wrn1.brief">"{#N/A!#N/A!TRUE;""Summary"";#N/A!#N/A!TRUE;""Balance Sheet"";#N/A!#N/A!TRUE;""P &amp; L"";#N/A!#N/A!TRUE;""Fixed Assets"";#N/A!#N/A!TRUE;""Cash Flows""}"</definedName>
    <definedName name="wrn1.brief">"{#N/A!#N/A!TRUE;""Summary"";#N/A!#N/A!TRUE;""Balance Sheet"";#N/A!#N/A!TRUE;""P &amp; L"";#N/A!#N/A!TRUE;""Fixed Assets"";#N/A!#N/A!TRUE;""Cash Flows""}"</definedName>
    <definedName name="wrn1.elaborate">"{#N/A!#N/A!FALSE;""Cash Flows"";#N/A!#N/A!FALSE;""Fixed Assets"";#N/A!#N/A!FALSE;""Balance Sheet"";#N/A!#N/A!FALSE;""P &amp; L""}"</definedName>
    <definedName name="wrn1.elaborate">"{#N/A!#N/A!FALSE;""Cash Flows"";#N/A!#N/A!FALSE;""Fixed Assets"";#N/A!#N/A!FALSE;""Balance Sheet"";#N/A!#N/A!FALSE;""P &amp; L""}"</definedName>
    <definedName name="wrn1.elaborate">"{#N/A!#N/A!FALSE;""Cash Flows"";#N/A!#N/A!FALSE;""Fixed Assets"";#N/A!#N/A!FALSE;""Balance Sheet"";#N/A!#N/A!FALSE;""P &amp; L""}"</definedName>
    <definedName name="wrn10.brief">"{#N/A!#N/A!TRUE;""Summary"";#N/A!#N/A!TRUE;""Balance Sheet"";#N/A!#N/A!TRUE;""P &amp; L"";#N/A!#N/A!TRUE;""Fixed Assets"";#N/A!#N/A!TRUE;""Cash Flows""}"</definedName>
    <definedName name="wrn10.brief">"{#N/A!#N/A!TRUE;""Summary"";#N/A!#N/A!TRUE;""Balance Sheet"";#N/A!#N/A!TRUE;""P &amp; L"";#N/A!#N/A!TRUE;""Fixed Assets"";#N/A!#N/A!TRUE;""Cash Flows""}"</definedName>
    <definedName name="wrn10.brief">"{#N/A!#N/A!TRUE;""Summary"";#N/A!#N/A!TRUE;""Balance Sheet"";#N/A!#N/A!TRUE;""P &amp; L"";#N/A!#N/A!TRUE;""Fixed Assets"";#N/A!#N/A!TRUE;""Cash Flows""}"</definedName>
    <definedName name="wrn10.elaborate">"{#N/A!#N/A!FALSE;""Cash Flows"";#N/A!#N/A!FALSE;""Fixed Assets"";#N/A!#N/A!FALSE;""Balance Sheet"";#N/A!#N/A!FALSE;""P &amp; L""}"</definedName>
    <definedName name="wrn10.elaborate">"{#N/A!#N/A!FALSE;""Cash Flows"";#N/A!#N/A!FALSE;""Fixed Assets"";#N/A!#N/A!FALSE;""Balance Sheet"";#N/A!#N/A!FALSE;""P &amp; L""}"</definedName>
    <definedName name="wrn10.elaborate">"{#N/A!#N/A!FALSE;""Cash Flows"";#N/A!#N/A!FALSE;""Fixed Assets"";#N/A!#N/A!FALSE;""Balance Sheet"";#N/A!#N/A!FALSE;""P &amp; L""}"</definedName>
    <definedName name="wrn11.brief">"{#N/A!#N/A!TRUE;""Summary"";#N/A!#N/A!TRUE;""Balance Sheet"";#N/A!#N/A!TRUE;""P &amp; L"";#N/A!#N/A!TRUE;""Fixed Assets"";#N/A!#N/A!TRUE;""Cash Flows""}"</definedName>
    <definedName name="wrn11.brief">"{#N/A!#N/A!TRUE;""Summary"";#N/A!#N/A!TRUE;""Balance Sheet"";#N/A!#N/A!TRUE;""P &amp; L"";#N/A!#N/A!TRUE;""Fixed Assets"";#N/A!#N/A!TRUE;""Cash Flows""}"</definedName>
    <definedName name="wrn11.brief">"{#N/A!#N/A!TRUE;""Summary"";#N/A!#N/A!TRUE;""Balance Sheet"";#N/A!#N/A!TRUE;""P &amp; L"";#N/A!#N/A!TRUE;""Fixed Assets"";#N/A!#N/A!TRUE;""Cash Flows""}"</definedName>
    <definedName name="wrn11.elaborate">"{#N/A!#N/A!FALSE;""Cash Flows"";#N/A!#N/A!FALSE;""Fixed Assets"";#N/A!#N/A!FALSE;""Balance Sheet"";#N/A!#N/A!FALSE;""P &amp; L""}"</definedName>
    <definedName name="wrn11.elaborate">"{#N/A!#N/A!FALSE;""Cash Flows"";#N/A!#N/A!FALSE;""Fixed Assets"";#N/A!#N/A!FALSE;""Balance Sheet"";#N/A!#N/A!FALSE;""P &amp; L""}"</definedName>
    <definedName name="wrn11.elaborate">"{#N/A!#N/A!FALSE;""Cash Flows"";#N/A!#N/A!FALSE;""Fixed Assets"";#N/A!#N/A!FALSE;""Balance Sheet"";#N/A!#N/A!FALSE;""P &amp; L""}"</definedName>
    <definedName name="wrn12.elaborate">"{#N/A!#N/A!FALSE;""Cash Flows"";#N/A!#N/A!FALSE;""Fixed Assets"";#N/A!#N/A!FALSE;""Balance Sheet"";#N/A!#N/A!FALSE;""P &amp; L""}"</definedName>
    <definedName name="wrn12.elaborate">"{#N/A!#N/A!FALSE;""Cash Flows"";#N/A!#N/A!FALSE;""Fixed Assets"";#N/A!#N/A!FALSE;""Balance Sheet"";#N/A!#N/A!FALSE;""P &amp; L""}"</definedName>
    <definedName name="wrn12.elaborate">"{#N/A!#N/A!FALSE;""Cash Flows"";#N/A!#N/A!FALSE;""Fixed Assets"";#N/A!#N/A!FALSE;""Balance Sheet"";#N/A!#N/A!FALSE;""P &amp; L""}"</definedName>
    <definedName name="wrn13.brief">"{#N/A!#N/A!TRUE;""Summary"";#N/A!#N/A!TRUE;""Balance Sheet"";#N/A!#N/A!TRUE;""P &amp; L"";#N/A!#N/A!TRUE;""Fixed Assets"";#N/A!#N/A!TRUE;""Cash Flows""}"</definedName>
    <definedName name="wrn13.brief">"{#N/A!#N/A!TRUE;""Summary"";#N/A!#N/A!TRUE;""Balance Sheet"";#N/A!#N/A!TRUE;""P &amp; L"";#N/A!#N/A!TRUE;""Fixed Assets"";#N/A!#N/A!TRUE;""Cash Flows""}"</definedName>
    <definedName name="wrn13.brief">"{#N/A!#N/A!TRUE;""Summary"";#N/A!#N/A!TRUE;""Balance Sheet"";#N/A!#N/A!TRUE;""P &amp; L"";#N/A!#N/A!TRUE;""Fixed Assets"";#N/A!#N/A!TRUE;""Cash Flows""}"</definedName>
    <definedName name="wrn13.elaborate">"{#N/A!#N/A!FALSE;""Cash Flows"";#N/A!#N/A!FALSE;""Fixed Assets"";#N/A!#N/A!FALSE;""Balance Sheet"";#N/A!#N/A!FALSE;""P &amp; L""}"</definedName>
    <definedName name="wrn13.elaborate">"{#N/A!#N/A!FALSE;""Cash Flows"";#N/A!#N/A!FALSE;""Fixed Assets"";#N/A!#N/A!FALSE;""Balance Sheet"";#N/A!#N/A!FALSE;""P &amp; L""}"</definedName>
    <definedName name="wrn13.elaborate">"{#N/A!#N/A!FALSE;""Cash Flows"";#N/A!#N/A!FALSE;""Fixed Assets"";#N/A!#N/A!FALSE;""Balance Sheet"";#N/A!#N/A!FALSE;""P &amp; L""}"</definedName>
    <definedName name="wrn14.elaborate">"{#N/A!#N/A!FALSE;""Cash Flows"";#N/A!#N/A!FALSE;""Fixed Assets"";#N/A!#N/A!FALSE;""Balance Sheet"";#N/A!#N/A!FALSE;""P &amp; L""}"</definedName>
    <definedName name="wrn14.elaborate">"{#N/A!#N/A!FALSE;""Cash Flows"";#N/A!#N/A!FALSE;""Fixed Assets"";#N/A!#N/A!FALSE;""Balance Sheet"";#N/A!#N/A!FALSE;""P &amp; L""}"</definedName>
    <definedName name="wrn14.elaborate">"{#N/A!#N/A!FALSE;""Cash Flows"";#N/A!#N/A!FALSE;""Fixed Assets"";#N/A!#N/A!FALSE;""Balance Sheet"";#N/A!#N/A!FALSE;""P &amp; L""}"</definedName>
    <definedName name="wrn15.brief">"{#N/A!#N/A!TRUE;""Summary"";#N/A!#N/A!TRUE;""Balance Sheet"";#N/A!#N/A!TRUE;""P &amp; L"";#N/A!#N/A!TRUE;""Fixed Assets"";#N/A!#N/A!TRUE;""Cash Flows""}"</definedName>
    <definedName name="wrn15.brief">"{#N/A!#N/A!TRUE;""Summary"";#N/A!#N/A!TRUE;""Balance Sheet"";#N/A!#N/A!TRUE;""P &amp; L"";#N/A!#N/A!TRUE;""Fixed Assets"";#N/A!#N/A!TRUE;""Cash Flows""}"</definedName>
    <definedName name="wrn15.brief">"{#N/A!#N/A!TRUE;""Summary"";#N/A!#N/A!TRUE;""Balance Sheet"";#N/A!#N/A!TRUE;""P &amp; L"";#N/A!#N/A!TRUE;""Fixed Assets"";#N/A!#N/A!TRUE;""Cash Flows""}"</definedName>
    <definedName name="wrn16.elaborate">"{#N/A!#N/A!FALSE;""Cash Flows"";#N/A!#N/A!FALSE;""Fixed Assets"";#N/A!#N/A!FALSE;""Balance Sheet"";#N/A!#N/A!FALSE;""P &amp; L""}"</definedName>
    <definedName name="wrn16.elaborate">"{#N/A!#N/A!FALSE;""Cash Flows"";#N/A!#N/A!FALSE;""Fixed Assets"";#N/A!#N/A!FALSE;""Balance Sheet"";#N/A!#N/A!FALSE;""P &amp; L""}"</definedName>
    <definedName name="wrn16.elaborate">"{#N/A!#N/A!FALSE;""Cash Flows"";#N/A!#N/A!FALSE;""Fixed Assets"";#N/A!#N/A!FALSE;""Balance Sheet"";#N/A!#N/A!FALSE;""P &amp; L""}"</definedName>
    <definedName name="wrn18.brief">"{#N/A!#N/A!TRUE;""Summary"";#N/A!#N/A!TRUE;""Balance Sheet"";#N/A!#N/A!TRUE;""P &amp; L"";#N/A!#N/A!TRUE;""Fixed Assets"";#N/A!#N/A!TRUE;""Cash Flows""}"</definedName>
    <definedName name="wrn18.brief">"{#N/A!#N/A!TRUE;""Summary"";#N/A!#N/A!TRUE;""Balance Sheet"";#N/A!#N/A!TRUE;""P &amp; L"";#N/A!#N/A!TRUE;""Fixed Assets"";#N/A!#N/A!TRUE;""Cash Flows""}"</definedName>
    <definedName name="wrn18.brief">"{#N/A!#N/A!TRUE;""Summary"";#N/A!#N/A!TRUE;""Balance Sheet"";#N/A!#N/A!TRUE;""P &amp; L"";#N/A!#N/A!TRUE;""Fixed Assets"";#N/A!#N/A!TRUE;""Cash Flows""}"</definedName>
    <definedName name="wrn19.elaborate">"{#N/A!#N/A!FALSE;""Cash Flows"";#N/A!#N/A!FALSE;""Fixed Assets"";#N/A!#N/A!FALSE;""Balance Sheet"";#N/A!#N/A!FALSE;""P &amp; L""}"</definedName>
    <definedName name="wrn19.elaborate">"{#N/A!#N/A!FALSE;""Cash Flows"";#N/A!#N/A!FALSE;""Fixed Assets"";#N/A!#N/A!FALSE;""Balance Sheet"";#N/A!#N/A!FALSE;""P &amp; L""}"</definedName>
    <definedName name="wrn19.elaborate">"{#N/A!#N/A!FALSE;""Cash Flows"";#N/A!#N/A!FALSE;""Fixed Assets"";#N/A!#N/A!FALSE;""Balance Sheet"";#N/A!#N/A!FALSE;""P &amp; L""}"</definedName>
    <definedName name="wrn2.brief">"{#N/A!#N/A!TRUE;""Summary"";#N/A!#N/A!TRUE;""Balance Sheet"";#N/A!#N/A!TRUE;""P &amp; L"";#N/A!#N/A!TRUE;""Fixed Assets"";#N/A!#N/A!TRUE;""Cash Flows""}"</definedName>
    <definedName name="wrn2.brief">"{#N/A!#N/A!TRUE;""Summary"";#N/A!#N/A!TRUE;""Balance Sheet"";#N/A!#N/A!TRUE;""P &amp; L"";#N/A!#N/A!TRUE;""Fixed Assets"";#N/A!#N/A!TRUE;""Cash Flows""}"</definedName>
    <definedName name="wrn2.brief">"{#N/A!#N/A!TRUE;""Summary"";#N/A!#N/A!TRUE;""Balance Sheet"";#N/A!#N/A!TRUE;""P &amp; L"";#N/A!#N/A!TRUE;""Fixed Assets"";#N/A!#N/A!TRUE;""Cash Flows""}"</definedName>
    <definedName name="wrn20.brief">"{#N/A!#N/A!TRUE;""Summary"";#N/A!#N/A!TRUE;""Balance Sheet"";#N/A!#N/A!TRUE;""P &amp; L"";#N/A!#N/A!TRUE;""Fixed Assets"";#N/A!#N/A!TRUE;""Cash Flows""}"</definedName>
    <definedName name="wrn20.brief">"{#N/A!#N/A!TRUE;""Summary"";#N/A!#N/A!TRUE;""Balance Sheet"";#N/A!#N/A!TRUE;""P &amp; L"";#N/A!#N/A!TRUE;""Fixed Assets"";#N/A!#N/A!TRUE;""Cash Flows""}"</definedName>
    <definedName name="wrn20.brief">"{#N/A!#N/A!TRUE;""Summary"";#N/A!#N/A!TRUE;""Balance Sheet"";#N/A!#N/A!TRUE;""P &amp; L"";#N/A!#N/A!TRUE;""Fixed Assets"";#N/A!#N/A!TRUE;""Cash Flows""}"</definedName>
    <definedName name="wrn20.elaborate">"{#N/A!#N/A!FALSE;""Cash Flows"";#N/A!#N/A!FALSE;""Fixed Assets"";#N/A!#N/A!FALSE;""Balance Sheet"";#N/A!#N/A!FALSE;""P &amp; L""}"</definedName>
    <definedName name="wrn20.elaborate">"{#N/A!#N/A!FALSE;""Cash Flows"";#N/A!#N/A!FALSE;""Fixed Assets"";#N/A!#N/A!FALSE;""Balance Sheet"";#N/A!#N/A!FALSE;""P &amp; L""}"</definedName>
    <definedName name="wrn20.elaborate">"{#N/A!#N/A!FALSE;""Cash Flows"";#N/A!#N/A!FALSE;""Fixed Assets"";#N/A!#N/A!FALSE;""Balance Sheet"";#N/A!#N/A!FALSE;""P &amp; L""}"</definedName>
    <definedName name="wrn21.elaborate">"{#N/A!#N/A!FALSE;""Cash Flows"";#N/A!#N/A!FALSE;""Fixed Assets"";#N/A!#N/A!FALSE;""Balance Sheet"";#N/A!#N/A!FALSE;""P &amp; L""}"</definedName>
    <definedName name="wrn21.elaborate">"{#N/A!#N/A!FALSE;""Cash Flows"";#N/A!#N/A!FALSE;""Fixed Assets"";#N/A!#N/A!FALSE;""Balance Sheet"";#N/A!#N/A!FALSE;""P &amp; L""}"</definedName>
    <definedName name="wrn21.elaborate">"{#N/A!#N/A!FALSE;""Cash Flows"";#N/A!#N/A!FALSE;""Fixed Assets"";#N/A!#N/A!FALSE;""Balance Sheet"";#N/A!#N/A!FALSE;""P &amp; L""}"</definedName>
    <definedName name="Wrn22.brief">"{#N/A!#N/A!TRUE;""Summary"";#N/A!#N/A!TRUE;""Balance Sheet"";#N/A!#N/A!TRUE;""P &amp; L"";#N/A!#N/A!TRUE;""Fixed Assets"";#N/A!#N/A!TRUE;""Cash Flows""}"</definedName>
    <definedName name="Wrn22.brief">"{#N/A!#N/A!TRUE;""Summary"";#N/A!#N/A!TRUE;""Balance Sheet"";#N/A!#N/A!TRUE;""P &amp; L"";#N/A!#N/A!TRUE;""Fixed Assets"";#N/A!#N/A!TRUE;""Cash Flows""}"</definedName>
    <definedName name="Wrn22.brief">"{#N/A!#N/A!TRUE;""Summary"";#N/A!#N/A!TRUE;""Balance Sheet"";#N/A!#N/A!TRUE;""P &amp; L"";#N/A!#N/A!TRUE;""Fixed Assets"";#N/A!#N/A!TRUE;""Cash Flows""}"</definedName>
    <definedName name="wrn22.elaborate">"{#N/A!#N/A!FALSE;""Cash Flows"";#N/A!#N/A!FALSE;""Fixed Assets"";#N/A!#N/A!FALSE;""Balance Sheet"";#N/A!#N/A!FALSE;""P &amp; L""}"</definedName>
    <definedName name="wrn22.elaborate">"{#N/A!#N/A!FALSE;""Cash Flows"";#N/A!#N/A!FALSE;""Fixed Assets"";#N/A!#N/A!FALSE;""Balance Sheet"";#N/A!#N/A!FALSE;""P &amp; L""}"</definedName>
    <definedName name="wrn22.elaborate">"{#N/A!#N/A!FALSE;""Cash Flows"";#N/A!#N/A!FALSE;""Fixed Assets"";#N/A!#N/A!FALSE;""Balance Sheet"";#N/A!#N/A!FALSE;""P &amp; L""}"</definedName>
    <definedName name="wrn24.brief">"{#N/A!#N/A!TRUE;""Summary"";#N/A!#N/A!TRUE;""Balance Sheet"";#N/A!#N/A!TRUE;""P &amp; L"";#N/A!#N/A!TRUE;""Fixed Assets"";#N/A!#N/A!TRUE;""Cash Flows""}"</definedName>
    <definedName name="wrn24.brief">"{#N/A!#N/A!TRUE;""Summary"";#N/A!#N/A!TRUE;""Balance Sheet"";#N/A!#N/A!TRUE;""P &amp; L"";#N/A!#N/A!TRUE;""Fixed Assets"";#N/A!#N/A!TRUE;""Cash Flows""}"</definedName>
    <definedName name="wrn24.brief">"{#N/A!#N/A!TRUE;""Summary"";#N/A!#N/A!TRUE;""Balance Sheet"";#N/A!#N/A!TRUE;""P &amp; L"";#N/A!#N/A!TRUE;""Fixed Assets"";#N/A!#N/A!TRUE;""Cash Flows""}"</definedName>
    <definedName name="wrn25.breif">"{#N/A!#N/A!TRUE;""Summary"";#N/A!#N/A!TRUE;""Balance Sheet"";#N/A!#N/A!TRUE;""P &amp; L"";#N/A!#N/A!TRUE;""Fixed Assets"";#N/A!#N/A!TRUE;""Cash Flows""}"</definedName>
    <definedName name="wrn25.breif">"{#N/A!#N/A!TRUE;""Summary"";#N/A!#N/A!TRUE;""Balance Sheet"";#N/A!#N/A!TRUE;""P &amp; L"";#N/A!#N/A!TRUE;""Fixed Assets"";#N/A!#N/A!TRUE;""Cash Flows""}"</definedName>
    <definedName name="wrn25.breif">"{#N/A!#N/A!TRUE;""Summary"";#N/A!#N/A!TRUE;""Balance Sheet"";#N/A!#N/A!TRUE;""P &amp; L"";#N/A!#N/A!TRUE;""Fixed Assets"";#N/A!#N/A!TRUE;""Cash Flows""}"</definedName>
    <definedName name="wrn25.elaborate">"{#N/A!#N/A!FALSE;""Cash Flows"";#N/A!#N/A!FALSE;""Fixed Assets"";#N/A!#N/A!FALSE;""Balance Sheet"";#N/A!#N/A!FALSE;""P &amp; L""}"</definedName>
    <definedName name="wrn25.elaborate">"{#N/A!#N/A!FALSE;""Cash Flows"";#N/A!#N/A!FALSE;""Fixed Assets"";#N/A!#N/A!FALSE;""Balance Sheet"";#N/A!#N/A!FALSE;""P &amp; L""}"</definedName>
    <definedName name="wrn25.elaborate">"{#N/A!#N/A!FALSE;""Cash Flows"";#N/A!#N/A!FALSE;""Fixed Assets"";#N/A!#N/A!FALSE;""Balance Sheet"";#N/A!#N/A!FALSE;""P &amp; L""}"</definedName>
    <definedName name="wrn26.brief">"{#N/A!#N/A!TRUE;""Summary"";#N/A!#N/A!TRUE;""Balance Sheet"";#N/A!#N/A!TRUE;""P &amp; L"";#N/A!#N/A!TRUE;""Fixed Assets"";#N/A!#N/A!TRUE;""Cash Flows""}"</definedName>
    <definedName name="wrn26.brief">"{#N/A!#N/A!TRUE;""Summary"";#N/A!#N/A!TRUE;""Balance Sheet"";#N/A!#N/A!TRUE;""P &amp; L"";#N/A!#N/A!TRUE;""Fixed Assets"";#N/A!#N/A!TRUE;""Cash Flows""}"</definedName>
    <definedName name="wrn26.brief">"{#N/A!#N/A!TRUE;""Summary"";#N/A!#N/A!TRUE;""Balance Sheet"";#N/A!#N/A!TRUE;""P &amp; L"";#N/A!#N/A!TRUE;""Fixed Assets"";#N/A!#N/A!TRUE;""Cash Flows""}"</definedName>
    <definedName name="wrn27.elaborate">"{#N/A!#N/A!FALSE;""Cash Flows"";#N/A!#N/A!FALSE;""Fixed Assets"";#N/A!#N/A!FALSE;""Balance Sheet"";#N/A!#N/A!FALSE;""P &amp; L""}"</definedName>
    <definedName name="wrn27.elaborate">"{#N/A!#N/A!FALSE;""Cash Flows"";#N/A!#N/A!FALSE;""Fixed Assets"";#N/A!#N/A!FALSE;""Balance Sheet"";#N/A!#N/A!FALSE;""P &amp; L""}"</definedName>
    <definedName name="wrn27.elaborate">"{#N/A!#N/A!FALSE;""Cash Flows"";#N/A!#N/A!FALSE;""Fixed Assets"";#N/A!#N/A!FALSE;""Balance Sheet"";#N/A!#N/A!FALSE;""P &amp; L""}"</definedName>
    <definedName name="wrn28.brief">"{#N/A!#N/A!TRUE;""Summary"";#N/A!#N/A!TRUE;""Balance Sheet"";#N/A!#N/A!TRUE;""P &amp; L"";#N/A!#N/A!TRUE;""Fixed Assets"";#N/A!#N/A!TRUE;""Cash Flows""}"</definedName>
    <definedName name="wrn28.brief">"{#N/A!#N/A!TRUE;""Summary"";#N/A!#N/A!TRUE;""Balance Sheet"";#N/A!#N/A!TRUE;""P &amp; L"";#N/A!#N/A!TRUE;""Fixed Assets"";#N/A!#N/A!TRUE;""Cash Flows""}"</definedName>
    <definedName name="wrn28.brief">"{#N/A!#N/A!TRUE;""Summary"";#N/A!#N/A!TRUE;""Balance Sheet"";#N/A!#N/A!TRUE;""P &amp; L"";#N/A!#N/A!TRUE;""Fixed Assets"";#N/A!#N/A!TRUE;""Cash Flows""}"</definedName>
    <definedName name="wrn29.brief">"{#N/A!#N/A!TRUE;""Summary"";#N/A!#N/A!TRUE;""Balance Sheet"";#N/A!#N/A!TRUE;""P &amp; L"";#N/A!#N/A!TRUE;""Fixed Assets"";#N/A!#N/A!TRUE;""Cash Flows""}"</definedName>
    <definedName name="wrn29.brief">"{#N/A!#N/A!TRUE;""Summary"";#N/A!#N/A!TRUE;""Balance Sheet"";#N/A!#N/A!TRUE;""P &amp; L"";#N/A!#N/A!TRUE;""Fixed Assets"";#N/A!#N/A!TRUE;""Cash Flows""}"</definedName>
    <definedName name="wrn29.brief">"{#N/A!#N/A!TRUE;""Summary"";#N/A!#N/A!TRUE;""Balance Sheet"";#N/A!#N/A!TRUE;""P &amp; L"";#N/A!#N/A!TRUE;""Fixed Assets"";#N/A!#N/A!TRUE;""Cash Flows""}"</definedName>
    <definedName name="wrn29.elaborate">"{#N/A!#N/A!FALSE;""Cash Flows"";#N/A!#N/A!FALSE;""Fixed Assets"";#N/A!#N/A!FALSE;""Balance Sheet"";#N/A!#N/A!FALSE;""P &amp; L""}"</definedName>
    <definedName name="wrn29.elaborate">"{#N/A!#N/A!FALSE;""Cash Flows"";#N/A!#N/A!FALSE;""Fixed Assets"";#N/A!#N/A!FALSE;""Balance Sheet"";#N/A!#N/A!FALSE;""P &amp; L""}"</definedName>
    <definedName name="wrn29.elaborate">"{#N/A!#N/A!FALSE;""Cash Flows"";#N/A!#N/A!FALSE;""Fixed Assets"";#N/A!#N/A!FALSE;""Balance Sheet"";#N/A!#N/A!FALSE;""P &amp; L""}"</definedName>
    <definedName name="wrn3.brief">"{#N/A!#N/A!TRUE;""Summary"";#N/A!#N/A!TRUE;""Balance Sheet"";#N/A!#N/A!TRUE;""P &amp; L"";#N/A!#N/A!TRUE;""Fixed Assets"";#N/A!#N/A!TRUE;""Cash Flows""}"</definedName>
    <definedName name="wrn3.brief">"{#N/A!#N/A!TRUE;""Summary"";#N/A!#N/A!TRUE;""Balance Sheet"";#N/A!#N/A!TRUE;""P &amp; L"";#N/A!#N/A!TRUE;""Fixed Assets"";#N/A!#N/A!TRUE;""Cash Flows""}"</definedName>
    <definedName name="wrn3.brief">"{#N/A!#N/A!TRUE;""Summary"";#N/A!#N/A!TRUE;""Balance Sheet"";#N/A!#N/A!TRUE;""P &amp; L"";#N/A!#N/A!TRUE;""Fixed Assets"";#N/A!#N/A!TRUE;""Cash Flows""}"</definedName>
    <definedName name="wrn3.elaborate">"{#N/A!#N/A!FALSE;""Cash Flows"";#N/A!#N/A!FALSE;""Fixed Assets"";#N/A!#N/A!FALSE;""Balance Sheet"";#N/A!#N/A!FALSE;""P &amp; L""}"</definedName>
    <definedName name="wrn3.elaborate">"{#N/A!#N/A!FALSE;""Cash Flows"";#N/A!#N/A!FALSE;""Fixed Assets"";#N/A!#N/A!FALSE;""Balance Sheet"";#N/A!#N/A!FALSE;""P &amp; L""}"</definedName>
    <definedName name="wrn3.elaborate">"{#N/A!#N/A!FALSE;""Cash Flows"";#N/A!#N/A!FALSE;""Fixed Assets"";#N/A!#N/A!FALSE;""Balance Sheet"";#N/A!#N/A!FALSE;""P &amp; L""}"</definedName>
    <definedName name="wrn4.brief">"{#N/A!#N/A!FALSE;""Cash Flows"";#N/A!#N/A!FALSE;""Fixed Assets"";#N/A!#N/A!FALSE;""Balance Sheet"";#N/A!#N/A!FALSE;""P &amp; L""}"</definedName>
    <definedName name="wrn4.brief">"{#N/A!#N/A!FALSE;""Cash Flows"";#N/A!#N/A!FALSE;""Fixed Assets"";#N/A!#N/A!FALSE;""Balance Sheet"";#N/A!#N/A!FALSE;""P &amp; L""}"</definedName>
    <definedName name="wrn4.brief">"{#N/A!#N/A!FALSE;""Cash Flows"";#N/A!#N/A!FALSE;""Fixed Assets"";#N/A!#N/A!FALSE;""Balance Sheet"";#N/A!#N/A!FALSE;""P &amp; L""}"</definedName>
    <definedName name="wrn5.brief">"{#N/A!#N/A!TRUE;""Summary"";#N/A!#N/A!TRUE;""Balance Sheet"";#N/A!#N/A!TRUE;""P &amp; L"";#N/A!#N/A!TRUE;""Fixed Assets"";#N/A!#N/A!TRUE;""Cash Flows""}"</definedName>
    <definedName name="wrn5.brief">"{#N/A!#N/A!TRUE;""Summary"";#N/A!#N/A!TRUE;""Balance Sheet"";#N/A!#N/A!TRUE;""P &amp; L"";#N/A!#N/A!TRUE;""Fixed Assets"";#N/A!#N/A!TRUE;""Cash Flows""}"</definedName>
    <definedName name="wrn5.brief">"{#N/A!#N/A!TRUE;""Summary"";#N/A!#N/A!TRUE;""Balance Sheet"";#N/A!#N/A!TRUE;""P &amp; L"";#N/A!#N/A!TRUE;""Fixed Assets"";#N/A!#N/A!TRUE;""Cash Flows""}"</definedName>
    <definedName name="wrn6.elaborate">"{#N/A!#N/A!FALSE;""Cash Flows"";#N/A!#N/A!FALSE;""Fixed Assets"";#N/A!#N/A!FALSE;""Balance Sheet"";#N/A!#N/A!FALSE;""P &amp; L""}"</definedName>
    <definedName name="wrn6.elaborate">"{#N/A!#N/A!FALSE;""Cash Flows"";#N/A!#N/A!FALSE;""Fixed Assets"";#N/A!#N/A!FALSE;""Balance Sheet"";#N/A!#N/A!FALSE;""P &amp; L""}"</definedName>
    <definedName name="wrn6.elaborate">"{#N/A!#N/A!FALSE;""Cash Flows"";#N/A!#N/A!FALSE;""Fixed Assets"";#N/A!#N/A!FALSE;""Balance Sheet"";#N/A!#N/A!FALSE;""P &amp; L""}"</definedName>
    <definedName name="wrn7.brief">"{#N/A!#N/A!TRUE;""Summary"";#N/A!#N/A!TRUE;""Balance Sheet"";#N/A!#N/A!TRUE;""P &amp; L"";#N/A!#N/A!TRUE;""Fixed Assets"";#N/A!#N/A!TRUE;""Cash Flows""}"</definedName>
    <definedName name="wrn7.brief">"{#N/A!#N/A!TRUE;""Summary"";#N/A!#N/A!TRUE;""Balance Sheet"";#N/A!#N/A!TRUE;""P &amp; L"";#N/A!#N/A!TRUE;""Fixed Assets"";#N/A!#N/A!TRUE;""Cash Flows""}"</definedName>
    <definedName name="wrn7.brief">"{#N/A!#N/A!TRUE;""Summary"";#N/A!#N/A!TRUE;""Balance Sheet"";#N/A!#N/A!TRUE;""P &amp; L"";#N/A!#N/A!TRUE;""Fixed Assets"";#N/A!#N/A!TRUE;""Cash Flows""}"</definedName>
    <definedName name="wrn8.brief">"{#N/A!#N/A!TRUE;""Summary"";#N/A!#N/A!TRUE;""Balance Sheet"";#N/A!#N/A!TRUE;""P &amp; L"";#N/A!#N/A!TRUE;""Fixed Assets"";#N/A!#N/A!TRUE;""Cash Flows""}"</definedName>
    <definedName name="wrn8.brief">"{#N/A!#N/A!TRUE;""Summary"";#N/A!#N/A!TRUE;""Balance Sheet"";#N/A!#N/A!TRUE;""P &amp; L"";#N/A!#N/A!TRUE;""Fixed Assets"";#N/A!#N/A!TRUE;""Cash Flows""}"</definedName>
    <definedName name="wrn8.brief">"{#N/A!#N/A!TRUE;""Summary"";#N/A!#N/A!TRUE;""Balance Sheet"";#N/A!#N/A!TRUE;""P &amp; L"";#N/A!#N/A!TRUE;""Fixed Assets"";#N/A!#N/A!TRUE;""Cash Flows""}"</definedName>
    <definedName name="wrn8.elaborate">"{#N/A!#N/A!FALSE;""Cash Flows"";#N/A!#N/A!FALSE;""Fixed Assets"";#N/A!#N/A!FALSE;""Balance Sheet"";#N/A!#N/A!FALSE;""P &amp; L""}"</definedName>
    <definedName name="wrn8.elaborate">"{#N/A!#N/A!FALSE;""Cash Flows"";#N/A!#N/A!FALSE;""Fixed Assets"";#N/A!#N/A!FALSE;""Balance Sheet"";#N/A!#N/A!FALSE;""P &amp; L""}"</definedName>
    <definedName name="wrn8.elaborate">"{#N/A!#N/A!FALSE;""Cash Flows"";#N/A!#N/A!FALSE;""Fixed Assets"";#N/A!#N/A!FALSE;""Balance Sheet"";#N/A!#N/A!FALSE;""P &amp; L""}"</definedName>
    <definedName name="wrn9.brief">"{#N/A!#N/A!TRUE;""Summary"";#N/A!#N/A!TRUE;""Balance Sheet"";#N/A!#N/A!TRUE;""P &amp; L"";#N/A!#N/A!TRUE;""Fixed Assets"";#N/A!#N/A!TRUE;""Cash Flows""}"</definedName>
    <definedName name="wrn9.brief">"{#N/A!#N/A!TRUE;""Summary"";#N/A!#N/A!TRUE;""Balance Sheet"";#N/A!#N/A!TRUE;""P &amp; L"";#N/A!#N/A!TRUE;""Fixed Assets"";#N/A!#N/A!TRUE;""Cash Flows""}"</definedName>
    <definedName name="wrn9.brief">"{#N/A!#N/A!TRUE;""Summary"";#N/A!#N/A!TRUE;""Balance Sheet"";#N/A!#N/A!TRUE;""P &amp; L"";#N/A!#N/A!TRUE;""Fixed Assets"";#N/A!#N/A!TRUE;""Cash Flows""}"</definedName>
    <definedName name="wrn9.elaborate">"{#N/A!#N/A!FALSE;""Cash Flows"";#N/A!#N/A!FALSE;""Fixed Assets"";#N/A!#N/A!FALSE;""Balance Sheet"";#N/A!#N/A!FALSE;""P &amp; L""}"</definedName>
    <definedName name="wrn9.elaborate">"{#N/A!#N/A!FALSE;""Cash Flows"";#N/A!#N/A!FALSE;""Fixed Assets"";#N/A!#N/A!FALSE;""Balance Sheet"";#N/A!#N/A!FALSE;""P &amp; L""}"</definedName>
    <definedName name="wrn9.elaborate">"{#N/A!#N/A!FALSE;""Cash Flows"";#N/A!#N/A!FALSE;""Fixed Assets"";#N/A!#N/A!FALSE;""Balance Sheet"";#N/A!#N/A!FALSE;""P &amp; L""}"</definedName>
    <definedName name="wwwwwwww">"{#N/A!#N/A!FALSE;""Cash Flows"";#N/A!#N/A!FALSE;""Fixed Assets"";#N/A!#N/A!FALSE;""Balance Sheet"";#N/A!#N/A!FALSE;""P &amp; L""}"</definedName>
    <definedName name="wwwwwwww">"{#N/A!#N/A!FALSE;""Cash Flows"";#N/A!#N/A!FALSE;""Fixed Assets"";#N/A!#N/A!FALSE;""Balance Sheet"";#N/A!#N/A!FALSE;""P &amp; L""}"</definedName>
    <definedName name="wwwwwwww">"{#N/A!#N/A!FALSE;""Cash Flows"";#N/A!#N/A!FALSE;""Fixed Assets"";#N/A!#N/A!FALSE;""Balance Sheet"";#N/A!#N/A!FALSE;""P &amp; L""}"</definedName>
    <definedName name="xyz">"{#N/A!#N/A!FALSE;""Cash Flows"";#N/A!#N/A!FALSE;""Fixed Assets"";#N/A!#N/A!FALSE;""Balance Sheet"";#N/A!#N/A!FALSE;""P &amp; L""}"</definedName>
    <definedName name="xyz">"{#N/A!#N/A!FALSE;""Cash Flows"";#N/A!#N/A!FALSE;""Fixed Assets"";#N/A!#N/A!FALSE;""Balance Sheet"";#N/A!#N/A!FALSE;""P &amp; L""}"</definedName>
    <definedName name="xyz">"{#N/A!#N/A!FALSE;""Cash Flows"";#N/A!#N/A!FALSE;""Fixed Assets"";#N/A!#N/A!FALSE;""Balance Sheet"";#N/A!#N/A!FALSE;""P &amp; L""}"</definedName>
    <definedName name="Z_26F1B120_222F_11D7_91EB_0050BA7F1DA7_.wvu.FilterData">#REF!</definedName>
    <definedName name="Z_26F1B120_222F_11D7_91EB_0050BA7F1DA7_.wvu.FilterData">#REF!</definedName>
    <definedName name="Z_26F1B120_222F_11D7_91EB_0050BA7F1DA7_.wvu.FilterData">#REF!</definedName>
  </definedNames>
</workbook>
</file>

<file path=xl/comments1.xml><?xml version="1.0" encoding="utf-8"?>
<comments xmlns="http://schemas.openxmlformats.org/spreadsheetml/2006/main">
  <authors>
    <author/>
  </authors>
  <commentList>
    <comment ref="D3" authorId="0">
      <text>
        <t xml:space="preserve">kavita khamkar:
DROP DOWN
RFQ / TENDER 
</t>
      </text>
    </comment>
    <comment ref="D6" authorId="0">
      <text>
        <t xml:space="preserve">kavita khamkar:
AUTO NUMBER 
YEAR-SERIES(0000)
</t>
      </text>
    </comment>
    <comment ref="I6" authorId="0">
      <text>
        <t xml:space="preserve">kavita khamkar:
DROP DOWN WITH SALES MANANGER NAMES
</t>
      </text>
    </comment>
    <comment ref="I8" authorId="0">
      <text>
        <t xml:space="preserve">kavita khamkar:
DROP DOWN WITH PROJECT LEADER NAMES
</t>
      </text>
    </comment>
    <comment ref="B11" authorId="0">
      <text>
        <t xml:space="preserve">kavita khamkar:
As per customer master
</t>
      </text>
    </comment>
    <comment ref="B12" authorId="0">
      <text>
        <t xml:space="preserve">kavita khamkar:
As per customer master multiple buyers info to be integrated
</t>
      </text>
    </comment>
    <comment ref="B13" authorId="0">
      <text>
        <t xml:space="preserve">kavita khamkar:
DROP DOWN &amp; ENTRY(FILL)
</t>
      </text>
    </comment>
    <comment ref="B16" authorId="0">
      <text>
        <t xml:space="preserve">kavita khamkar:
APPLICATION MASTER (END APPLICATION)
</t>
      </text>
    </comment>
    <comment ref="I16" authorId="0">
      <text>
        <t xml:space="preserve">kavita khamkar:
INPUT ENTRY / DROP DOWN
</t>
      </text>
    </comment>
    <comment ref="I18" authorId="0">
      <text>
        <t xml:space="preserve">kavita khamkar:
INPUT / DROP DOWN MONTH YEAR
</t>
      </text>
    </comment>
    <comment ref="H19" authorId="0">
      <text>
        <t xml:space="preserve">kavita khamkar:
DROP DOWN 
RUBBER
RTM
CASTING
PLASTIC
HOSE
</t>
      </text>
    </comment>
    <comment ref="I21" authorId="0">
      <text>
        <t xml:space="preserve">kavita khamkar:
DROP DOWN 
EX WORKS
DDP
FOB
CIF
</t>
      </text>
    </comment>
    <comment ref="B24" authorId="0">
      <text>
        <t xml:space="preserve">kavita khamkar:
DROP DOWN AS PER CUSTOMER MASTER/ MULTIPLE DELIVERY LOCATION AS PER MASTER
</t>
      </text>
    </comment>
    <comment ref="H24" authorId="0">
      <text>
        <t xml:space="preserve">kavita khamkar:
PLANT MASTER/ MULTIPLE PLANT LOCATION 
</t>
      </text>
    </comment>
    <comment ref="B25" authorId="0">
      <text>
        <t xml:space="preserve">Anurag Churi:
MANUAL INPUT
</t>
      </text>
    </comment>
    <comment ref="D25" authorId="0">
      <text>
        <t xml:space="preserve">Anurag Churi:
UPLOAD, DOWNLOAD AND PREVIEW
</t>
      </text>
    </comment>
    <comment ref="E25" authorId="0">
      <text>
        <t xml:space="preserve">Anurag Churi:
UPLOAD, DOWNLOAD AND PREVIEW
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>
      <text>
        <t xml:space="preserve">OMKAR R:
DATA FROM RFCE SHEET CELL B11
</t>
      </text>
    </comment>
    <comment ref="F1" authorId="0">
      <text>
        <t xml:space="preserve">ABHIJIT G:
DROP DOWN FOR PROJECT LEADER NAME
</t>
      </text>
    </comment>
    <comment ref="B2" authorId="0">
      <text>
        <t xml:space="preserve">OMKAR R:
DATA FROM RFCE SHEET CELL B14
</t>
      </text>
    </comment>
    <comment ref="F2" authorId="0">
      <text>
        <t xml:space="preserve">OMKAR R:
COMPLETION DATE AUTO DETECTION
</t>
      </text>
    </comment>
    <comment ref="B3" authorId="0">
      <text>
        <t xml:space="preserve">OMKAR R:
DATA FROM RFCE SHEET CELL D6
</t>
      </text>
    </comment>
    <comment ref="F3" authorId="0">
      <text>
        <t xml:space="preserve">ABHIJIT G:
DROPDOWN FOR CHECKED BY
</t>
      </text>
    </comment>
    <comment ref="B4" authorId="0">
      <text>
        <t xml:space="preserve">OMKAR R:
DATA FROM RFCE SHEET CELL B11
</t>
      </text>
    </comment>
    <comment ref="F4" authorId="0">
      <text>
        <t xml:space="preserve">OMKAR R:
CHECKING DATE AUTO DETECTION
</t>
      </text>
    </comment>
    <comment ref="B5" authorId="0">
      <text>
        <t xml:space="preserve">ABHIJIT G:
DROP DOWN FOR TYPE OF TOOL
INJECTION/COMPRESSION/TRANSFER MOULD/ EXTRUSION
</t>
      </text>
    </comment>
    <comment ref="C6" authorId="0">
      <text>
        <t xml:space="preserve">OMKAR R:
OPTION REQUIRED FOR ADDING TYPE OF COMPONENT WHICH IS HIGHLIGHTED ARE BLUE
RUBBER/PLASTIC/METAL1/METAL2...
</t>
      </text>
    </comment>
    <comment ref="B7" authorId="0">
      <text>
        <t xml:space="preserve">ABHIJIT G:
DATA HIGHLIGHTED IN YELLOW IS STANDARD PRODUCT DETAILS WHICH IS REQUIRED IN EACH RFCE UNDER PRODUCT DETAIL TAB
</t>
      </text>
    </comment>
    <comment ref="C7" authorId="0">
      <text>
        <t xml:space="preserve">OMKAR R:
MANUAL DATA INPUT CELL
</t>
      </text>
    </comment>
    <comment ref="G7" authorId="0">
      <text>
        <t xml:space="preserve">OMKAR R:
MANUAL INPUT DATA CELL FROM G7 TO G18
</t>
      </text>
    </comment>
    <comment ref="C8" authorId="0">
      <text>
        <t xml:space="preserve">OMKAR R:
MANUAL DATA INPUT CELL
</t>
      </text>
    </comment>
    <comment ref="C9" authorId="0">
      <text>
        <t xml:space="preserve">OMKAR R:
MANUAL INPUT DATA CELL
</t>
      </text>
    </comment>
    <comment ref="C10" authorId="0">
      <text>
        <t xml:space="preserve">ABHIJIT G:
DROP DOWN FOR TYPE OF RUBBER
</t>
      </text>
    </comment>
    <comment ref="C11" authorId="0">
      <text>
        <t xml:space="preserve">OMKAR R:
MANUAL INPUT DATA CELL
</t>
      </text>
    </comment>
    <comment ref="C12" authorId="0">
      <text>
        <t xml:space="preserve">ABHIJIT G:
DROP DOWN FOR DENSITY
</t>
      </text>
    </comment>
    <comment ref="C13" authorId="0">
      <text>
        <t xml:space="preserve">OMKAR R:
DROPDOWN FOR YES/NO
</t>
      </text>
    </comment>
    <comment ref="C14" authorId="0">
      <text>
        <t xml:space="preserve">OMKAR R:
MANUAL INPUT DATA CELL
</t>
      </text>
    </comment>
    <comment ref="B15" authorId="0">
      <text>
        <t xml:space="preserve">OMKAR R:
OPTION REQUIRED TO FILL % MANUALLY
</t>
      </text>
    </comment>
    <comment ref="C15" authorId="0">
      <text>
        <t xml:space="preserve">OMKAR R:
AUTO UPDATE DATA CELL  USING FORMULA
=(C14*C18+(C14*C18)*10%)/C18.
HERE % WILL BE TAKEN FROM % VALUE INSERTED 
</t>
      </text>
    </comment>
    <comment ref="C16" authorId="0">
      <text>
        <t xml:space="preserve">OMKAR R:
TOTAL WEIGHT TO BE UPDATED AUTOMATICALLY BY ADDING THE CELLS FROM =C14+D14+E14+F14 AND SO ON
</t>
      </text>
    </comment>
    <comment ref="C17" authorId="0">
      <text>
        <t xml:space="preserve">ABHIJIT G:
MANUAL DATA INPUT CELL 
</t>
      </text>
    </comment>
    <comment ref="C18" authorId="0">
      <text>
        <t xml:space="preserve">OMKAR R:
MANUAL INPUT DATA CELL
</t>
      </text>
    </comment>
    <comment ref="B20" authorId="0">
      <text>
        <t xml:space="preserve">OMKAR R:
DATA HIGHLIGHTED IN YELLOW IS STANDARD PROCESS WHICH IS REQUIRED IN EACH RFCE UNDER PROCESS TAB
</t>
      </text>
    </comment>
    <comment ref="C20" authorId="0">
      <text>
        <t xml:space="preserve">OMKAR R:
DROPDOWN FOR CELLS HIGHLIGHTED IN GREEN 
MANUAL/ AUTOMATIC MC
</t>
      </text>
    </comment>
    <comment ref="D20" authorId="0">
      <text>
        <t xml:space="preserve">OMKAR R:
AUTO DATA FILL FOR CELLS HIGHLIGHTED CELLS IN PURPLE , PLEASE REFER FORMULA
</t>
      </text>
    </comment>
    <comment ref="G20" authorId="0">
      <text>
        <t xml:space="preserve">OMKAR R:
MANUAL INPUT DATA CELL FROM G20 TO G34
</t>
      </text>
    </comment>
    <comment ref="D23" authorId="0">
      <text>
        <t xml:space="preserve">OMKAR R:
MANUAL DATA INPUT CELL
</t>
      </text>
    </comment>
    <comment ref="G24" authorId="0">
      <text>
        <t xml:space="preserve">OMKAR R:
MANUAL INPUT DATA CELL
</t>
      </text>
    </comment>
    <comment ref="C25" authorId="0">
      <text>
        <t xml:space="preserve">OMKAR R:
DROPDOWN FOR TYPE OF MACHINE
</t>
      </text>
    </comment>
    <comment ref="D25" authorId="0">
      <text>
        <t xml:space="preserve">OMKAR R:
AUTO UPDATE FROM CELL C18
</t>
      </text>
    </comment>
    <comment ref="E25" authorId="0">
      <text>
        <t xml:space="preserve">OMKAR R:
OPTION REQUIRED TO INSERT CYCLE TIME , AND DISPLAY VALUE SHOULD BE CALCULATED BY CYCLE TIME/ D25 
</t>
      </text>
    </comment>
    <comment ref="F25" authorId="0">
      <text>
        <t xml:space="preserve">OMKAR R:
OPTION REQUIRED TO INSRET NO. OF MANPOWER  AND DISPLAY VALUE SHOULD BE MULTIPLICATION OF 
MANPOWER x CYCLE TIME(E25)
</t>
      </text>
    </comment>
    <comment ref="G25" authorId="0">
      <text>
        <t xml:space="preserve">OMKAR R:
MANUAL DATA INPUT CELL
</t>
      </text>
    </comment>
    <comment ref="D26" authorId="0">
      <text>
        <t xml:space="preserve">OMKAR R:
DROPDOWN FOR YES/NO
</t>
      </text>
    </comment>
    <comment ref="D27" authorId="0">
      <text>
        <t xml:space="preserve">OMKAR R:
DROPDOWN FOR YES/NO
</t>
      </text>
    </comment>
    <comment ref="D28" authorId="0">
      <text>
        <t xml:space="preserve">OMKAR R:
MANUAL INPUT DATA CELL
</t>
      </text>
    </comment>
    <comment ref="D29" authorId="0">
      <text>
        <t xml:space="preserve">OMKAR R:
MANUAL DATA INPUT CELL PER PIECE
</t>
      </text>
    </comment>
    <comment ref="D30" authorId="0">
      <text>
        <t xml:space="preserve">OMKAR R:
MANUAL DATA INPUT CELL
</t>
      </text>
    </comment>
    <comment ref="D31" authorId="0">
      <text>
        <t xml:space="preserve">OMKAR R:
MANUAL DATA INPUT CELL
</t>
      </text>
    </comment>
    <comment ref="E31" authorId="0">
      <text>
        <t xml:space="preserve">OMKAR R:
STANDARD TIME AS PER MATERIAL 
DISPLAY SHOULD BE 
TIME PER PIECE
</t>
      </text>
    </comment>
    <comment ref="F31" authorId="0">
      <text>
        <t xml:space="preserve">OMKAR R:
MANUAL DATA INPUT CELL
</t>
      </text>
    </comment>
    <comment ref="D32" authorId="0">
      <text>
        <t xml:space="preserve">OMKAR R:
DROPDOWN FOR YES/NO
</t>
      </text>
    </comment>
    <comment ref="E32" authorId="0">
      <text>
        <t xml:space="preserve">OMKAR R:
MANUAL INPUT DATA CELL
</t>
      </text>
    </comment>
    <comment ref="D33" authorId="0">
      <text>
        <t xml:space="preserve">OMKAR R:
DROPDOWN FOR YES/NO
</t>
      </text>
    </comment>
    <comment ref="D34" authorId="0">
      <text>
        <t xml:space="preserve">OMKAR R:
MANUAL INPUT DATA CELL
</t>
      </text>
    </comment>
    <comment ref="B35" authorId="0">
      <text>
        <t xml:space="preserve">OMKAR R:
DATA HIGHLIGHTED IN YELLOW IS STANDARD PROCESS WHICH IS REQUIRED IN EACH RFCE UNDER FINAL PROCESS TAB
ALSO WILL REQIUIRE MANUAL DATA INPUT OPTION FOR EXCEPTIONAL PROCESS
</t>
      </text>
    </comment>
    <comment ref="D35" authorId="0">
      <text>
        <t xml:space="preserve">OMKAR R:
DROP DOWN FOR YES/NO
</t>
      </text>
    </comment>
    <comment ref="G35" authorId="0">
      <text>
        <t xml:space="preserve">OMKAR R:
MANUAL INPUT DATA CELL FROM G35 TO G41
</t>
      </text>
    </comment>
    <comment ref="D36" authorId="0">
      <text>
        <t xml:space="preserve">OMKAR R:
MANUL DATA INPUT CELL
</t>
      </text>
    </comment>
    <comment ref="D37" authorId="0">
      <text>
        <t xml:space="preserve">OMKAR R:
MANUAL DATA INPUT CELL
</t>
      </text>
    </comment>
    <comment ref="C38" authorId="0">
      <text>
        <t xml:space="preserve">OMKAR R:
DROPDOWN FOR YES/NO
</t>
      </text>
    </comment>
    <comment ref="D39" authorId="0">
      <text>
        <t xml:space="preserve">OMKAR R:
DROPDOWN FOR YES/NO
</t>
      </text>
    </comment>
    <comment ref="E39" authorId="0">
      <text>
        <t xml:space="preserve">OMKAR R:
MANUAL INPUT DATA CELL
</t>
      </text>
    </comment>
    <comment ref="F39" authorId="0">
      <text>
        <t xml:space="preserve">OMKAR R:
MANUAL INPUT DATA CELL
</t>
      </text>
    </comment>
    <comment ref="D40" authorId="0">
      <text>
        <t xml:space="preserve">OMKAR R:
MANUAL INPUT DATA CELL
</t>
      </text>
    </comment>
    <comment ref="E40" authorId="0">
      <text>
        <t xml:space="preserve">OMKAR R:
MANUAL INPUT DATA CELL
</t>
      </text>
    </comment>
    <comment ref="F40" authorId="0">
      <text>
        <t xml:space="preserve">OMKAR R:
MANUAL INPUT DATA CELL
</t>
      </text>
    </comment>
    <comment ref="D41" authorId="0">
      <text>
        <t xml:space="preserve">OMKAR R:
MANUAL INPUT DATA CELL
</t>
      </text>
    </comment>
    <comment ref="E41" authorId="0">
      <text>
        <t xml:space="preserve">OMKAR R:
MANUAL INPUT DATA CELL
</t>
      </text>
    </comment>
    <comment ref="F41" authorId="0">
      <text>
        <t xml:space="preserve">OMKAR R:
MANUAL INPUT DATA CELL
</t>
      </text>
    </comment>
    <comment ref="B43" authorId="0">
      <text>
        <t xml:space="preserve">OMKAR R:
DATA HIGHLIGHTED IN YELLOW IS STANDARD TESTS WHICH IS REQUIRED IN EACH RFCE UNDER DESIGN AND TESTING TAB.
ALSO WILL REQIUIRE MANUAL DATA INPUT OPTION FOR EXCEPTIONAL TESTING
</t>
      </text>
    </comment>
    <comment ref="C43" authorId="0">
      <text>
        <t xml:space="preserve">OMKAR R:
CELLS HIGHLIGHTED IN ORANGE C43 TO C49 AND D43 TO D49 ARE MANUAL INPUT DATA CELLS
</t>
      </text>
    </comment>
    <comment ref="E43" authorId="0">
      <text>
        <t xml:space="preserve">OMKAR R:
CELLS HIGHLIGHTED IN GREY E43 TO E49 ARE MANUAL INPUT DATA CELLS
</t>
      </text>
    </comment>
    <comment ref="F43" authorId="0">
      <text>
        <t xml:space="preserve">OMKAR R:
CELLS HIGHLIGHTED IN DARK BLUE SHOULD BE MULTIPLICATION OF MACHINE HRS x RATE
</t>
      </text>
    </comment>
    <comment ref="G43" authorId="0">
      <text>
        <t xml:space="preserve">OMKAR R:
CELLS FROM G43 TO G49 ARE MANUAL INPUT CELLS
</t>
      </text>
    </comment>
    <comment ref="I45" authorId="0">
      <text>
        <t xml:space="preserve">OMKAR R:
TICK MARK OPTION FOR APPLICABLE PARAMETER
</t>
      </text>
    </comment>
    <comment ref="O45" authorId="0">
      <text>
        <t xml:space="preserve">OMKAR R:
MANUAL INPUT CELL
</t>
      </text>
    </comment>
    <comment ref="I47" authorId="0">
      <text>
        <t xml:space="preserve">OMKAR R:
TICK MARK OPTION FOR APPLICABLE PARAMETER
</t>
      </text>
    </comment>
    <comment ref="O47" authorId="0">
      <text>
        <t xml:space="preserve">OMKAR R:
TICK MARK OPTION FOR APPLICABLE PARAMETER
</t>
      </text>
    </comment>
    <comment ref="A51" authorId="0">
      <text>
        <t xml:space="preserve">OMKAR R:
OPTION TO UPLOAD,DOWNLOAD AND PREVEIW PHOTOGRAPH OF 3D SECTIONS 
</t>
      </text>
    </comment>
    <comment ref="E51" authorId="0">
      <text>
        <t xml:space="preserve">OMKAR R:
OPTION TO UPLOAD, DOWNLOAD AND PREVEIW BOP DRAWINGS
</t>
      </text>
    </comment>
    <comment ref="O51" authorId="0">
      <text>
        <t xml:space="preserve">OMKAR R:
DROPDOWN FPR YES/NO
</t>
      </text>
    </comment>
    <comment ref="O53" authorId="0">
      <text>
        <t xml:space="preserve">OMKAR R:
MANUAL INPUT DATA CELL
</t>
      </text>
    </comment>
    <comment ref="O55" authorId="0">
      <text>
        <t xml:space="preserve">OMKAR R:
DROPDOWN FOR STANDARD TIMELINE AS PER CATEGORY OR AS PER WEEK 
</t>
      </text>
    </comment>
    <comment ref="O57" authorId="0">
      <text>
        <t xml:space="preserve">OMKAR R:
MANUAL INPUT DATA CELL
</t>
      </text>
    </comment>
    <comment ref="H62" authorId="0">
      <text>
        <t xml:space="preserve">OMKAR R:
MANUAL DATA INPUT CELL FOR REMARKS
</t>
      </text>
    </comment>
    <comment ref="C68" authorId="0">
      <text>
        <t xml:space="preserve">OMKAR R:
AUTO UPDATE FROM CELL B5 
</t>
      </text>
    </comment>
    <comment ref="C69" authorId="0">
      <text>
        <t xml:space="preserve">OMKAR R:
 MANUAL INPUT DATA CELLS
</t>
      </text>
    </comment>
    <comment ref="C70" authorId="0">
      <text>
        <t xml:space="preserve">OMKAR R:
DATA AUTO UPDATE FROM CELL C18
</t>
      </text>
    </comment>
    <comment ref="C71" authorId="0">
      <text>
        <t xml:space="preserve">OMKAR R:
DROP DOWN FOR STANDARD MATERIALS 
</t>
      </text>
    </comment>
    <comment ref="C72" authorId="0">
      <text>
        <t xml:space="preserve">OMKAR R:
MANUAL DATA INPUT CELL
</t>
      </text>
    </comment>
    <comment ref="C73" authorId="0">
      <text>
        <t xml:space="preserve">OMKAR R:
MANUAL DATA INPUT CELL
</t>
      </text>
    </comment>
    <comment ref="C74" authorId="0">
      <text>
        <t xml:space="preserve">OMKAR R:
AUTO UPDATE BY 
=C72xC73
</t>
      </text>
    </comment>
    <comment ref="C75" authorId="0">
      <text>
        <t xml:space="preserve">OMKAR R:
MANUAL DATA INPUT CELL
</t>
      </text>
    </comment>
    <comment ref="C76" authorId="0">
      <text>
        <t xml:space="preserve">OMKAR R:
MANUAL DATA INPUT CELL
</t>
      </text>
    </comment>
    <comment ref="C77" authorId="0">
      <text>
        <t xml:space="preserve">OMKAR R:
AUTO UPDATE BY 
C76xC75
</t>
      </text>
    </comment>
    <comment ref="C78" authorId="0">
      <text>
        <t xml:space="preserve">OMKAR R:
MANUAL DATA INPUT CELL
</t>
      </text>
    </comment>
    <comment ref="C79" authorId="0">
      <text>
        <t xml:space="preserve">OMKAR R:
MANUAL DATA INPUT CELL
</t>
      </text>
    </comment>
    <comment ref="C80" authorId="0">
      <text>
        <t xml:space="preserve">OMKAR R:
AUTO UPDATE BY
C79xC78
</t>
      </text>
    </comment>
    <comment ref="C81" authorId="0">
      <text>
        <t xml:space="preserve">OMKAR R:
MANUAL DATA INPUT CELL
</t>
      </text>
    </comment>
    <comment ref="C82" authorId="0">
      <text>
        <t xml:space="preserve">OMKAR R:
MANUAL DATA INPUT CELL
</t>
      </text>
    </comment>
    <comment ref="C84" authorId="0">
      <text>
        <t xml:space="preserve">OMKAR R:
AUTO UPDATE BY ADDITION OF CELLS
C74+C77+C80+C81+C82
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10" authorId="0">
      <text>
        <t xml:space="preserve">Vidisha Patil:
DROPDOWN
</t>
      </text>
    </comment>
    <comment ref="C22" authorId="0">
      <text>
        <t xml:space="preserve">Anurag Churi:
MAX OF OPTION 1 AND 2
</t>
      </text>
    </comment>
    <comment ref="E36" authorId="0">
      <text>
        <t xml:space="preserve">Vidisha Patil:
DROPDOWN , TON 
</t>
      </text>
    </comment>
    <comment ref="B37" authorId="0">
      <text>
        <t xml:space="preserve">Anurag Churi:
B37-49 HARD CODED
</t>
      </text>
    </comment>
    <comment ref="C66" authorId="0">
      <text>
        <t xml:space="preserve">Anurag Churi:
OPTION TO DOWNLOAD/ ENLARGE
</t>
      </text>
    </comment>
    <comment ref="C67" authorId="0">
      <text>
        <t xml:space="preserve">Anurag Churi:
MANUAL VALUE
</t>
      </text>
    </comment>
    <comment ref="B73" authorId="0">
      <text>
        <t xml:space="preserve">Anurag Churi:
B76-82 HARDCODED AND VALUES ENTERED MANUALLY
</t>
      </text>
    </comment>
    <comment ref="B80" authorId="0">
      <text>
        <t xml:space="preserve">Anurag Churi:
B84-90 HARDCODED AND VALUES ACCORDING TO FORMULAS MENTIONED
</t>
      </text>
    </comment>
    <comment ref="C87" authorId="0">
      <text>
        <t xml:space="preserve">Anurag Churi:
MANUAL
</t>
      </text>
    </comment>
    <comment ref="E90" authorId="0">
      <text>
        <t xml:space="preserve">Vidisha Patil:
DROPDOWN , TON 
</t>
      </text>
    </comment>
    <comment ref="B91" authorId="0">
      <text>
        <t xml:space="preserve">Anurag Churi:
B95-100 HARDCODED
</t>
      </text>
    </comment>
    <comment ref="C91" authorId="0">
      <text>
        <t xml:space="preserve">Anurag Churi:
MACHINE MASTER (95-100)
</t>
      </text>
    </comment>
    <comment ref="C118" authorId="0">
      <text>
        <t xml:space="preserve">Vidisha Patil:
DROPDOWN
</t>
      </text>
    </comment>
    <comment ref="E133" authorId="0">
      <text>
        <t xml:space="preserve">Vidisha Patil:
DROPDOWN , TON 
</t>
      </text>
    </comment>
    <comment ref="B134" authorId="0">
      <text>
        <t xml:space="preserve">Anurag Churi:
B37-49 HARD CODED
</t>
      </text>
    </comment>
    <comment ref="C160" authorId="0">
      <text>
        <t xml:space="preserve">Anurag Churi:
OPTION TO DOWNLOAD/ ENLARGE
</t>
      </text>
    </comment>
    <comment ref="C161" authorId="0">
      <text>
        <t xml:space="preserve">Anurag Churi:
MANUAL VALUE
</t>
      </text>
    </comment>
    <comment ref="B166" authorId="0">
      <text>
        <t xml:space="preserve">Anurag Churi:
B84-90 HARDCODED AND VALUES ACCORDING TO FORMULAS MENTIONED
</t>
      </text>
    </comment>
    <comment ref="C173" authorId="0">
      <text>
        <t xml:space="preserve">Anurag Churi:
MANUAL
</t>
      </text>
    </comment>
    <comment ref="E176" authorId="0">
      <text>
        <t xml:space="preserve">Vidisha Patil:
DROPDOWN , TON 
</t>
      </text>
    </comment>
    <comment ref="B177" authorId="0">
      <text>
        <t xml:space="preserve">Anurag Churi:
B95-100 HARDCODED
</t>
      </text>
    </comment>
    <comment ref="C177" authorId="0">
      <text>
        <t xml:space="preserve">Anurag Churi:
MACHINE MASTER (95-100)
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5" authorId="0">
      <text>
        <t xml:space="preserve">Anurag Churi:
SELECT FROM PENDING LIST
</t>
      </text>
    </comment>
    <comment ref="D6" authorId="0">
      <text>
        <t xml:space="preserve">Anurag Churi:
alll orange coded cells here will be non-editable.
</t>
      </text>
    </comment>
    <comment ref="F15" authorId="0">
      <text>
        <t xml:space="preserve">Anurag Churi:
manual feed F16-20
</t>
      </text>
    </comment>
    <comment ref="H15" authorId="0">
      <text>
        <t xml:space="preserve">Anurag Churi:
manual feed
</t>
      </text>
    </comment>
    <comment ref="B22" authorId="0">
      <text>
        <t xml:space="preserve">Anurag Churi:
ADD NEW OPTION WITH GIVEN OPERATION OPTIONS ADDED
</t>
      </text>
    </comment>
    <comment ref="C32" authorId="0">
      <text>
        <t xml:space="preserve">Anurag Churi:
EXAMPLE: 12×15×8
</t>
      </text>
    </comment>
    <comment ref="D32" authorId="0">
      <text>
        <t xml:space="preserve">Anurag Churi:
MANUAL INPUT 
</t>
      </text>
    </comment>
  </commentList>
</comments>
</file>

<file path=xl/sharedStrings.xml><?xml version="1.0" encoding="utf-8"?>
<sst xmlns="http://schemas.openxmlformats.org/spreadsheetml/2006/main" count="626" uniqueCount="626">
  <si>
    <t xml:space="preserve">   </t>
  </si>
  <si>
    <t>Request for Feasibility 
and Cost Estimation (RFCE)</t>
  </si>
  <si>
    <t>Type of request</t>
  </si>
  <si>
    <t>ORDER</t>
  </si>
  <si>
    <t>Format No</t>
  </si>
  <si>
    <t>Revision No</t>
  </si>
  <si>
    <t>Issue Date</t>
  </si>
  <si>
    <t>Nb of request</t>
  </si>
  <si>
    <t>SI20220001</t>
  </si>
  <si>
    <t>Sales Manager</t>
  </si>
  <si>
    <t>VAISHALI KAVADE</t>
  </si>
  <si>
    <t>Date</t>
  </si>
  <si>
    <t>current date</t>
  </si>
  <si>
    <t>Project Leader</t>
  </si>
  <si>
    <t>SANJANA PALANDE</t>
  </si>
  <si>
    <t>Identification of the project :</t>
  </si>
  <si>
    <t>Customer</t>
  </si>
  <si>
    <t>RL HUDSON</t>
  </si>
  <si>
    <t>Buyer</t>
  </si>
  <si>
    <t xml:space="preserve">Tanner Hurt </t>
  </si>
  <si>
    <t>Ref RFQ</t>
  </si>
  <si>
    <t>Customer Email dt 08/04/2022/ TENDER NO.DT:</t>
  </si>
  <si>
    <t>Dates :    Proto</t>
  </si>
  <si>
    <t>DATE</t>
  </si>
  <si>
    <t>Customer Parts Nb</t>
  </si>
  <si>
    <t>SOP</t>
  </si>
  <si>
    <t>DATE</t>
  </si>
  <si>
    <t>Product name</t>
  </si>
  <si>
    <t>SEAL VALVE COVER</t>
  </si>
  <si>
    <t>Customer Quality Targets</t>
  </si>
  <si>
    <t>APPLICATION</t>
  </si>
  <si>
    <t>Quality targets</t>
  </si>
  <si>
    <t>PPM</t>
  </si>
  <si>
    <t xml:space="preserve">SI standard </t>
  </si>
  <si>
    <t>Cpk</t>
  </si>
  <si>
    <t>SI standard</t>
  </si>
  <si>
    <t>Year</t>
  </si>
  <si>
    <t>RM Index</t>
  </si>
  <si>
    <t>Month/ yr</t>
  </si>
  <si>
    <t>Part Volume</t>
  </si>
  <si>
    <t>TYPE OF RFQ</t>
  </si>
  <si>
    <t>RUBBER/ RUBBER TO METAL/ CASTING/PLASTIC</t>
  </si>
  <si>
    <t>Year</t>
  </si>
  <si>
    <t>Part Volume</t>
  </si>
  <si>
    <t>Freight Terms</t>
  </si>
  <si>
    <t>Including Freight</t>
  </si>
  <si>
    <t>Year</t>
  </si>
  <si>
    <t>Part Volume</t>
  </si>
  <si>
    <t>Customer Delivery location</t>
  </si>
  <si>
    <t>SI Plant Location</t>
  </si>
  <si>
    <t>Vasai, Mumbai</t>
  </si>
  <si>
    <t>Upload Customer Drawing</t>
  </si>
  <si>
    <t>spec if any</t>
  </si>
  <si>
    <t>2D DRG</t>
  </si>
  <si>
    <t>3D DRG</t>
  </si>
  <si>
    <t>Standards</t>
  </si>
  <si>
    <t>Shot Volume</t>
  </si>
  <si>
    <t>Usable Platen Area</t>
  </si>
  <si>
    <t>Tonnage</t>
  </si>
  <si>
    <t>cm3</t>
  </si>
  <si>
    <t>Length</t>
  </si>
  <si>
    <t>Width</t>
  </si>
  <si>
    <t>Cycle Time Analysis</t>
  </si>
  <si>
    <t>RTIP 450 Tonne</t>
  </si>
  <si>
    <t xml:space="preserve"> DESMA 400 Tonne</t>
  </si>
  <si>
    <t xml:space="preserve">JD 250 Tonne </t>
  </si>
  <si>
    <t>Cycle Time Break Up ( One cycle)</t>
  </si>
  <si>
    <t xml:space="preserve"> DESMA 250 Tonne</t>
  </si>
  <si>
    <t>REP 160 Tonne</t>
  </si>
  <si>
    <t>Insert Loading Time</t>
  </si>
  <si>
    <t>Seconds</t>
  </si>
  <si>
    <t>RTIP 250 Tonne</t>
  </si>
  <si>
    <t>Injection Time</t>
  </si>
  <si>
    <t>Seconds</t>
  </si>
  <si>
    <t>Curing Time</t>
  </si>
  <si>
    <t>Seconds</t>
  </si>
  <si>
    <t>Unloading Time</t>
  </si>
  <si>
    <t>Seconds</t>
  </si>
  <si>
    <t>Closing and Opening Mold</t>
  </si>
  <si>
    <t>Seconds</t>
  </si>
  <si>
    <t>Total</t>
  </si>
  <si>
    <t>Seconds</t>
  </si>
  <si>
    <t>Cycles / Hr</t>
  </si>
  <si>
    <t>INPUT VALUES</t>
  </si>
  <si>
    <t>No of Cavities Planned</t>
  </si>
  <si>
    <t xml:space="preserve">No of Rows </t>
  </si>
  <si>
    <t>No of Colums</t>
  </si>
  <si>
    <t>Gross Weight of Part (g)</t>
  </si>
  <si>
    <t>Density of Rubber (g/cm3)</t>
  </si>
  <si>
    <t>Projected Length of Part (mm)</t>
  </si>
  <si>
    <t>Rs/Hour</t>
  </si>
  <si>
    <t>Hr/Test</t>
  </si>
  <si>
    <t>No. Of products/year</t>
  </si>
  <si>
    <t>Cost/Year</t>
  </si>
  <si>
    <t>Projected Width of Part (mm)</t>
  </si>
  <si>
    <t>TEST front lower wishbone bushes</t>
  </si>
  <si>
    <t>Height of Part (mm)</t>
  </si>
  <si>
    <t>Static Characterization</t>
  </si>
  <si>
    <t>OUTPUT VALUES</t>
  </si>
  <si>
    <t>Dynamic Characterization</t>
  </si>
  <si>
    <t>M/C Tonnage Requirement (Tonnes)</t>
  </si>
  <si>
    <t xml:space="preserve">Monoaxial test </t>
  </si>
  <si>
    <t>Volume Per Part (cm3)</t>
  </si>
  <si>
    <t>Creep Test</t>
  </si>
  <si>
    <t>Total Volume per shot (cm3)</t>
  </si>
  <si>
    <t>Triaxial Characterization</t>
  </si>
  <si>
    <t>Gap between Cavities Length (mm)</t>
  </si>
  <si>
    <t>Rubber test</t>
  </si>
  <si>
    <t>Gap between Cavities Width (mm)</t>
  </si>
  <si>
    <t>Failure test</t>
  </si>
  <si>
    <t>Length Utilization (mm)</t>
  </si>
  <si>
    <t>Bond Test</t>
  </si>
  <si>
    <t>Width Utilization (mm)</t>
  </si>
  <si>
    <t>Length</t>
  </si>
  <si>
    <t>Width</t>
  </si>
  <si>
    <t>Tonnage</t>
  </si>
  <si>
    <t>Total</t>
  </si>
  <si>
    <t>Machine Choice</t>
  </si>
  <si>
    <t xml:space="preserve"> DESMA 250 Tonne</t>
  </si>
  <si>
    <t>Runner Weight Check</t>
  </si>
  <si>
    <t>Cavity Volume Check</t>
  </si>
  <si>
    <t>M/C Tonnage Check</t>
  </si>
  <si>
    <t>Tonnage Check OK</t>
  </si>
  <si>
    <t xml:space="preserve">Length Utilization Check </t>
  </si>
  <si>
    <t>Length OK</t>
  </si>
  <si>
    <t>Width Utilization Check</t>
  </si>
  <si>
    <t>Width Check OK</t>
  </si>
  <si>
    <t>q</t>
  </si>
  <si>
    <t xml:space="preserve">Customer Name: </t>
  </si>
  <si>
    <t>RL HUDSON</t>
  </si>
  <si>
    <t xml:space="preserve">PREPARED BY: </t>
  </si>
  <si>
    <t xml:space="preserve">Customer Part no.: </t>
  </si>
  <si>
    <t>PREPARE DATE</t>
  </si>
  <si>
    <t xml:space="preserve">SI Part No: </t>
  </si>
  <si>
    <t>SI20220001</t>
  </si>
  <si>
    <t>CHECKED BY :</t>
  </si>
  <si>
    <t xml:space="preserve">SI Part Name: </t>
  </si>
  <si>
    <t>SEAL VALVE COVER</t>
  </si>
  <si>
    <t>CHECKED DATE</t>
  </si>
  <si>
    <t xml:space="preserve">Tool type : </t>
  </si>
  <si>
    <t>RUBBER</t>
  </si>
  <si>
    <t>METAL 1</t>
  </si>
  <si>
    <t>METAL 2</t>
  </si>
  <si>
    <t>METAL 3</t>
  </si>
  <si>
    <t xml:space="preserve">Investments </t>
  </si>
  <si>
    <t>PRODUCT DETAILS</t>
  </si>
  <si>
    <t xml:space="preserve">Item </t>
  </si>
  <si>
    <t>Quantity</t>
  </si>
  <si>
    <t>DWG NO.</t>
  </si>
  <si>
    <t>MATERIAL</t>
  </si>
  <si>
    <t>HARDNESS / GRADE</t>
  </si>
  <si>
    <t>DENSITY(g/cc)</t>
  </si>
  <si>
    <t>Plating / Coating(Before Moulding )</t>
  </si>
  <si>
    <t>Net Weight (kg)</t>
  </si>
  <si>
    <t>Gr. Weight(NET WT+10%)(kg)</t>
  </si>
  <si>
    <t>Total Weight/PC(kg)</t>
  </si>
  <si>
    <t>Adhesive surface Area(cm2)</t>
  </si>
  <si>
    <t>No of Cavity</t>
  </si>
  <si>
    <t>M/C Type</t>
  </si>
  <si>
    <t>Qty/(set)/cycle</t>
  </si>
  <si>
    <t>Cycle Time(MIN)</t>
  </si>
  <si>
    <t>Man Time(MIN)</t>
  </si>
  <si>
    <t>In house FTG</t>
  </si>
  <si>
    <t>PROCESS</t>
  </si>
  <si>
    <t>Cleaning</t>
  </si>
  <si>
    <t>Automatic mc</t>
  </si>
  <si>
    <t>Blasting</t>
  </si>
  <si>
    <t>Automatic mc</t>
  </si>
  <si>
    <t>Cleaning</t>
  </si>
  <si>
    <t>Automatic mc</t>
  </si>
  <si>
    <t>Manual Masking</t>
  </si>
  <si>
    <t>Manual</t>
  </si>
  <si>
    <t xml:space="preserve">Bonding </t>
  </si>
  <si>
    <t>Automatic mc</t>
  </si>
  <si>
    <t>Moulding</t>
  </si>
  <si>
    <t>INJECTION DESMA 250T</t>
  </si>
  <si>
    <t>Swaging</t>
  </si>
  <si>
    <t>Manual</t>
  </si>
  <si>
    <t>Phosphate (After moulding)</t>
  </si>
  <si>
    <t>Manual</t>
  </si>
  <si>
    <t>INJECTION DESMA 250T</t>
  </si>
  <si>
    <t>Plating (After Moulding)</t>
  </si>
  <si>
    <t>Manual</t>
  </si>
  <si>
    <t>INJECTION DESMA 400T</t>
  </si>
  <si>
    <t>Deflashing</t>
  </si>
  <si>
    <t>Manual</t>
  </si>
  <si>
    <t>INJECTION JINGDAY 250T</t>
  </si>
  <si>
    <t>Welding</t>
  </si>
  <si>
    <t>Manual</t>
  </si>
  <si>
    <t>INJECTION REPTUNGA 400T</t>
  </si>
  <si>
    <t>Post curing</t>
  </si>
  <si>
    <t>Manual</t>
  </si>
  <si>
    <t>INJECTION REPTUNGA 250T</t>
  </si>
  <si>
    <t>Assembly -1</t>
  </si>
  <si>
    <t>Manual</t>
  </si>
  <si>
    <t>COMPRESSION 400T</t>
  </si>
  <si>
    <t>Grinding</t>
  </si>
  <si>
    <t>Manual</t>
  </si>
  <si>
    <t>COMPRESSION 250T</t>
  </si>
  <si>
    <t>Proof Loading</t>
  </si>
  <si>
    <t>Manual</t>
  </si>
  <si>
    <t>COMPRESSION 200T</t>
  </si>
  <si>
    <t>FINAL PROCESS</t>
  </si>
  <si>
    <t>100 % Validation</t>
  </si>
  <si>
    <t>COMPRESSION 160T</t>
  </si>
  <si>
    <t>Painting</t>
  </si>
  <si>
    <t>COMPRESSION 15T</t>
  </si>
  <si>
    <t>Identification Paint / After Mould Phospate</t>
  </si>
  <si>
    <t>Identification Colour / Mark Latter</t>
  </si>
  <si>
    <t>YES</t>
  </si>
  <si>
    <t>Oiling</t>
  </si>
  <si>
    <t>Inspection</t>
  </si>
  <si>
    <t>Packing</t>
  </si>
  <si>
    <t>DESIGN + TESTING</t>
  </si>
  <si>
    <t>Man Hrs</t>
  </si>
  <si>
    <t>Machine Hrs</t>
  </si>
  <si>
    <t>Rate</t>
  </si>
  <si>
    <t>Cost</t>
  </si>
  <si>
    <t>In house FTG</t>
  </si>
  <si>
    <t>ITEM</t>
  </si>
  <si>
    <t>Favorable</t>
  </si>
  <si>
    <t>Favorable with risk</t>
  </si>
  <si>
    <t>Not favorable</t>
  </si>
  <si>
    <t>Not Applicable</t>
  </si>
  <si>
    <t>Comments &amp; Actions</t>
  </si>
  <si>
    <t xml:space="preserve">System calculation </t>
  </si>
  <si>
    <t>Design + CAE (Hrs)</t>
  </si>
  <si>
    <t>Product</t>
  </si>
  <si>
    <t>Static + Creep (Hrs)</t>
  </si>
  <si>
    <t>Basic Feasibility</t>
  </si>
  <si>
    <t xml:space="preserve">Static &amp; Dynamic specification </t>
  </si>
  <si>
    <t>X</t>
  </si>
  <si>
    <t>STATIC TEST</t>
  </si>
  <si>
    <t>Dynamic (Hrs)</t>
  </si>
  <si>
    <t>Durability (Hrs)</t>
  </si>
  <si>
    <t>Durability specifications feedback (Level of risk to be highligted based on experience)</t>
  </si>
  <si>
    <t>X</t>
  </si>
  <si>
    <t xml:space="preserve">DURABILITY REQUIREMENT </t>
  </si>
  <si>
    <t>Salt spray test/Hrs</t>
  </si>
  <si>
    <t>Periodic Validation - Hrs/Year</t>
  </si>
  <si>
    <t>Input data ok from customer (any assumptions?)</t>
  </si>
  <si>
    <t>X</t>
  </si>
  <si>
    <t>AS PER DRG.</t>
  </si>
  <si>
    <t>UPLOAD 3D VEIWS</t>
  </si>
  <si>
    <t>UPLOAD BOP DRAWINGS</t>
  </si>
  <si>
    <t>Expereince feedback on similar products)</t>
  </si>
  <si>
    <t>X</t>
  </si>
  <si>
    <t>DEVELOPED MANY SIMILAR PRODUCTS</t>
  </si>
  <si>
    <t xml:space="preserve">Purchase &amp; industrial feasibility points </t>
  </si>
  <si>
    <t>X</t>
  </si>
  <si>
    <t>NA</t>
  </si>
  <si>
    <t>Timing plan ok</t>
  </si>
  <si>
    <t>X</t>
  </si>
  <si>
    <t>16 WEEKS AFTER ASSIGNMENT</t>
  </si>
  <si>
    <t>Rubber material choice</t>
  </si>
  <si>
    <t>X</t>
  </si>
  <si>
    <t>REMARK</t>
  </si>
  <si>
    <t xml:space="preserve">Feasibility As per customer DWG </t>
  </si>
  <si>
    <t>Tool Break Up</t>
  </si>
  <si>
    <t>DEVELOPMENT TRIAL COST</t>
  </si>
  <si>
    <t>TOOL TYPE</t>
  </si>
  <si>
    <t>INJECTION</t>
  </si>
  <si>
    <t>NUMBER OF PLATE</t>
  </si>
  <si>
    <t>NUMBER OF CAVITY</t>
  </si>
  <si>
    <t>Material grade:</t>
  </si>
  <si>
    <t>P20</t>
  </si>
  <si>
    <t>Material Cost/kg:</t>
  </si>
  <si>
    <t>T0 Trial--3 types of compound  &amp; each type 20 kg</t>
  </si>
  <si>
    <t>Material/Tool weight (kg):</t>
  </si>
  <si>
    <t>T1 Trial-one type of rubber</t>
  </si>
  <si>
    <t>Total Cost of Material:</t>
  </si>
  <si>
    <t>T2 Trial-one type of rubber</t>
  </si>
  <si>
    <t>Grinding Rate/Sq inch :</t>
  </si>
  <si>
    <t>Total rubber consumed for 50 samples</t>
  </si>
  <si>
    <t>Grinding : total grinding area in Sq inch:</t>
  </si>
  <si>
    <t>Total Grinding Cost of Material:</t>
  </si>
  <si>
    <t>Rubber cost per part</t>
  </si>
  <si>
    <t xml:space="preserve">Machining Rate/hr </t>
  </si>
  <si>
    <t>Machining number of hours required for machining:</t>
  </si>
  <si>
    <t>Process</t>
  </si>
  <si>
    <t>Total Machining Cost of Material:</t>
  </si>
  <si>
    <t>8 hrs per trial x 3 trials  = 24 hrs</t>
  </si>
  <si>
    <t xml:space="preserve">Tool assembly </t>
  </si>
  <si>
    <t>MHR--Rs 450</t>
  </si>
  <si>
    <t>Others</t>
  </si>
  <si>
    <t>Process cost per part</t>
  </si>
  <si>
    <t>TOTAL</t>
  </si>
  <si>
    <t>PRODUCT COST(PROCESS COST+METAL COST)</t>
  </si>
  <si>
    <t>NOTE: PLEASE ADD METAL COST/PC IN COSTING</t>
  </si>
  <si>
    <t xml:space="preserve">MOULDING TOOL SELECTION </t>
  </si>
  <si>
    <t>PRODUCT FAMILY</t>
  </si>
  <si>
    <t>MONTHLY VOLUME</t>
  </si>
  <si>
    <t>TOOL TYPE</t>
  </si>
  <si>
    <t>Only rubber products</t>
  </si>
  <si>
    <t>&lt;500</t>
  </si>
  <si>
    <t>COMPRESSION</t>
  </si>
  <si>
    <t>Only rubber products</t>
  </si>
  <si>
    <t>&gt;500</t>
  </si>
  <si>
    <t>INJECTION</t>
  </si>
  <si>
    <t>Rubber to metal bonded product</t>
  </si>
  <si>
    <t>INJECTION</t>
  </si>
  <si>
    <t>SUJAN INDUSTRIES BOP CALCULATION (MS STAMPING COST)</t>
  </si>
  <si>
    <t>Form n0. 001</t>
  </si>
  <si>
    <t>Part No.</t>
  </si>
  <si>
    <t>Drawing image</t>
  </si>
  <si>
    <t>Quantity/product</t>
  </si>
  <si>
    <t>RM Index</t>
  </si>
  <si>
    <t>MAT.Specifacition</t>
  </si>
  <si>
    <t>MS/ALUMINIUM/BRASS /SS/COPPER</t>
  </si>
  <si>
    <t>Grade</t>
  </si>
  <si>
    <t>Density (g/cm3)</t>
  </si>
  <si>
    <t>Max dimension (L)</t>
  </si>
  <si>
    <t>Max dimension (W)</t>
  </si>
  <si>
    <t>Draw Depth (mm)</t>
  </si>
  <si>
    <t>Thickness (mm)</t>
  </si>
  <si>
    <t>BLANK SIZE</t>
  </si>
  <si>
    <t>CTL Size</t>
  </si>
  <si>
    <t>CTL Weight (kgs)</t>
  </si>
  <si>
    <t>No of pieces / CTL Calc 1</t>
  </si>
  <si>
    <t>Option 1</t>
  </si>
  <si>
    <t>No of pieces / CTL Calc 2</t>
  </si>
  <si>
    <t>Option 2</t>
  </si>
  <si>
    <t>NO.OF PCS/SHEET</t>
  </si>
  <si>
    <t>G.WT. (kg)</t>
  </si>
  <si>
    <t>FIN. WT. (kg)</t>
  </si>
  <si>
    <t xml:space="preserve">MANUAL </t>
  </si>
  <si>
    <t>Area (cm3)</t>
  </si>
  <si>
    <t xml:space="preserve">BOM </t>
  </si>
  <si>
    <t>SCRAP WT.</t>
  </si>
  <si>
    <t>R.M. RATE</t>
  </si>
  <si>
    <t xml:space="preserve">MANUAL </t>
  </si>
  <si>
    <t>SCRAP RATE</t>
  </si>
  <si>
    <t xml:space="preserve">MANUAL </t>
  </si>
  <si>
    <t>R.M.COST</t>
  </si>
  <si>
    <t>CONVERSION COST</t>
  </si>
  <si>
    <t>OPERATIONS</t>
  </si>
  <si>
    <t xml:space="preserve">PRESS/MACHINE </t>
  </si>
  <si>
    <t>M/C Tonnage</t>
  </si>
  <si>
    <t>RATE/UNIT</t>
  </si>
  <si>
    <t>COST</t>
  </si>
  <si>
    <t>Sharing</t>
  </si>
  <si>
    <t>Blanking</t>
  </si>
  <si>
    <t xml:space="preserve">PRESS/MACHINE </t>
  </si>
  <si>
    <t>Draw-1</t>
  </si>
  <si>
    <t xml:space="preserve">PRESS/MACHINE </t>
  </si>
  <si>
    <t>Draw-2</t>
  </si>
  <si>
    <t xml:space="preserve">PRESS/MACHINE </t>
  </si>
  <si>
    <t>Draw-3</t>
  </si>
  <si>
    <t xml:space="preserve">PRESS/MACHINE </t>
  </si>
  <si>
    <t>Draw-4</t>
  </si>
  <si>
    <t xml:space="preserve">PRESS/MACHINE </t>
  </si>
  <si>
    <t>Draw-5</t>
  </si>
  <si>
    <t xml:space="preserve">PRESS/MACHINE </t>
  </si>
  <si>
    <t>sizing</t>
  </si>
  <si>
    <t xml:space="preserve">PRESS/MACHINE </t>
  </si>
  <si>
    <t>Pearcing</t>
  </si>
  <si>
    <t xml:space="preserve">PRESS/MACHINE </t>
  </si>
  <si>
    <t>Re-strake</t>
  </si>
  <si>
    <t>Debburing</t>
  </si>
  <si>
    <t>Tool Maintanance</t>
  </si>
  <si>
    <t>Plating Cost</t>
  </si>
  <si>
    <t>TOTAL COST</t>
  </si>
  <si>
    <t>R.M. COST</t>
  </si>
  <si>
    <t>TOTAL CONV. COST</t>
  </si>
  <si>
    <t>ICC</t>
  </si>
  <si>
    <t>Packing &amp; Transporting</t>
  </si>
  <si>
    <t>Rej 2%</t>
  </si>
  <si>
    <t>OH 3 %</t>
  </si>
  <si>
    <t>PROFIT 10%</t>
  </si>
  <si>
    <t>TOTAL COST</t>
  </si>
  <si>
    <t>SUJAN INDUSTRIES BOP CALCULATION (TUBE)</t>
  </si>
  <si>
    <t>BOM TUBE/ALUMINIUM EXTRUSION form no. 002</t>
  </si>
  <si>
    <t xml:space="preserve">DRAWING IMAGE </t>
  </si>
  <si>
    <t>PREVIEW</t>
  </si>
  <si>
    <t>Unit. Q.ty.</t>
  </si>
  <si>
    <t>RM Index</t>
  </si>
  <si>
    <t>Grade</t>
  </si>
  <si>
    <t>Month</t>
  </si>
  <si>
    <t>Tube Size</t>
  </si>
  <si>
    <t>Extruded Length (CTL)</t>
  </si>
  <si>
    <t>Product Length</t>
  </si>
  <si>
    <t>Parting Loss</t>
  </si>
  <si>
    <t>`</t>
  </si>
  <si>
    <t>Total Product Length (with losses)</t>
  </si>
  <si>
    <t xml:space="preserve">Tube OD </t>
  </si>
  <si>
    <t>Tube thickness</t>
  </si>
  <si>
    <t>No of Pieces/Extruded Length</t>
  </si>
  <si>
    <t>G.WT.</t>
  </si>
  <si>
    <t>Net Wt.</t>
  </si>
  <si>
    <t>SCRAP WT.</t>
  </si>
  <si>
    <t>R.M. RATE</t>
  </si>
  <si>
    <t>SCRAP RATE</t>
  </si>
  <si>
    <t>R.M.COST</t>
  </si>
  <si>
    <t>NET COST</t>
  </si>
  <si>
    <t>Packing &amp; Transporting</t>
  </si>
  <si>
    <t>CONVERSION COST</t>
  </si>
  <si>
    <t>OPERATIONS</t>
  </si>
  <si>
    <t xml:space="preserve">PRESS/MACHINE </t>
  </si>
  <si>
    <t>M/C Type</t>
  </si>
  <si>
    <t>RATE/UNIT</t>
  </si>
  <si>
    <t>COST</t>
  </si>
  <si>
    <t>Parting</t>
  </si>
  <si>
    <t>Chamfering</t>
  </si>
  <si>
    <t>ID Turning</t>
  </si>
  <si>
    <t>OD Turning</t>
  </si>
  <si>
    <t>Length</t>
  </si>
  <si>
    <t>Deburing</t>
  </si>
  <si>
    <t>Total Conversion Cost</t>
  </si>
  <si>
    <t>R.M. COST</t>
  </si>
  <si>
    <t>TOTAL CONV. COST</t>
  </si>
  <si>
    <t>ICC 1.5%</t>
  </si>
  <si>
    <t>Packing &amp; Transporting</t>
  </si>
  <si>
    <t>Tooling Cost</t>
  </si>
  <si>
    <t>Proto Part Cost</t>
  </si>
  <si>
    <t>Proto Tooling cost</t>
  </si>
  <si>
    <t>Rej 2%</t>
  </si>
  <si>
    <t>OH 3 %</t>
  </si>
  <si>
    <t>PROFIT 10%</t>
  </si>
  <si>
    <t>TOTAL COST</t>
  </si>
  <si>
    <t>Plastic molding and Pressure Die Casting</t>
  </si>
  <si>
    <t>BOM PLASTIC AND PRESSURE DIE CASTING Form no. 003</t>
  </si>
  <si>
    <t>Part No.</t>
  </si>
  <si>
    <t>Drawing image</t>
  </si>
  <si>
    <t>Quantity/product</t>
  </si>
  <si>
    <t>RM Index</t>
  </si>
  <si>
    <t>MAT.Specifacition</t>
  </si>
  <si>
    <t>MS/ALUMINIUM/BRASS /SS/COPPER</t>
  </si>
  <si>
    <t>Grade</t>
  </si>
  <si>
    <t>Density (g/cm3)</t>
  </si>
  <si>
    <t>G.WT. (kg)</t>
  </si>
  <si>
    <t xml:space="preserve">MANUAL </t>
  </si>
  <si>
    <t>Net WT. (kg)</t>
  </si>
  <si>
    <t xml:space="preserve">MANUAL </t>
  </si>
  <si>
    <t>SCRAP WT.</t>
  </si>
  <si>
    <t>R.M. RATE</t>
  </si>
  <si>
    <t xml:space="preserve">MANUAL </t>
  </si>
  <si>
    <t>SCRAP RATE</t>
  </si>
  <si>
    <t xml:space="preserve">MANUAL </t>
  </si>
  <si>
    <t>R.M.COST</t>
  </si>
  <si>
    <t xml:space="preserve">No of Cavities </t>
  </si>
  <si>
    <t xml:space="preserve">MANUAL </t>
  </si>
  <si>
    <t>Shots/Hour</t>
  </si>
  <si>
    <t xml:space="preserve">MANUAL </t>
  </si>
  <si>
    <t>CONVERSION COST</t>
  </si>
  <si>
    <t>OPERATIONS</t>
  </si>
  <si>
    <t xml:space="preserve">PRESS/MACHINE </t>
  </si>
  <si>
    <t>M/C Tonnage</t>
  </si>
  <si>
    <t>RATE/UNIT</t>
  </si>
  <si>
    <t>COST</t>
  </si>
  <si>
    <t>Molding</t>
  </si>
  <si>
    <t xml:space="preserve">Molding </t>
  </si>
  <si>
    <t>Blanking</t>
  </si>
  <si>
    <t xml:space="preserve">PRESS/MACHINE </t>
  </si>
  <si>
    <t>Draw-1</t>
  </si>
  <si>
    <t xml:space="preserve">PRESS/MACHINE </t>
  </si>
  <si>
    <t>Draw-2</t>
  </si>
  <si>
    <t xml:space="preserve">PRESS/MACHINE </t>
  </si>
  <si>
    <t>Draw-3</t>
  </si>
  <si>
    <t xml:space="preserve">PRESS/MACHINE </t>
  </si>
  <si>
    <t>Draw-4</t>
  </si>
  <si>
    <t xml:space="preserve">PRESS/MACHINE </t>
  </si>
  <si>
    <t>Draw-5</t>
  </si>
  <si>
    <t xml:space="preserve">PRESS/MACHINE </t>
  </si>
  <si>
    <t>sizing</t>
  </si>
  <si>
    <t xml:space="preserve">PRESS/MACHINE </t>
  </si>
  <si>
    <t>Pearcing</t>
  </si>
  <si>
    <t xml:space="preserve">PRESS/MACHINE </t>
  </si>
  <si>
    <t>Re-strake</t>
  </si>
  <si>
    <t>Debburing</t>
  </si>
  <si>
    <t xml:space="preserve">MANUAL </t>
  </si>
  <si>
    <t>Tool Maintanance</t>
  </si>
  <si>
    <t xml:space="preserve">MANUAL </t>
  </si>
  <si>
    <t>Plating Cost</t>
  </si>
  <si>
    <t>TOTAL COST</t>
  </si>
  <si>
    <t>R.M. COST</t>
  </si>
  <si>
    <t xml:space="preserve">MANUAL </t>
  </si>
  <si>
    <t>TOTAL CONV. COST</t>
  </si>
  <si>
    <t>ICC</t>
  </si>
  <si>
    <t>Packing &amp; Transporting</t>
  </si>
  <si>
    <t>Rej 2%</t>
  </si>
  <si>
    <t>OH 3 %</t>
  </si>
  <si>
    <t>PROFIT 10%</t>
  </si>
  <si>
    <t>TOTAL COST</t>
  </si>
  <si>
    <t>MACHINING/FORGING</t>
  </si>
  <si>
    <t>Machining/Forging Formno. 004</t>
  </si>
  <si>
    <t xml:space="preserve">DRAWING IMAGE </t>
  </si>
  <si>
    <t>PREVIEW</t>
  </si>
  <si>
    <t>Unit. Q.ty.</t>
  </si>
  <si>
    <t>RM Index</t>
  </si>
  <si>
    <t>Grade</t>
  </si>
  <si>
    <t>Month</t>
  </si>
  <si>
    <t>G.WT.</t>
  </si>
  <si>
    <t>Net Wt.</t>
  </si>
  <si>
    <t>SCRAP WT.</t>
  </si>
  <si>
    <t>R.M. RATE</t>
  </si>
  <si>
    <t>SCRAP RATE</t>
  </si>
  <si>
    <t>R.M.COST</t>
  </si>
  <si>
    <t>NET COST</t>
  </si>
  <si>
    <t>Packing &amp; Transporting</t>
  </si>
  <si>
    <t>CONVERSION COST</t>
  </si>
  <si>
    <t>OPERATIONS</t>
  </si>
  <si>
    <t xml:space="preserve">PRESS/MACHINE </t>
  </si>
  <si>
    <t>M/C Type</t>
  </si>
  <si>
    <t>RATE/UNIT</t>
  </si>
  <si>
    <t>COST</t>
  </si>
  <si>
    <t>Parting</t>
  </si>
  <si>
    <t>Chamfering</t>
  </si>
  <si>
    <t>ID Turning</t>
  </si>
  <si>
    <t>OD Turning</t>
  </si>
  <si>
    <t>Length</t>
  </si>
  <si>
    <t>Deburing</t>
  </si>
  <si>
    <t>Total Conversion Cost</t>
  </si>
  <si>
    <t>R.M. COST</t>
  </si>
  <si>
    <t>TOTAL CONV. COST</t>
  </si>
  <si>
    <t>ICC 1.5%</t>
  </si>
  <si>
    <t>Packing &amp; Transporting</t>
  </si>
  <si>
    <t>Tooling Cost</t>
  </si>
  <si>
    <t>Proto Part Cost</t>
  </si>
  <si>
    <t>Proto Tooling cost</t>
  </si>
  <si>
    <t>Rej 2%</t>
  </si>
  <si>
    <t>OH 3 %</t>
  </si>
  <si>
    <t>PROFIT 10%</t>
  </si>
  <si>
    <t>TOTAL COST</t>
  </si>
  <si>
    <t>SUJAN INDUSTRIES COST ESTIMATION</t>
  </si>
  <si>
    <t>Project No:</t>
  </si>
  <si>
    <t>SI20224397</t>
  </si>
  <si>
    <t>Customer Plant 1</t>
  </si>
  <si>
    <t>BEML LTD EM DIVISION</t>
  </si>
  <si>
    <t>Descript.</t>
  </si>
  <si>
    <t>RUBBER</t>
  </si>
  <si>
    <t>Delivery condition 1</t>
  </si>
  <si>
    <t>Including Freight</t>
  </si>
  <si>
    <t>Drawing Number</t>
  </si>
  <si>
    <t>Car &amp; Model</t>
  </si>
  <si>
    <t>Customer</t>
  </si>
  <si>
    <t>BEML LTD -EM DIVISION</t>
  </si>
  <si>
    <t>Prod Plant</t>
  </si>
  <si>
    <t>SUJAN INDUSTRIES</t>
  </si>
  <si>
    <t>Rev.Index</t>
  </si>
  <si>
    <t>Working days/year</t>
  </si>
  <si>
    <t>Date of print</t>
  </si>
  <si>
    <t>Working hours/day</t>
  </si>
  <si>
    <t>BOM</t>
  </si>
  <si>
    <t>Unit qty.</t>
  </si>
  <si>
    <t>Drawing nr.-Description of the component</t>
  </si>
  <si>
    <t>RM</t>
  </si>
  <si>
    <t>Weight (kg)/Surace area</t>
  </si>
  <si>
    <t>Cost</t>
  </si>
  <si>
    <t>BOM Cost</t>
  </si>
  <si>
    <t>Tool Cost</t>
  </si>
  <si>
    <t>Conversion Cost Check</t>
  </si>
  <si>
    <t>Rate</t>
  </si>
  <si>
    <t>Net</t>
  </si>
  <si>
    <t>Gross</t>
  </si>
  <si>
    <t xml:space="preserve">Material Cost </t>
  </si>
  <si>
    <t>Process Cost</t>
  </si>
  <si>
    <t>Packing and Transport, OH, Profit</t>
  </si>
  <si>
    <t>Rubber</t>
  </si>
  <si>
    <t>NA</t>
  </si>
  <si>
    <t>Inner Tube</t>
  </si>
  <si>
    <t>Chemlok</t>
  </si>
  <si>
    <t>NA</t>
  </si>
  <si>
    <t>NA</t>
  </si>
  <si>
    <t>NA</t>
  </si>
  <si>
    <t>NA</t>
  </si>
  <si>
    <t>Paint</t>
  </si>
  <si>
    <t>NA</t>
  </si>
  <si>
    <t>NA</t>
  </si>
  <si>
    <t>NA</t>
  </si>
  <si>
    <t>NA</t>
  </si>
  <si>
    <t>Process</t>
  </si>
  <si>
    <t>Operation Description</t>
  </si>
  <si>
    <t>Process Cost/Minute</t>
  </si>
  <si>
    <t>Cycle Time (Min)</t>
  </si>
  <si>
    <t>Total process</t>
  </si>
  <si>
    <t>Prototype Tool Cost</t>
  </si>
  <si>
    <t>Production Tool Cost</t>
  </si>
  <si>
    <t>Maximum Capacity</t>
  </si>
  <si>
    <t>Machine</t>
  </si>
  <si>
    <t>Man</t>
  </si>
  <si>
    <t>Machine</t>
  </si>
  <si>
    <t>Man</t>
  </si>
  <si>
    <t>Ultasonic Degreesing</t>
  </si>
  <si>
    <t>IFERROR((VLOOKUP(B22;'[10]Future Value Table (Jan 18)'.$B$21:$AJ$54;35;0));0)</t>
  </si>
  <si>
    <t>IFERROR((VLOOKUP(B22;'[10]Future Value Table (Jan 18)'.$B$59:$R$83;17;0));0)</t>
  </si>
  <si>
    <t>Shot blasting</t>
  </si>
  <si>
    <t>IFERROR((VLOOKUP(B23;'[10]Future Value Table (Jan 18)'.$B$21:$AJ$54;35;0));0)</t>
  </si>
  <si>
    <t>IFERROR((VLOOKUP(B23;'[10]Future Value Table (Jan 18)'.$B$59:$R$83;17;0));0)</t>
  </si>
  <si>
    <t>Ultasonic Degreesing</t>
  </si>
  <si>
    <t>IFERROR((VLOOKUP(B24;'[10]Future Value Table (Jan 18)'.$B$21:$AJ$54;35;0));0)</t>
  </si>
  <si>
    <t>IFERROR((VLOOKUP(B24;'[10]Future Value Table (Jan 18)'.$B$59:$R$83;17;0));0)</t>
  </si>
  <si>
    <t>Bonding</t>
  </si>
  <si>
    <t>IFERROR((VLOOKUP(B25;'[10]Future Value Table (Jan 18)'.$B$21:$AJ$54;35;0));0)</t>
  </si>
  <si>
    <t>IFERROR((VLOOKUP(B25;'[10]Future Value Table (Jan 18)'.$B$59:$R$83;17;0));0)</t>
  </si>
  <si>
    <t>Injection Moulding (250T)</t>
  </si>
  <si>
    <t>IFERROR((VLOOKUP(B26;'[10]Future Value Table (Jan 18)'.$B$21:$AJ$54;35;0));0)</t>
  </si>
  <si>
    <t>IFERROR((VLOOKUP(B26;'[10]Future Value Table (Jan 18)'.$B$59:$R$83;17;0));0)</t>
  </si>
  <si>
    <t>Finishing/Deflashing</t>
  </si>
  <si>
    <t>IFERROR((VLOOKUP(B27;'[10]Future Value Table (Jan 18)'.$B$21:$AJ$54;35;0));0)</t>
  </si>
  <si>
    <t>IFERROR((VLOOKUP(B27;'[10]Future Value Table (Jan 18)'.$B$59:$R$83;17;0));0)</t>
  </si>
  <si>
    <t>Control (manual)</t>
  </si>
  <si>
    <t>IFERROR((VLOOKUP(B28;'[10]Future Value Table (Jan 18)'.$B$21:$AJ$54;35;0));0)</t>
  </si>
  <si>
    <t>IFERROR((VLOOKUP(B28;'[10]Future Value Table (Jan 18)'.$B$59:$R$83;17;0));0)</t>
  </si>
  <si>
    <t>Packing and Transport</t>
  </si>
  <si>
    <t>Packaging description</t>
  </si>
  <si>
    <t>SIZE OF BOX</t>
  </si>
  <si>
    <t>Nb Parts / Box</t>
  </si>
  <si>
    <t>Cost/Box</t>
  </si>
  <si>
    <t>Weight Check</t>
  </si>
  <si>
    <t>Destination</t>
  </si>
  <si>
    <t>Incoterms</t>
  </si>
  <si>
    <t>Duties</t>
  </si>
  <si>
    <t>Cost/Pc</t>
  </si>
  <si>
    <t>Corrugated Box</t>
  </si>
  <si>
    <t xml:space="preserve">Pallet </t>
  </si>
  <si>
    <t>Summary</t>
  </si>
  <si>
    <t>Total BOM Cost</t>
  </si>
  <si>
    <t>Total Process Cost</t>
  </si>
  <si>
    <t>Process Efficiency</t>
  </si>
  <si>
    <t>Rejections</t>
  </si>
  <si>
    <t>Storage Cost</t>
  </si>
  <si>
    <t>Packing and Transport</t>
  </si>
  <si>
    <t>Sub total</t>
  </si>
  <si>
    <t>Plant OH</t>
  </si>
  <si>
    <t>Total Cost</t>
  </si>
  <si>
    <t>Total Tool Ccost</t>
  </si>
</sst>
</file>

<file path=xl/styles.xml><?xml version="1.0" encoding="utf-8"?>
<styleSheet xmlns="http://schemas.openxmlformats.org/spreadsheetml/2006/main">
  <numFmts count="17">
    <numFmt formatCode="#0" numFmtId="164"/>
    <numFmt formatCode="&quot;&quot;h:mm:ss AM/PM" numFmtId="165"/>
    <numFmt formatCode="mmm\-yy" numFmtId="166"/>
    <numFmt formatCode="0.00E+00" numFmtId="167"/>
    <numFmt formatCode="@" numFmtId="168"/>
    <numFmt formatCode="#0.0" numFmtId="169"/>
    <numFmt formatCode="#,##0 " numFmtId="170"/>
    <numFmt formatCode="#0.000" numFmtId="171"/>
    <numFmt formatCode="#0.00" numFmtId="172"/>
    <numFmt formatCode="#0.00%" numFmtId="173"/>
    <numFmt formatCode="#0.0%" numFmtId="174"/>
    <numFmt formatCode="General" numFmtId="175"/>
    <numFmt formatCode="#0.000 " numFmtId="176"/>
    <numFmt formatCode="[&gt;0] * #,##0 ;[&lt;0]\-* #,##0 ; * &quot;-&quot;#?? ; @ " numFmtId="177"/>
    <numFmt formatCode="[&gt;0] * #,##0.00 ;[&lt;0]\-* #,##0.00 ; * &quot;-&quot;#??? ; @ " numFmtId="178"/>
    <numFmt formatCode="[&gt;0] * #,##0.000 ;[&lt;0]\-* #,##0.000 ; * &quot;-&quot;#??? ; @ " numFmtId="179"/>
    <numFmt formatCode="#0%" numFmtId="180"/>
  </numFmts>
  <fonts count="54">
    <font>
      <sz val="8"/>
      <name val="Arial"/>
    </font>
    <font>
      <b/>
      <sz val="18"/>
      <name val="Arial"/>
    </font>
    <font>
      <b/>
      <sz val="14"/>
      <name val="Arial"/>
    </font>
    <font>
      <b/>
      <sz val="8"/>
      <name val="Arial"/>
    </font>
    <font>
      <sz val="14"/>
      <color rgb="FF77933C"/>
      <name val="Arial"/>
    </font>
    <font>
      <sz val="11"/>
      <name val="Arial"/>
    </font>
    <font>
      <b/>
      <sz val="12"/>
      <name val="Arial"/>
    </font>
    <font>
      <b/>
      <sz val="12"/>
      <color rgb="FF254061"/>
      <name val="Arial"/>
    </font>
    <font>
      <sz val="7"/>
      <name val="Arial"/>
    </font>
    <font>
      <sz val="8"/>
      <name val="Arial"/>
    </font>
    <font>
      <sz val="10"/>
      <name val="Arial"/>
    </font>
    <font>
      <b/>
      <sz val="10"/>
      <name val="Arial"/>
    </font>
    <font>
      <sz val="10"/>
      <name val="Helv"/>
    </font>
    <font>
      <sz val="10"/>
      <color rgb="FF0000FF"/>
      <name val="Arial"/>
    </font>
    <font>
      <b/>
      <sz val="11"/>
      <name val="Arial"/>
    </font>
    <font>
      <sz val="10"/>
      <color rgb="FF000080"/>
      <name val="Arial"/>
    </font>
    <font>
      <sz val="11"/>
      <name val="Calibri"/>
    </font>
    <font>
      <b/>
      <sz val="10"/>
      <name val="Verdana"/>
    </font>
    <font>
      <sz val="10"/>
      <name val="Verdana"/>
    </font>
    <font>
      <sz val="8"/>
      <name val="Verdana"/>
    </font>
    <font>
      <b/>
      <sz val="8"/>
      <name val="Verdana"/>
    </font>
    <font>
      <b/>
      <sz val="9"/>
      <name val="Arial"/>
    </font>
    <font>
      <b/>
      <sz val="8"/>
      <name val="Calibri"/>
    </font>
    <font>
      <sz val="8"/>
      <name val="Calibri"/>
    </font>
    <font>
      <b/>
      <sz val="8"/>
      <name val="Arial"/>
    </font>
    <font>
      <b/>
      <sz val="22"/>
      <color rgb="FFFFFF00"/>
      <name val="Arial"/>
    </font>
    <font>
      <b/>
      <sz val="8"/>
      <color rgb="FFFFFF00"/>
      <name val="Arial Black"/>
    </font>
    <font>
      <sz val="8"/>
      <name val="Calibri"/>
    </font>
    <font>
      <b/>
      <sz val="9"/>
      <color rgb="FFFFFF00"/>
      <name val="Arial Black"/>
    </font>
    <font>
      <sz val="9"/>
      <name val="Calibri"/>
    </font>
    <font>
      <sz val="8"/>
      <name val="Arial Black"/>
    </font>
    <font>
      <sz val="10"/>
      <name val="Arial Black"/>
    </font>
    <font>
      <b/>
      <sz val="8"/>
      <color rgb="FFFF0000"/>
      <name val="Arial"/>
    </font>
    <font>
      <b/>
      <sz val="10"/>
      <color rgb="FFFF0000"/>
      <name val="Arial"/>
    </font>
    <font>
      <sz val="11"/>
      <name val="Arial Black"/>
    </font>
    <font>
      <b/>
      <sz val="11"/>
      <name val="Calibri"/>
    </font>
    <font>
      <sz val="9"/>
      <name val="Arial"/>
    </font>
    <font>
      <b/>
      <sz val="14"/>
      <name val="Calibri"/>
    </font>
    <font>
      <b/>
      <sz val="20"/>
      <color rgb="FFFFFF00"/>
      <name val="Arial"/>
    </font>
    <font>
      <b/>
      <sz val="24"/>
      <name val="Arial"/>
    </font>
    <font>
      <sz val="14"/>
      <name val="Arial"/>
    </font>
    <font>
      <b/>
      <sz val="11"/>
      <color rgb="FF0000FF"/>
      <name val="Arial"/>
    </font>
    <font>
      <b/>
      <i/>
      <sz val="14"/>
      <name val="Arial"/>
    </font>
    <font>
      <b/>
      <sz val="12"/>
      <color rgb="FF0A1AB6"/>
      <name val="Arial"/>
    </font>
    <font>
      <sz val="12"/>
      <color rgb="FF0A1AB6"/>
      <name val="Arial"/>
    </font>
    <font>
      <b/>
      <sz val="11"/>
      <color rgb="FF0A1AB6"/>
      <name val="Arial"/>
    </font>
    <font>
      <b/>
      <sz val="11"/>
      <color rgb="FF333333"/>
      <name val="Calibri"/>
    </font>
    <font>
      <sz val="12"/>
      <color rgb="FF0000FF"/>
      <name val="Arial"/>
    </font>
    <font>
      <sz val="11"/>
      <color rgb="FF333399"/>
      <name val="Calibri"/>
    </font>
    <font>
      <sz val="12"/>
      <name val="Arial"/>
    </font>
    <font>
      <b/>
      <sz val="12"/>
      <color rgb="FFFF0000"/>
      <name val="Arial"/>
    </font>
    <font>
      <b/>
      <sz val="14"/>
      <name val="Cambria"/>
    </font>
    <font>
      <b/>
      <sz val="12"/>
      <color rgb="FF0000FF"/>
      <name val="Arial"/>
    </font>
    <font>
      <b/>
      <i/>
      <sz val="12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FBFBF"/>
      </patternFill>
    </fill>
    <fill>
      <patternFill patternType="solid">
        <fgColor rgb="FF0070C0"/>
      </patternFill>
    </fill>
    <fill>
      <patternFill patternType="solid">
        <fgColor rgb="FF92D050"/>
      </patternFill>
    </fill>
    <fill>
      <patternFill patternType="solid">
        <fgColor rgb="FFF0F8A4"/>
      </patternFill>
    </fill>
    <fill>
      <patternFill patternType="solid">
        <fgColor rgb="FFD9D9D9"/>
      </patternFill>
    </fill>
    <fill>
      <patternFill patternType="solid">
        <fgColor rgb="FFA6A6A6"/>
      </patternFill>
    </fill>
    <fill>
      <patternFill patternType="solid">
        <fgColor rgb="FFC0C0C0"/>
      </patternFill>
    </fill>
    <fill>
      <patternFill patternType="solid">
        <fgColor rgb="FFFFFF00"/>
      </patternFill>
    </fill>
    <fill>
      <patternFill patternType="solid">
        <fgColor rgb="FF00B0F0"/>
      </patternFill>
    </fill>
    <fill>
      <patternFill patternType="solid">
        <fgColor rgb="FF7030A0"/>
      </patternFill>
    </fill>
    <fill>
      <patternFill patternType="solid">
        <fgColor rgb="FFFFC000"/>
      </patternFill>
    </fill>
    <fill>
      <patternFill patternType="solid">
        <fgColor rgb="FF595959"/>
      </patternFill>
    </fill>
    <fill>
      <patternFill patternType="solid">
        <fgColor rgb="FF002060"/>
      </patternFill>
    </fill>
    <fill>
      <patternFill patternType="solid">
        <fgColor rgb="FFDCE6F2"/>
      </patternFill>
    </fill>
    <fill>
      <patternFill patternType="solid">
        <fgColor rgb="FF984807"/>
      </patternFill>
    </fill>
    <fill>
      <patternFill patternType="solid">
        <fgColor rgb="FFFFCCFF"/>
      </patternFill>
    </fill>
    <fill>
      <patternFill patternType="solid">
        <fgColor rgb="FF0A1AB6"/>
      </patternFill>
    </fill>
    <fill>
      <patternFill patternType="solid">
        <fgColor rgb="FFCCFFCC"/>
      </patternFill>
    </fill>
    <fill>
      <patternFill patternType="solid">
        <fgColor rgb="FFF2F2F2"/>
      </patternFill>
    </fill>
    <fill>
      <patternFill patternType="solid">
        <fgColor rgb="FF00B050"/>
      </patternFill>
    </fill>
    <fill>
      <patternFill patternType="solid">
        <fgColor rgb="FFFAC090"/>
      </patternFill>
    </fill>
    <fill>
      <patternFill patternType="solid">
        <fgColor rgb="FF558ED5"/>
      </patternFill>
    </fill>
    <fill>
      <patternFill patternType="solid">
        <fgColor rgb="FFFFCC99"/>
      </patternFill>
    </fill>
  </fills>
  <borders count="5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/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1">
    <xf borderId="0" fillId="0" fontId="0" numFmtId="0" xfId="0">
      <alignment vertical="bottom"/>
    </xf>
  </cellStyleXfs>
  <cellXfs count="679">
    <xf borderId="0" fillId="0" fontId="0" numFmtId="0" xfId="0">
      <alignment vertical="bottom"/>
    </xf>
    <xf borderId="0" fillId="2" fontId="0" numFmtId="0" xfId="0">
      <alignment vertical="bottom"/>
    </xf>
    <xf borderId="1" fillId="2" fontId="1" numFmtId="0" xfId="0">
      <alignment horizontal="center" vertical="center" wrapText="1"/>
    </xf>
    <xf borderId="2" fillId="2" fontId="1" numFmtId="0" xfId="0">
      <alignment horizontal="center" vertical="center" wrapText="1"/>
    </xf>
    <xf borderId="3" fillId="2" fontId="1" numFmtId="0" xfId="0">
      <alignment horizontal="center" vertical="center" wrapText="1"/>
    </xf>
    <xf borderId="1" fillId="2" fontId="2" numFmtId="0" xfId="0">
      <alignment horizontal="center" vertical="center" wrapText="1"/>
    </xf>
    <xf borderId="2" fillId="2" fontId="2" numFmtId="0" xfId="0">
      <alignment horizontal="center" vertical="center" wrapText="1"/>
    </xf>
    <xf borderId="3" fillId="2" fontId="2" numFmtId="0" xfId="0">
      <alignment horizontal="center" vertical="center" wrapText="1"/>
    </xf>
    <xf borderId="4" fillId="2" fontId="3" numFmtId="0" xfId="0">
      <alignment horizontal="center" vertical="center" wrapText="1"/>
    </xf>
    <xf borderId="5" fillId="2" fontId="3" numFmtId="0" xfId="0">
      <alignment horizontal="center" vertical="center" wrapText="1"/>
    </xf>
    <xf borderId="6" fillId="2" fontId="3" numFmtId="0" xfId="0">
      <alignment horizontal="center" vertical="center" wrapText="1"/>
    </xf>
    <xf borderId="5" fillId="2" fontId="4" numFmtId="0" xfId="0">
      <alignment horizontal="center" vertical="center"/>
    </xf>
    <xf borderId="6" fillId="2" fontId="4" numFmtId="0" xfId="0">
      <alignment horizontal="center" vertical="center"/>
    </xf>
    <xf borderId="7" fillId="0" fontId="0" numFmtId="0" xfId="0">
      <alignment horizontal="left" vertical="center" wrapText="1"/>
    </xf>
    <xf borderId="3" fillId="3" fontId="0" numFmtId="0" xfId="0">
      <alignment horizontal="left" vertical="center" wrapText="1"/>
    </xf>
    <xf borderId="8" fillId="2" fontId="3" numFmtId="0" xfId="0">
      <alignment horizontal="center" vertical="center" wrapText="1"/>
    </xf>
    <xf borderId="0" fillId="2" fontId="3" numFmtId="0" xfId="0">
      <alignment horizontal="center" vertical="center" wrapText="1"/>
    </xf>
    <xf borderId="9" fillId="2" fontId="3" numFmtId="0" xfId="0">
      <alignment horizontal="center" vertical="center" wrapText="1"/>
    </xf>
    <xf borderId="0" fillId="2" fontId="4" numFmtId="0" xfId="0">
      <alignment horizontal="center" vertical="center"/>
    </xf>
    <xf borderId="9" fillId="2" fontId="4" numFmtId="0" xfId="0">
      <alignment horizontal="center" vertical="center"/>
    </xf>
    <xf borderId="8" fillId="0" fontId="0" numFmtId="0" xfId="0">
      <alignment horizontal="left" vertical="center" wrapText="1"/>
    </xf>
    <xf borderId="7" fillId="3" fontId="0" numFmtId="0" xfId="0">
      <alignment horizontal="left" vertical="center" wrapText="1"/>
    </xf>
    <xf borderId="10" fillId="2" fontId="3" numFmtId="0" xfId="0">
      <alignment horizontal="center" vertical="center" wrapText="1"/>
    </xf>
    <xf borderId="11" fillId="2" fontId="3" numFmtId="0" xfId="0">
      <alignment horizontal="center" vertical="center" wrapText="1"/>
    </xf>
    <xf borderId="12" fillId="2" fontId="3" numFmtId="0" xfId="0">
      <alignment horizontal="center" vertical="center" wrapText="1"/>
    </xf>
    <xf borderId="11" fillId="2" fontId="4" numFmtId="0" xfId="0">
      <alignment horizontal="center" vertical="center"/>
    </xf>
    <xf borderId="12" fillId="2" fontId="4" numFmtId="0" xfId="0">
      <alignment horizontal="center" vertical="center"/>
    </xf>
    <xf borderId="13" fillId="0" fontId="0" numFmtId="0" xfId="0">
      <alignment horizontal="left" vertical="center" wrapText="1"/>
    </xf>
    <xf borderId="13" fillId="3" fontId="0" numFmtId="0" xfId="0">
      <alignment horizontal="left" vertical="center" wrapText="1"/>
    </xf>
    <xf borderId="4" fillId="0" fontId="3" numFmtId="0" xfId="0">
      <alignment horizontal="center" vertical="center" wrapText="1"/>
    </xf>
    <xf borderId="5" fillId="0" fontId="3" numFmtId="0" xfId="0">
      <alignment horizontal="center" vertical="center" wrapText="1"/>
    </xf>
    <xf borderId="6" fillId="0" fontId="3" numFmtId="0" xfId="0">
      <alignment horizontal="center" vertical="center" wrapText="1"/>
    </xf>
    <xf borderId="3" fillId="0" fontId="5" numFmtId="0" xfId="0">
      <alignment horizontal="center" vertical="center" wrapText="1"/>
    </xf>
    <xf borderId="7" fillId="0" fontId="5" numFmtId="0" xfId="0">
      <alignment horizontal="center" vertical="center" wrapText="1"/>
    </xf>
    <xf borderId="1" fillId="0" fontId="5" numFmtId="0" xfId="0">
      <alignment horizontal="center" vertical="center" wrapText="1"/>
    </xf>
    <xf borderId="8" fillId="0" fontId="3" numFmtId="0" xfId="0">
      <alignment horizontal="center" vertical="center" wrapText="1"/>
    </xf>
    <xf borderId="0" fillId="0" fontId="3" numFmtId="0" xfId="0">
      <alignment horizontal="center" vertical="center" wrapText="1"/>
    </xf>
    <xf borderId="9" fillId="0" fontId="3" numFmtId="0" xfId="0">
      <alignment horizontal="center" vertical="center" wrapText="1"/>
    </xf>
    <xf borderId="10" fillId="0" fontId="3" numFmtId="0" xfId="0">
      <alignment horizontal="center" vertical="center" wrapText="1"/>
    </xf>
    <xf borderId="11" fillId="0" fontId="3" numFmtId="0" xfId="0">
      <alignment horizontal="center" vertical="center" wrapText="1"/>
    </xf>
    <xf borderId="12" fillId="0" fontId="3" numFmtId="0" xfId="0">
      <alignment horizontal="center" vertical="center" wrapText="1"/>
    </xf>
    <xf borderId="10" fillId="4" fontId="6" numFmtId="0" xfId="0">
      <alignment horizontal="left" vertical="center" wrapText="1" indent="1"/>
    </xf>
    <xf borderId="11" fillId="4" fontId="7" numFmtId="0" xfId="0">
      <alignment horizontal="left" vertical="center" wrapText="1" indent="1"/>
    </xf>
    <xf borderId="12" fillId="4" fontId="7" numFmtId="0" xfId="0">
      <alignment horizontal="left" vertical="center" wrapText="1" indent="1"/>
    </xf>
    <xf borderId="8" fillId="0" fontId="7" numFmtId="0" xfId="0">
      <alignment horizontal="left" vertical="center" wrapText="1" indent="1"/>
    </xf>
    <xf borderId="0" fillId="0" fontId="7" numFmtId="0" xfId="0">
      <alignment horizontal="left" vertical="center" wrapText="1" indent="1"/>
    </xf>
    <xf borderId="9" fillId="0" fontId="7" numFmtId="0" xfId="0">
      <alignment horizontal="left" vertical="center" wrapText="1" indent="1"/>
    </xf>
    <xf borderId="14" fillId="5" fontId="0" numFmtId="0" xfId="0">
      <alignment horizontal="left" vertical="center" wrapText="1"/>
    </xf>
    <xf borderId="15" fillId="5" fontId="0" numFmtId="0" xfId="0">
      <alignment horizontal="left" vertical="center"/>
    </xf>
    <xf borderId="16" fillId="5" fontId="8" numFmtId="0" xfId="0">
      <alignment horizontal="left" vertical="center"/>
    </xf>
    <xf borderId="17" fillId="5" fontId="8" numFmtId="0" xfId="0">
      <alignment horizontal="left" vertical="center"/>
    </xf>
    <xf borderId="0" fillId="0" fontId="0" numFmtId="0" xfId="0">
      <alignment horizontal="left" vertical="center" wrapText="1" indent="1"/>
    </xf>
    <xf borderId="18" fillId="0" fontId="0" numFmtId="0" xfId="0">
      <alignment horizontal="left" vertical="center" wrapText="1" indent="1"/>
    </xf>
    <xf borderId="15" fillId="0" fontId="0" numFmtId="164" xfId="0">
      <alignment horizontal="left" vertical="center" wrapText="1"/>
    </xf>
    <xf borderId="19" fillId="0" fontId="0" numFmtId="164" xfId="0">
      <alignment horizontal="left" vertical="center" wrapText="1"/>
    </xf>
    <xf borderId="0" fillId="2" fontId="0" numFmtId="165" xfId="0">
      <alignment vertical="bottom"/>
    </xf>
    <xf borderId="14" fillId="0" fontId="0" numFmtId="0" xfId="0">
      <alignment horizontal="left" vertical="center" wrapText="1"/>
    </xf>
    <xf borderId="15" fillId="0" fontId="0" numFmtId="0" xfId="0">
      <alignment horizontal="left" vertical="center"/>
    </xf>
    <xf borderId="16" fillId="0" fontId="8" numFmtId="0" xfId="0">
      <alignment horizontal="left" vertical="center"/>
    </xf>
    <xf borderId="17" fillId="0" fontId="8" numFmtId="0" xfId="0">
      <alignment horizontal="left" vertical="center"/>
    </xf>
    <xf borderId="19" fillId="0" fontId="0" numFmtId="0" xfId="0">
      <alignment horizontal="left" vertical="center" wrapText="1"/>
    </xf>
    <xf borderId="15" fillId="0" fontId="0" numFmtId="0" xfId="0">
      <alignment horizontal="left" vertical="center" wrapText="1"/>
    </xf>
    <xf borderId="16" fillId="0" fontId="0" numFmtId="0" xfId="0">
      <alignment horizontal="left" vertical="center" wrapText="1"/>
    </xf>
    <xf borderId="17" fillId="0" fontId="0" numFmtId="0" xfId="0">
      <alignment horizontal="left" vertical="center" wrapText="1"/>
    </xf>
    <xf borderId="15" fillId="0" fontId="0" numFmtId="166" xfId="0">
      <alignment horizontal="left" vertical="center" wrapText="1"/>
    </xf>
    <xf borderId="19" fillId="0" fontId="0" numFmtId="166" xfId="0">
      <alignment horizontal="left" vertical="center" wrapText="1"/>
    </xf>
    <xf borderId="18" fillId="0" fontId="0" numFmtId="0" xfId="0">
      <alignment horizontal="left" vertical="center" wrapText="1" indent="6"/>
    </xf>
    <xf borderId="15" fillId="0" fontId="0" numFmtId="167" xfId="0">
      <alignment horizontal="left" vertical="center" wrapText="1"/>
    </xf>
    <xf borderId="20" fillId="0" fontId="9" numFmtId="0" xfId="0">
      <alignment horizontal="left" vertical="center" wrapText="1"/>
    </xf>
    <xf borderId="21" fillId="0" fontId="9" numFmtId="0" xfId="0">
      <alignment horizontal="left" vertical="center" wrapText="1"/>
    </xf>
    <xf borderId="22" fillId="0" fontId="9" numFmtId="0" xfId="0">
      <alignment horizontal="left" vertical="center" wrapText="1"/>
    </xf>
    <xf borderId="23" fillId="0" fontId="0" numFmtId="0" xfId="0">
      <alignment horizontal="left" vertical="center" wrapText="1"/>
    </xf>
    <xf borderId="15" fillId="0" fontId="3" numFmtId="0" xfId="0">
      <alignment horizontal="left" vertical="center" wrapText="1"/>
    </xf>
    <xf borderId="16" fillId="0" fontId="3" numFmtId="0" xfId="0">
      <alignment horizontal="left" vertical="center" wrapText="1"/>
    </xf>
    <xf borderId="17" fillId="0" fontId="3" numFmtId="0" xfId="0">
      <alignment horizontal="left" vertical="center" wrapText="1"/>
    </xf>
    <xf borderId="13" fillId="0" fontId="0" numFmtId="0" xfId="0">
      <alignment horizontal="left" vertical="center" wrapText="1" indent="1"/>
    </xf>
    <xf borderId="7" fillId="0" fontId="0" numFmtId="0" xfId="0">
      <alignment horizontal="left" vertical="center" wrapText="1" indent="1"/>
    </xf>
    <xf borderId="4" fillId="0" fontId="0" numFmtId="0" xfId="0">
      <alignment horizontal="left" vertical="center" wrapText="1"/>
    </xf>
    <xf borderId="5" fillId="0" fontId="0" numFmtId="0" xfId="0">
      <alignment horizontal="left" vertical="center" wrapText="1"/>
    </xf>
    <xf borderId="6" fillId="0" fontId="0" numFmtId="0" xfId="0">
      <alignment horizontal="left" vertical="center" wrapText="1"/>
    </xf>
    <xf borderId="24" fillId="0" fontId="0" numFmtId="0" xfId="0">
      <alignment horizontal="left" vertical="center" wrapText="1" indent="1"/>
    </xf>
    <xf borderId="7" fillId="0" fontId="0" numFmtId="0" xfId="0">
      <alignment horizontal="left" vertical="center" wrapText="1" indent="2"/>
    </xf>
    <xf borderId="7" fillId="0" fontId="3" numFmtId="0" xfId="0">
      <alignment horizontal="center" vertical="center" wrapText="1"/>
    </xf>
    <xf borderId="7" fillId="0" fontId="0" numFmtId="0" xfId="0">
      <alignment horizontal="center" vertical="center" wrapText="1"/>
    </xf>
    <xf borderId="7" fillId="0" fontId="0" numFmtId="164" xfId="0">
      <alignment horizontal="center" vertical="center" wrapText="1"/>
    </xf>
    <xf borderId="7" fillId="6" fontId="0" numFmtId="0" xfId="0">
      <alignment horizontal="left" vertical="center" wrapText="1" indent="1"/>
    </xf>
    <xf borderId="7" fillId="6" fontId="3" numFmtId="0" xfId="0">
      <alignment horizontal="center" vertical="center" wrapText="1"/>
    </xf>
    <xf borderId="7" fillId="0" fontId="3" numFmtId="0" xfId="0">
      <alignment horizontal="left" vertical="center" wrapText="1" indent="1"/>
    </xf>
    <xf borderId="7" fillId="0" fontId="0" numFmtId="164" xfId="0">
      <alignment vertical="center" wrapText="1"/>
    </xf>
    <xf borderId="7" fillId="0" fontId="0" numFmtId="0" xfId="0">
      <alignment vertical="center" wrapText="1"/>
    </xf>
    <xf borderId="1" fillId="0" fontId="0" numFmtId="0" xfId="0">
      <alignment horizontal="center" vertical="center" wrapText="1"/>
    </xf>
    <xf borderId="3" fillId="0" fontId="0" numFmtId="0" xfId="0">
      <alignment horizontal="center" vertical="center" wrapText="1"/>
    </xf>
    <xf borderId="1" fillId="0" fontId="0" numFmtId="0" xfId="0">
      <alignment horizontal="left" vertical="center" wrapText="1" indent="2"/>
    </xf>
    <xf borderId="1" fillId="0" fontId="0" numFmtId="0" xfId="0">
      <alignment horizontal="left" vertical="center"/>
    </xf>
    <xf borderId="2" fillId="0" fontId="8" numFmtId="0" xfId="0">
      <alignment horizontal="left" vertical="center"/>
    </xf>
    <xf borderId="3" fillId="0" fontId="8" numFmtId="0" xfId="0">
      <alignment horizontal="left" vertical="center"/>
    </xf>
    <xf borderId="7" fillId="5" fontId="0" numFmtId="0" xfId="0">
      <alignment horizontal="left" vertical="center" wrapText="1" indent="1"/>
    </xf>
    <xf borderId="1" fillId="5" fontId="0" numFmtId="0" xfId="0">
      <alignment horizontal="center" vertical="center" wrapText="1"/>
    </xf>
    <xf borderId="3" fillId="5" fontId="0" numFmtId="0" xfId="0">
      <alignment horizontal="center" vertical="center" wrapText="1"/>
    </xf>
    <xf borderId="2" fillId="0" fontId="0" numFmtId="0" xfId="0">
      <alignment horizontal="center" vertical="center" wrapText="1"/>
    </xf>
    <xf borderId="2" fillId="0" fontId="0" numFmtId="0" xfId="0">
      <alignment vertical="center" wrapText="1"/>
    </xf>
    <xf borderId="3" fillId="0" fontId="0" numFmtId="0" xfId="0">
      <alignment vertical="center" wrapText="1"/>
    </xf>
    <xf borderId="0" fillId="2" fontId="0" numFmtId="0" xfId="0">
      <alignment vertical="center" wrapText="1"/>
    </xf>
    <xf borderId="0" fillId="2" fontId="0" numFmtId="0" xfId="0">
      <alignment horizontal="center" vertical="bottom"/>
    </xf>
    <xf borderId="0" fillId="2" fontId="0" numFmtId="168" xfId="0">
      <alignment horizontal="center" vertical="bottom"/>
    </xf>
    <xf borderId="0" fillId="2" fontId="0" numFmtId="0" xfId="0">
      <alignment horizontal="center" vertical="center"/>
    </xf>
    <xf borderId="0" fillId="0" fontId="10" numFmtId="0" xfId="0">
      <alignment vertical="bottom"/>
    </xf>
    <xf borderId="0" fillId="0" fontId="10" numFmtId="0" xfId="0">
      <alignment horizontal="center" vertical="bottom"/>
    </xf>
    <xf borderId="7" fillId="0" fontId="3" numFmtId="0" xfId="0">
      <alignment horizontal="center" vertical="bottom"/>
    </xf>
    <xf borderId="7" fillId="0" fontId="0" numFmtId="0" xfId="0">
      <alignment vertical="bottom"/>
    </xf>
    <xf borderId="7" fillId="0" fontId="10" numFmtId="0" xfId="0">
      <alignment vertical="bottom"/>
    </xf>
    <xf borderId="7" fillId="7" fontId="10" numFmtId="0" xfId="0">
      <alignment horizontal="center" vertical="bottom"/>
    </xf>
    <xf borderId="7" fillId="7" fontId="3" numFmtId="0" xfId="0">
      <alignment horizontal="center" vertical="bottom"/>
    </xf>
    <xf borderId="7" fillId="7" fontId="10" numFmtId="0" xfId="0">
      <alignment vertical="bottom"/>
    </xf>
    <xf borderId="7" fillId="3" fontId="10" numFmtId="0" xfId="0">
      <alignment vertical="bottom"/>
    </xf>
    <xf borderId="0" fillId="0" fontId="10" numFmtId="0" xfId="0">
      <alignment horizontal="left" vertical="bottom"/>
    </xf>
    <xf borderId="7" fillId="8" fontId="10" numFmtId="0" xfId="0">
      <alignment vertical="bottom"/>
    </xf>
    <xf borderId="7" fillId="0" fontId="11" numFmtId="0" xfId="0">
      <alignment horizontal="center" vertical="bottom"/>
    </xf>
    <xf borderId="7" fillId="7" fontId="10" numFmtId="0" xfId="0">
      <alignment horizontal="left" vertical="bottom"/>
    </xf>
    <xf borderId="7" fillId="0" fontId="10" numFmtId="169" xfId="0">
      <alignment horizontal="right" vertical="bottom"/>
    </xf>
    <xf borderId="7" fillId="7" fontId="10" numFmtId="169" xfId="0">
      <alignment horizontal="right" vertical="bottom"/>
    </xf>
    <xf borderId="7" fillId="9" fontId="11" numFmtId="170" xfId="0">
      <alignment horizontal="center" vertical="bottom"/>
    </xf>
    <xf borderId="7" fillId="9" fontId="11" numFmtId="170" xfId="0">
      <alignment horizontal="center" vertical="bottom" wrapText="1"/>
    </xf>
    <xf borderId="7" fillId="9" fontId="11" numFmtId="0" xfId="0">
      <alignment vertical="bottom"/>
    </xf>
    <xf borderId="7" fillId="0" fontId="12" numFmtId="0" xfId="0">
      <alignment vertical="bottom"/>
    </xf>
    <xf borderId="7" fillId="0" fontId="13" numFmtId="170" xfId="0">
      <alignment horizontal="center" vertical="bottom"/>
    </xf>
    <xf borderId="7" fillId="0" fontId="10" numFmtId="170" xfId="0">
      <alignment horizontal="center" vertical="bottom"/>
    </xf>
    <xf borderId="7" fillId="0" fontId="0" numFmtId="170" xfId="0">
      <alignment horizontal="center" vertical="bottom"/>
    </xf>
    <xf borderId="0" fillId="0" fontId="10" numFmtId="0" xfId="0">
      <alignment horizontal="right" vertical="bottom"/>
    </xf>
    <xf borderId="7" fillId="3" fontId="13" numFmtId="170" xfId="0">
      <alignment horizontal="center" vertical="bottom"/>
    </xf>
    <xf borderId="7" fillId="3" fontId="10" numFmtId="170" xfId="0">
      <alignment horizontal="center" vertical="bottom"/>
    </xf>
    <xf borderId="0" fillId="0" fontId="10" numFmtId="170" xfId="0">
      <alignment horizontal="center" vertical="bottom"/>
    </xf>
    <xf borderId="25" fillId="0" fontId="0" numFmtId="0" xfId="0">
      <alignment vertical="bottom"/>
    </xf>
    <xf borderId="7" fillId="7" fontId="12" numFmtId="164" xfId="0">
      <alignment vertical="bottom"/>
    </xf>
    <xf borderId="0" fillId="0" fontId="10" numFmtId="164" xfId="0">
      <alignment horizontal="center" vertical="bottom"/>
    </xf>
    <xf borderId="7" fillId="7" fontId="10" numFmtId="164" xfId="0">
      <alignment horizontal="right" vertical="bottom"/>
    </xf>
    <xf borderId="0" fillId="0" fontId="0" numFmtId="0" xfId="0">
      <alignment horizontal="center" vertical="bottom"/>
    </xf>
    <xf borderId="1" fillId="0" fontId="0" numFmtId="170" xfId="0">
      <alignment horizontal="center" vertical="bottom"/>
    </xf>
    <xf borderId="7" fillId="0" fontId="10" numFmtId="164" xfId="0">
      <alignment horizontal="center" vertical="bottom"/>
    </xf>
    <xf borderId="7" fillId="0" fontId="10" numFmtId="0" xfId="0">
      <alignment horizontal="left" vertical="bottom"/>
    </xf>
    <xf borderId="26" fillId="10" fontId="10" numFmtId="0" xfId="0">
      <alignment vertical="bottom"/>
    </xf>
    <xf borderId="27" fillId="10" fontId="0" numFmtId="0" xfId="0">
      <alignment horizontal="center" vertical="bottom"/>
    </xf>
    <xf borderId="28" fillId="10" fontId="0" numFmtId="0" xfId="0">
      <alignment horizontal="center" vertical="bottom"/>
    </xf>
    <xf borderId="7" fillId="3" fontId="14" numFmtId="0" xfId="0">
      <alignment vertical="bottom"/>
    </xf>
    <xf borderId="0" fillId="3" fontId="14" numFmtId="170" xfId="0">
      <alignment horizontal="center" vertical="bottom"/>
    </xf>
    <xf borderId="7" fillId="3" fontId="14" numFmtId="170" xfId="0">
      <alignment horizontal="center" vertical="bottom"/>
    </xf>
    <xf borderId="29" fillId="10" fontId="10" numFmtId="0" xfId="0">
      <alignment vertical="bottom"/>
    </xf>
    <xf borderId="30" fillId="10" fontId="10" numFmtId="0" xfId="0">
      <alignment vertical="bottom"/>
    </xf>
    <xf borderId="31" fillId="10" fontId="10" numFmtId="0" xfId="0">
      <alignment vertical="bottom"/>
    </xf>
    <xf borderId="7" fillId="0" fontId="15" numFmtId="170" xfId="0">
      <alignment horizontal="center" vertical="bottom"/>
    </xf>
    <xf borderId="0" fillId="0" fontId="13" numFmtId="170" xfId="0">
      <alignment horizontal="center" vertical="bottom"/>
    </xf>
    <xf borderId="0" fillId="0" fontId="0" numFmtId="170" xfId="0">
      <alignment horizontal="center" vertical="bottom"/>
    </xf>
    <xf borderId="0" fillId="0" fontId="15" numFmtId="170" xfId="0">
      <alignment horizontal="center" vertical="bottom"/>
    </xf>
    <xf borderId="7" fillId="10" fontId="10" numFmtId="169" xfId="0">
      <alignment vertical="bottom"/>
    </xf>
    <xf borderId="7" fillId="7" fontId="11" numFmtId="0" xfId="0">
      <alignment vertical="bottom"/>
    </xf>
    <xf borderId="0" fillId="0" fontId="16" numFmtId="0" xfId="0">
      <alignment vertical="bottom"/>
    </xf>
    <xf borderId="7" fillId="0" fontId="17" numFmtId="0" xfId="0">
      <alignment horizontal="left" vertical="center"/>
    </xf>
    <xf borderId="1" fillId="0" fontId="17" numFmtId="0" xfId="0">
      <alignment horizontal="left" vertical="center"/>
    </xf>
    <xf borderId="4" fillId="0" fontId="17" numFmtId="0" xfId="0">
      <alignment vertical="center"/>
    </xf>
    <xf borderId="6" fillId="0" fontId="17" numFmtId="0" xfId="0">
      <alignment vertical="center"/>
    </xf>
    <xf borderId="4" fillId="0" fontId="17" numFmtId="0" xfId="0">
      <alignment vertical="top"/>
    </xf>
    <xf borderId="6" fillId="0" fontId="17" numFmtId="0" xfId="0">
      <alignment vertical="top"/>
    </xf>
    <xf borderId="2" fillId="0" fontId="17" numFmtId="0" xfId="0">
      <alignment horizontal="center" vertical="center"/>
    </xf>
    <xf borderId="3" fillId="0" fontId="17" numFmtId="0" xfId="0">
      <alignment horizontal="center" vertical="center"/>
    </xf>
    <xf borderId="10" fillId="0" fontId="17" numFmtId="0" xfId="0">
      <alignment vertical="center"/>
    </xf>
    <xf borderId="12" fillId="0" fontId="17" numFmtId="0" xfId="0">
      <alignment vertical="center"/>
    </xf>
    <xf borderId="10" fillId="0" fontId="17" numFmtId="0" xfId="0">
      <alignment vertical="top"/>
    </xf>
    <xf borderId="12" fillId="0" fontId="17" numFmtId="0" xfId="0">
      <alignment vertical="top"/>
    </xf>
    <xf borderId="5" fillId="0" fontId="17" numFmtId="0" xfId="0">
      <alignment horizontal="center" vertical="center"/>
    </xf>
    <xf borderId="6" fillId="0" fontId="17" numFmtId="0" xfId="0">
      <alignment horizontal="center" vertical="center"/>
    </xf>
    <xf borderId="0" fillId="0" fontId="17" numFmtId="0" xfId="0">
      <alignment horizontal="center" vertical="center"/>
    </xf>
    <xf borderId="9" fillId="0" fontId="17" numFmtId="0" xfId="0">
      <alignment horizontal="center" vertical="center"/>
    </xf>
    <xf borderId="7" fillId="0" fontId="17" numFmtId="167" xfId="0">
      <alignment horizontal="left" vertical="center"/>
    </xf>
    <xf borderId="4" fillId="0" fontId="17" numFmtId="0" xfId="0">
      <alignment horizontal="left" vertical="center"/>
    </xf>
    <xf borderId="13" fillId="0" fontId="17" numFmtId="0" xfId="0">
      <alignment horizontal="center" vertical="center"/>
    </xf>
    <xf borderId="13" fillId="0" fontId="17" numFmtId="0" xfId="0">
      <alignment horizontal="center" vertical="top"/>
    </xf>
    <xf borderId="7" fillId="0" fontId="17" numFmtId="0" xfId="0">
      <alignment horizontal="center" vertical="top"/>
    </xf>
    <xf borderId="4" fillId="0" fontId="18" numFmtId="0" xfId="0">
      <alignment vertical="bottom"/>
    </xf>
    <xf borderId="5" fillId="0" fontId="18" numFmtId="0" xfId="0">
      <alignment vertical="bottom"/>
    </xf>
    <xf borderId="7" fillId="11" fontId="17" numFmtId="0" xfId="0">
      <alignment vertical="center" wrapText="1"/>
    </xf>
    <xf borderId="7" fillId="11" fontId="17" numFmtId="0" xfId="0">
      <alignment horizontal="center" vertical="center" wrapText="1"/>
    </xf>
    <xf borderId="12" fillId="0" fontId="17" numFmtId="0" xfId="0">
      <alignment horizontal="center" vertical="center"/>
    </xf>
    <xf borderId="8" fillId="0" fontId="17" numFmtId="0" xfId="0">
      <alignment horizontal="center" vertical="center"/>
    </xf>
    <xf borderId="1" fillId="0" fontId="17" numFmtId="0" xfId="0">
      <alignment horizontal="center" vertical="center" textRotation="90"/>
    </xf>
    <xf borderId="7" fillId="10" fontId="17" numFmtId="0" xfId="0">
      <alignment horizontal="left" vertical="center" wrapText="1"/>
    </xf>
    <xf borderId="12" fillId="0" fontId="18" numFmtId="0" xfId="0">
      <alignment vertical="bottom"/>
    </xf>
    <xf borderId="24" fillId="0" fontId="18" numFmtId="0" xfId="0">
      <alignment vertical="bottom"/>
    </xf>
    <xf borderId="3" fillId="0" fontId="18" numFmtId="0" xfId="0">
      <alignment horizontal="left" vertical="center" wrapText="1"/>
    </xf>
    <xf borderId="7" fillId="10" fontId="19" numFmtId="0" xfId="0">
      <alignment horizontal="left" vertical="center" wrapText="1"/>
    </xf>
    <xf borderId="3" fillId="0" fontId="18" numFmtId="0" xfId="0">
      <alignment horizontal="center" vertical="center"/>
    </xf>
    <xf borderId="7" fillId="0" fontId="18" numFmtId="0" xfId="0">
      <alignment horizontal="center" vertical="center"/>
    </xf>
    <xf borderId="7" fillId="0" fontId="18" numFmtId="0" xfId="0">
      <alignment horizontal="center" vertical="bottom"/>
    </xf>
    <xf borderId="3" fillId="0" fontId="18" numFmtId="0" xfId="0">
      <alignment horizontal="center" vertical="bottom"/>
    </xf>
    <xf borderId="3" fillId="0" fontId="18" numFmtId="164" xfId="0">
      <alignment horizontal="center" vertical="center"/>
    </xf>
    <xf borderId="7" fillId="0" fontId="18" numFmtId="164" xfId="0">
      <alignment horizontal="center" vertical="center"/>
    </xf>
    <xf borderId="3" fillId="0" fontId="18" numFmtId="164" xfId="0">
      <alignment horizontal="center" vertical="center" wrapText="1"/>
    </xf>
    <xf borderId="7" fillId="0" fontId="18" numFmtId="164" xfId="0">
      <alignment horizontal="center" vertical="center" wrapText="1"/>
    </xf>
    <xf borderId="4" fillId="0" fontId="17" numFmtId="0" xfId="0">
      <alignment horizontal="center" vertical="center" textRotation="90"/>
    </xf>
    <xf borderId="7" fillId="10" fontId="20" numFmtId="0" xfId="0">
      <alignment horizontal="left" vertical="center" wrapText="1"/>
    </xf>
    <xf borderId="3" fillId="0" fontId="18" numFmtId="0" xfId="0">
      <alignment horizontal="center" vertical="center" wrapText="1"/>
    </xf>
    <xf borderId="7" fillId="0" fontId="18" numFmtId="0" xfId="0">
      <alignment horizontal="center" vertical="center" wrapText="1"/>
    </xf>
    <xf borderId="13" fillId="0" fontId="17" numFmtId="0" xfId="0">
      <alignment vertical="center" wrapText="1" textRotation="90"/>
    </xf>
    <xf borderId="4" fillId="0" fontId="18" numFmtId="0" xfId="0">
      <alignment horizontal="left" vertical="center" wrapText="1"/>
    </xf>
    <xf borderId="7" fillId="0" fontId="17" numFmtId="0" xfId="0">
      <alignment vertical="center" wrapText="1"/>
    </xf>
    <xf borderId="7" fillId="0" fontId="17" numFmtId="0" xfId="0">
      <alignment horizontal="center" vertical="center" wrapText="1"/>
    </xf>
    <xf borderId="3" fillId="0" fontId="17" numFmtId="0" xfId="0">
      <alignment horizontal="center" vertical="center" wrapText="1"/>
    </xf>
    <xf borderId="4" fillId="0" fontId="17" numFmtId="0" xfId="0">
      <alignment horizontal="center" vertical="center" wrapText="1" textRotation="90"/>
    </xf>
    <xf borderId="7" fillId="10" fontId="19" numFmtId="0" xfId="0">
      <alignment horizontal="left" vertical="center"/>
    </xf>
    <xf borderId="7" fillId="5" fontId="19" numFmtId="0" xfId="0">
      <alignment vertical="bottom"/>
    </xf>
    <xf borderId="7" fillId="12" fontId="19" numFmtId="164" xfId="0">
      <alignment horizontal="center" vertical="center"/>
    </xf>
    <xf borderId="12" fillId="0" fontId="18" numFmtId="0" xfId="0">
      <alignment horizontal="left" vertical="center" wrapText="1"/>
    </xf>
    <xf borderId="8" fillId="0" fontId="17" numFmtId="0" xfId="0">
      <alignment horizontal="center" vertical="center" wrapText="1" textRotation="90"/>
    </xf>
    <xf borderId="24" fillId="12" fontId="19" numFmtId="164" xfId="0">
      <alignment horizontal="center" vertical="center"/>
    </xf>
    <xf borderId="12" fillId="0" fontId="19" numFmtId="0" xfId="0">
      <alignment vertical="bottom"/>
    </xf>
    <xf borderId="24" fillId="0" fontId="19" numFmtId="0" xfId="0">
      <alignment vertical="bottom"/>
    </xf>
    <xf borderId="7" fillId="0" fontId="18" numFmtId="0" xfId="0">
      <alignment horizontal="left" vertical="center" wrapText="1"/>
    </xf>
    <xf borderId="3" fillId="0" fontId="19" numFmtId="0" xfId="0">
      <alignment vertical="bottom"/>
    </xf>
    <xf borderId="7" fillId="0" fontId="19" numFmtId="0" xfId="0">
      <alignment vertical="bottom"/>
    </xf>
    <xf borderId="7" fillId="0" fontId="19" numFmtId="0" xfId="0">
      <alignment vertical="center"/>
    </xf>
    <xf borderId="6" fillId="0" fontId="17" numFmtId="0" xfId="0">
      <alignment horizontal="center" vertical="center" wrapText="1"/>
    </xf>
    <xf borderId="13" fillId="0" fontId="17" numFmtId="0" xfId="0">
      <alignment horizontal="center" vertical="center" wrapText="1"/>
    </xf>
    <xf borderId="9" fillId="0" fontId="21" numFmtId="0" xfId="0">
      <alignment horizontal="center" vertical="bottom"/>
    </xf>
    <xf borderId="0" fillId="0" fontId="19" numFmtId="0" xfId="0">
      <alignment vertical="center"/>
    </xf>
    <xf borderId="10" fillId="0" fontId="17" numFmtId="0" xfId="0">
      <alignment horizontal="center" vertical="center" wrapText="1" textRotation="90"/>
    </xf>
    <xf borderId="13" fillId="0" fontId="17" numFmtId="0" xfId="0">
      <alignment horizontal="center" vertical="center" wrapText="1" textRotation="90"/>
    </xf>
    <xf borderId="7" fillId="0" fontId="18" numFmtId="0" xfId="0">
      <alignment vertical="bottom"/>
    </xf>
    <xf borderId="25" fillId="0" fontId="17" numFmtId="0" xfId="0">
      <alignment horizontal="center" vertical="center" wrapText="1" textRotation="90"/>
    </xf>
    <xf borderId="1" fillId="0" fontId="19" numFmtId="0" xfId="0">
      <alignment horizontal="center" vertical="bottom"/>
    </xf>
    <xf borderId="2" fillId="0" fontId="19" numFmtId="0" xfId="0">
      <alignment horizontal="center" vertical="bottom"/>
    </xf>
    <xf borderId="3" fillId="0" fontId="19" numFmtId="0" xfId="0">
      <alignment horizontal="center" vertical="bottom"/>
    </xf>
    <xf borderId="7" fillId="0" fontId="19" numFmtId="0" xfId="0">
      <alignment horizontal="center" vertical="bottom"/>
    </xf>
    <xf borderId="10" fillId="0" fontId="17" numFmtId="0" xfId="0">
      <alignment horizontal="center" vertical="center"/>
    </xf>
    <xf borderId="11" fillId="0" fontId="17" numFmtId="0" xfId="0">
      <alignment horizontal="center" vertical="center"/>
    </xf>
    <xf borderId="24" fillId="0" fontId="17" numFmtId="0" xfId="0">
      <alignment horizontal="center" vertical="center" wrapText="1" textRotation="90"/>
    </xf>
    <xf borderId="7" fillId="0" fontId="17" numFmtId="0" xfId="0">
      <alignment horizontal="center" vertical="center" wrapText="1" textRotation="90"/>
    </xf>
    <xf borderId="24" fillId="0" fontId="17" numFmtId="0" xfId="0">
      <alignment horizontal="center" vertical="center" wrapText="1"/>
    </xf>
    <xf borderId="1" fillId="0" fontId="20" numFmtId="0" xfId="0">
      <alignment horizontal="center" vertical="center" wrapText="1"/>
    </xf>
    <xf borderId="3" fillId="0" fontId="20" numFmtId="0" xfId="0">
      <alignment horizontal="center" vertical="center" wrapText="1"/>
    </xf>
    <xf borderId="7" fillId="0" fontId="20" numFmtId="0" xfId="0">
      <alignment vertical="center" wrapText="1"/>
    </xf>
    <xf borderId="7" fillId="0" fontId="20" numFmtId="0" xfId="0">
      <alignment horizontal="center" vertical="center" wrapText="1"/>
    </xf>
    <xf borderId="24" fillId="10" fontId="19" numFmtId="0" xfId="0">
      <alignment horizontal="left" vertical="center" wrapText="1"/>
    </xf>
    <xf borderId="24" fillId="13" fontId="19" numFmtId="0" xfId="0">
      <alignment horizontal="center" vertical="center"/>
    </xf>
    <xf borderId="10" fillId="13" fontId="19" numFmtId="0" xfId="0">
      <alignment horizontal="center" vertical="center"/>
    </xf>
    <xf borderId="7" fillId="14" fontId="19" numFmtId="0" xfId="0">
      <alignment horizontal="center" vertical="center"/>
    </xf>
    <xf borderId="7" fillId="15" fontId="19" numFmtId="0" xfId="0">
      <alignment horizontal="center" vertical="center"/>
    </xf>
    <xf borderId="10" fillId="0" fontId="3" numFmtId="0" xfId="0">
      <alignment vertical="center" wrapText="1"/>
    </xf>
    <xf borderId="12" fillId="0" fontId="3" numFmtId="0" xfId="0">
      <alignment vertical="center" wrapText="1"/>
    </xf>
    <xf borderId="24" fillId="0" fontId="22" numFmtId="0" xfId="0">
      <alignment vertical="center" wrapText="1"/>
    </xf>
    <xf borderId="24" fillId="0" fontId="3" numFmtId="0" xfId="0">
      <alignment vertical="center" wrapText="1"/>
    </xf>
    <xf borderId="7" fillId="13" fontId="19" numFmtId="0" xfId="0">
      <alignment horizontal="center" vertical="center"/>
    </xf>
    <xf borderId="1" fillId="13" fontId="19" numFmtId="0" xfId="0">
      <alignment horizontal="center" vertical="center"/>
    </xf>
    <xf borderId="12" fillId="0" fontId="23" numFmtId="0" xfId="0">
      <alignment horizontal="center" vertical="bottom"/>
    </xf>
    <xf borderId="10" fillId="16" fontId="24" numFmtId="0" xfId="0">
      <alignment horizontal="left" vertical="center" wrapText="1" indent="1"/>
    </xf>
    <xf borderId="11" fillId="16" fontId="22" numFmtId="0" xfId="0">
      <alignment horizontal="center" vertical="center" wrapText="1" textRotation="90"/>
    </xf>
    <xf borderId="0" fillId="16" fontId="22" numFmtId="0" xfId="0">
      <alignment horizontal="center" vertical="center" wrapText="1" textRotation="90"/>
    </xf>
    <xf borderId="0" fillId="16" fontId="0" numFmtId="0" xfId="0">
      <alignment vertical="center" wrapText="1"/>
    </xf>
    <xf borderId="12" fillId="16" fontId="0" numFmtId="0" xfId="0">
      <alignment horizontal="center" vertical="center" wrapText="1"/>
    </xf>
    <xf borderId="6" fillId="0" fontId="3" numFmtId="0" xfId="0">
      <alignment horizontal="center" vertical="center" textRotation="90"/>
    </xf>
    <xf borderId="4" fillId="0" fontId="19" numFmtId="0" xfId="0">
      <alignment horizontal="left" vertical="center" wrapText="1"/>
    </xf>
    <xf borderId="6" fillId="0" fontId="19" numFmtId="0" xfId="0">
      <alignment horizontal="left" vertical="center" wrapText="1"/>
    </xf>
    <xf borderId="13" fillId="0" fontId="0" numFmtId="0" xfId="0">
      <alignment horizontal="center" vertical="center" wrapText="1"/>
    </xf>
    <xf borderId="13" fillId="0" fontId="0" numFmtId="0" xfId="0">
      <alignment vertical="center" wrapText="1"/>
    </xf>
    <xf borderId="9" fillId="0" fontId="3" numFmtId="0" xfId="0">
      <alignment horizontal="center" vertical="center" textRotation="90"/>
    </xf>
    <xf borderId="10" fillId="0" fontId="19" numFmtId="0" xfId="0">
      <alignment horizontal="left" vertical="center" wrapText="1"/>
    </xf>
    <xf borderId="12" fillId="0" fontId="19" numFmtId="0" xfId="0">
      <alignment horizontal="left" vertical="center" wrapText="1"/>
    </xf>
    <xf borderId="24" fillId="0" fontId="0" numFmtId="0" xfId="0">
      <alignment horizontal="center" vertical="center" wrapText="1"/>
    </xf>
    <xf borderId="24" fillId="0" fontId="0" numFmtId="0" xfId="0">
      <alignment vertical="center" wrapText="1"/>
    </xf>
    <xf borderId="0" fillId="0" fontId="18" numFmtId="0" xfId="0">
      <alignment vertical="bottom"/>
    </xf>
    <xf borderId="4" fillId="17" fontId="17" numFmtId="0" xfId="0">
      <alignment horizontal="center" vertical="center"/>
    </xf>
    <xf borderId="5" fillId="17" fontId="17" numFmtId="0" xfId="0">
      <alignment horizontal="center" vertical="center"/>
    </xf>
    <xf borderId="6" fillId="17" fontId="17" numFmtId="0" xfId="0">
      <alignment horizontal="center" vertical="center"/>
    </xf>
    <xf borderId="8" fillId="17" fontId="17" numFmtId="0" xfId="0">
      <alignment horizontal="center" vertical="center"/>
    </xf>
    <xf borderId="0" fillId="17" fontId="17" numFmtId="0" xfId="0">
      <alignment horizontal="center" vertical="center"/>
    </xf>
    <xf borderId="9" fillId="17" fontId="17" numFmtId="0" xfId="0">
      <alignment horizontal="center" vertical="center"/>
    </xf>
    <xf borderId="8" fillId="0" fontId="19" numFmtId="0" xfId="0">
      <alignment horizontal="left" vertical="center" wrapText="1"/>
    </xf>
    <xf borderId="9" fillId="0" fontId="19" numFmtId="0" xfId="0">
      <alignment horizontal="left" vertical="center" wrapText="1"/>
    </xf>
    <xf borderId="25" fillId="0" fontId="0" numFmtId="0" xfId="0">
      <alignment horizontal="center" vertical="center" wrapText="1"/>
    </xf>
    <xf borderId="25" fillId="0" fontId="0" numFmtId="0" xfId="0">
      <alignment vertical="center" wrapText="1"/>
    </xf>
    <xf borderId="12" fillId="0" fontId="3" numFmtId="0" xfId="0">
      <alignment horizontal="center" vertical="center" textRotation="90"/>
    </xf>
    <xf borderId="0" fillId="0" fontId="23" numFmtId="0" xfId="0">
      <alignment vertical="bottom"/>
    </xf>
    <xf borderId="9" fillId="0" fontId="23" numFmtId="0" xfId="0">
      <alignment vertical="bottom"/>
    </xf>
    <xf borderId="4" fillId="0" fontId="22" numFmtId="0" xfId="0">
      <alignment vertical="center"/>
    </xf>
    <xf borderId="5" fillId="0" fontId="22" numFmtId="0" xfId="0">
      <alignment vertical="center"/>
    </xf>
    <xf borderId="6" fillId="0" fontId="22" numFmtId="0" xfId="0">
      <alignment vertical="center"/>
    </xf>
    <xf borderId="4" fillId="13" fontId="22" numFmtId="0" xfId="0">
      <alignment horizontal="left" vertical="center"/>
    </xf>
    <xf borderId="5" fillId="13" fontId="22" numFmtId="0" xfId="0">
      <alignment horizontal="left" vertical="center"/>
    </xf>
    <xf borderId="6" fillId="13" fontId="22" numFmtId="0" xfId="0">
      <alignment horizontal="left" vertical="center"/>
    </xf>
    <xf borderId="8" fillId="13" fontId="22" numFmtId="0" xfId="0">
      <alignment horizontal="left" vertical="center"/>
    </xf>
    <xf borderId="0" fillId="13" fontId="22" numFmtId="0" xfId="0">
      <alignment horizontal="left" vertical="center"/>
    </xf>
    <xf borderId="9" fillId="13" fontId="22" numFmtId="0" xfId="0">
      <alignment horizontal="left" vertical="center"/>
    </xf>
    <xf borderId="10" fillId="17" fontId="17" numFmtId="0" xfId="0">
      <alignment horizontal="center" vertical="center"/>
    </xf>
    <xf borderId="11" fillId="17" fontId="17" numFmtId="0" xfId="0">
      <alignment horizontal="center" vertical="center"/>
    </xf>
    <xf borderId="12" fillId="17" fontId="17" numFmtId="0" xfId="0">
      <alignment horizontal="center" vertical="center"/>
    </xf>
    <xf borderId="10" fillId="13" fontId="22" numFmtId="0" xfId="0">
      <alignment horizontal="left" vertical="center"/>
    </xf>
    <xf borderId="11" fillId="13" fontId="22" numFmtId="0" xfId="0">
      <alignment horizontal="left" vertical="center"/>
    </xf>
    <xf borderId="12" fillId="13" fontId="22" numFmtId="0" xfId="0">
      <alignment horizontal="left" vertical="center"/>
    </xf>
    <xf borderId="1" fillId="0" fontId="17" numFmtId="0" xfId="0">
      <alignment horizontal="center" vertical="bottom"/>
    </xf>
    <xf borderId="2" fillId="0" fontId="17" numFmtId="0" xfId="0">
      <alignment horizontal="center" vertical="bottom"/>
    </xf>
    <xf borderId="3" fillId="0" fontId="17" numFmtId="0" xfId="0">
      <alignment horizontal="center" vertical="bottom"/>
    </xf>
    <xf borderId="0" fillId="0" fontId="17" numFmtId="0" xfId="0">
      <alignment vertical="bottom"/>
    </xf>
    <xf borderId="7" fillId="0" fontId="17" numFmtId="0" xfId="0">
      <alignment horizontal="center" vertical="center"/>
    </xf>
    <xf borderId="7" fillId="0" fontId="17" numFmtId="0" xfId="0">
      <alignment horizontal="center" vertical="bottom"/>
    </xf>
    <xf borderId="0" fillId="0" fontId="17" numFmtId="0" xfId="0">
      <alignment horizontal="center" vertical="bottom"/>
    </xf>
    <xf borderId="0" fillId="0" fontId="19" numFmtId="0" xfId="0">
      <alignment horizontal="center" vertical="bottom"/>
    </xf>
    <xf borderId="0" fillId="0" fontId="19" numFmtId="0" xfId="0">
      <alignment vertical="bottom"/>
    </xf>
    <xf borderId="7" fillId="18" fontId="20" numFmtId="0" xfId="0">
      <alignment vertical="bottom"/>
    </xf>
    <xf borderId="7" fillId="18" fontId="20" numFmtId="0" xfId="0">
      <alignment horizontal="center" vertical="bottom"/>
    </xf>
    <xf borderId="0" fillId="0" fontId="20" numFmtId="0" xfId="0">
      <alignment horizontal="center" vertical="bottom"/>
    </xf>
    <xf borderId="0" fillId="0" fontId="18" numFmtId="0" xfId="0">
      <alignment horizontal="center" vertical="bottom"/>
    </xf>
    <xf borderId="7" fillId="0" fontId="17" numFmtId="0" xfId="0">
      <alignment vertical="bottom"/>
    </xf>
    <xf borderId="1" fillId="0" fontId="17" numFmtId="0" xfId="0">
      <alignment horizontal="center" vertical="center"/>
    </xf>
    <xf borderId="24" fillId="0" fontId="17" numFmtId="0" xfId="0">
      <alignment horizontal="center" vertical="center"/>
    </xf>
    <xf borderId="24" fillId="0" fontId="17" numFmtId="0" xfId="0">
      <alignment vertical="bottom" wrapText="1"/>
    </xf>
    <xf borderId="0" fillId="19" fontId="25" numFmtId="0" xfId="0">
      <alignment horizontal="center" vertical="center"/>
    </xf>
    <xf borderId="9" fillId="19" fontId="25" numFmtId="0" xfId="0">
      <alignment horizontal="center" vertical="center"/>
    </xf>
    <xf borderId="1" fillId="0" fontId="3" numFmtId="0" xfId="0">
      <alignment horizontal="center" vertical="bottom"/>
    </xf>
    <xf borderId="2" fillId="0" fontId="3" numFmtId="0" xfId="0">
      <alignment horizontal="center" vertical="bottom"/>
    </xf>
    <xf borderId="3" fillId="0" fontId="3" numFmtId="0" xfId="0">
      <alignment horizontal="center" vertical="bottom"/>
    </xf>
    <xf borderId="0" fillId="0" fontId="3" numFmtId="0" xfId="0">
      <alignment horizontal="center" vertical="bottom"/>
    </xf>
    <xf borderId="0" fillId="0" fontId="6" numFmtId="0" xfId="0">
      <alignment horizontal="center" vertical="bottom"/>
    </xf>
    <xf borderId="13" fillId="0" fontId="3" numFmtId="0" xfId="0">
      <alignment vertical="bottom"/>
    </xf>
    <xf borderId="1" fillId="0" fontId="6" numFmtId="0" xfId="0">
      <alignment horizontal="center" vertical="bottom"/>
    </xf>
    <xf borderId="2" fillId="0" fontId="6" numFmtId="0" xfId="0">
      <alignment horizontal="center" vertical="bottom"/>
    </xf>
    <xf borderId="3" fillId="0" fontId="6" numFmtId="0" xfId="0">
      <alignment horizontal="center" vertical="bottom"/>
    </xf>
    <xf borderId="0" fillId="0" fontId="3" numFmtId="0" xfId="0">
      <alignment vertical="bottom"/>
    </xf>
    <xf borderId="7" fillId="0" fontId="3" numFmtId="0" xfId="0">
      <alignment vertical="center" wrapText="1"/>
    </xf>
    <xf borderId="0" fillId="0" fontId="3" numFmtId="0" xfId="0">
      <alignment vertical="bottom" wrapText="1"/>
    </xf>
    <xf borderId="25" fillId="0" fontId="3" numFmtId="0" xfId="0">
      <alignment vertical="bottom" wrapText="1"/>
    </xf>
    <xf borderId="8" fillId="0" fontId="6" numFmtId="0" xfId="0">
      <alignment horizontal="center" vertical="bottom"/>
    </xf>
    <xf borderId="9" fillId="0" fontId="6" numFmtId="0" xfId="0">
      <alignment horizontal="center" vertical="bottom"/>
    </xf>
    <xf borderId="1" fillId="0" fontId="3" numFmtId="0" xfId="0">
      <alignment vertical="bottom" wrapText="1"/>
    </xf>
    <xf borderId="2" fillId="0" fontId="3" numFmtId="0" xfId="0">
      <alignment horizontal="center" vertical="bottom" wrapText="1"/>
    </xf>
    <xf borderId="3" fillId="0" fontId="3" numFmtId="0" xfId="0">
      <alignment horizontal="center" vertical="bottom" wrapText="1"/>
    </xf>
    <xf borderId="0" fillId="0" fontId="3" numFmtId="0" xfId="0">
      <alignment horizontal="center" vertical="bottom" wrapText="1"/>
    </xf>
    <xf borderId="7" fillId="0" fontId="11" numFmtId="0" xfId="0">
      <alignment vertical="bottom"/>
    </xf>
    <xf borderId="2" fillId="0" fontId="11" numFmtId="0" xfId="0">
      <alignment horizontal="center" vertical="bottom"/>
    </xf>
    <xf borderId="5" fillId="0" fontId="11" numFmtId="0" xfId="0">
      <alignment vertical="bottom"/>
    </xf>
    <xf borderId="0" fillId="0" fontId="11" numFmtId="0" xfId="0">
      <alignment vertical="bottom"/>
    </xf>
    <xf borderId="0" fillId="0" fontId="11" numFmtId="0" xfId="0">
      <alignment horizontal="left" vertical="bottom"/>
    </xf>
    <xf borderId="0" fillId="0" fontId="11" numFmtId="0" xfId="0">
      <alignment horizontal="center" vertical="bottom"/>
    </xf>
    <xf borderId="1" fillId="0" fontId="11" numFmtId="0" xfId="0">
      <alignment vertical="bottom"/>
    </xf>
    <xf borderId="24" fillId="19" fontId="26" numFmtId="0" xfId="0">
      <alignment vertical="center"/>
    </xf>
    <xf borderId="7" fillId="0" fontId="27" numFmtId="169" xfId="0">
      <alignment horizontal="center" vertical="center"/>
    </xf>
    <xf borderId="1" fillId="0" fontId="27" numFmtId="169" xfId="0">
      <alignment horizontal="center" vertical="center"/>
    </xf>
    <xf borderId="0" fillId="0" fontId="3" numFmtId="0" xfId="0">
      <alignment vertical="center" wrapText="1"/>
    </xf>
    <xf borderId="0" fillId="0" fontId="21" numFmtId="0" xfId="0">
      <alignment vertical="center" wrapText="1"/>
    </xf>
    <xf borderId="0" fillId="0" fontId="21" numFmtId="0" xfId="0">
      <alignment horizontal="center" vertical="center" wrapText="1"/>
    </xf>
    <xf borderId="0" fillId="0" fontId="28" numFmtId="0" xfId="0">
      <alignment vertical="center"/>
    </xf>
    <xf borderId="0" fillId="0" fontId="29" numFmtId="0" xfId="0">
      <alignment horizontal="center" vertical="bottom"/>
    </xf>
    <xf borderId="7" fillId="19" fontId="26" numFmtId="0" xfId="0">
      <alignment vertical="center"/>
    </xf>
    <xf borderId="2" fillId="0" fontId="27" numFmtId="169" xfId="0">
      <alignment horizontal="center" vertical="center"/>
    </xf>
    <xf borderId="7" fillId="5" fontId="27" numFmtId="169" xfId="0">
      <alignment horizontal="center" vertical="center"/>
    </xf>
    <xf borderId="1" fillId="5" fontId="27" numFmtId="169" xfId="0">
      <alignment horizontal="center" vertical="center"/>
    </xf>
    <xf borderId="7" fillId="0" fontId="3" numFmtId="169" xfId="0">
      <alignment vertical="center" wrapText="1"/>
    </xf>
    <xf borderId="6" fillId="0" fontId="21" numFmtId="0" xfId="0">
      <alignment vertical="center" wrapText="1"/>
    </xf>
    <xf borderId="12" fillId="0" fontId="21" numFmtId="0" xfId="0">
      <alignment vertical="center" wrapText="1"/>
    </xf>
    <xf borderId="7" fillId="0" fontId="0" numFmtId="0" xfId="0">
      <alignment vertical="bottom" wrapText="1"/>
    </xf>
    <xf borderId="7" fillId="0" fontId="0" numFmtId="0" xfId="0">
      <alignment horizontal="center" vertical="center"/>
    </xf>
    <xf borderId="24" fillId="0" fontId="27" numFmtId="0" xfId="0">
      <alignment horizontal="center" vertical="center" wrapText="1"/>
    </xf>
    <xf borderId="0" fillId="0" fontId="27" numFmtId="0" xfId="0">
      <alignment horizontal="center" vertical="center" wrapText="1"/>
    </xf>
    <xf borderId="0" fillId="0" fontId="27" numFmtId="169" xfId="0">
      <alignment horizontal="center" vertical="center" wrapText="1"/>
    </xf>
    <xf borderId="0" fillId="0" fontId="0" numFmtId="0" xfId="0">
      <alignment vertical="bottom" wrapText="1"/>
    </xf>
    <xf borderId="0" fillId="0" fontId="0" numFmtId="0" xfId="0">
      <alignment horizontal="center" vertical="center"/>
    </xf>
    <xf borderId="24" fillId="0" fontId="0" numFmtId="0" xfId="0">
      <alignment vertical="bottom"/>
    </xf>
    <xf borderId="7" fillId="0" fontId="0" numFmtId="171" xfId="0">
      <alignment horizontal="center" vertical="bottom"/>
    </xf>
    <xf borderId="0" fillId="0" fontId="0" numFmtId="171" xfId="0">
      <alignment horizontal="center" vertical="bottom"/>
    </xf>
    <xf borderId="7" fillId="5" fontId="0" numFmtId="171" xfId="0">
      <alignment horizontal="center" vertical="bottom"/>
    </xf>
    <xf borderId="0" fillId="0" fontId="27" numFmtId="0" xfId="0">
      <alignment horizontal="center" vertical="bottom"/>
    </xf>
    <xf borderId="0" fillId="0" fontId="27" numFmtId="171" xfId="0">
      <alignment vertical="bottom"/>
    </xf>
    <xf borderId="0" fillId="0" fontId="0" numFmtId="172" xfId="0">
      <alignment vertical="bottom"/>
    </xf>
    <xf borderId="1" fillId="5" fontId="0" numFmtId="171" xfId="0">
      <alignment horizontal="center" vertical="bottom"/>
    </xf>
    <xf borderId="3" fillId="5" fontId="0" numFmtId="171" xfId="0">
      <alignment horizontal="center" vertical="bottom"/>
    </xf>
    <xf borderId="0" fillId="0" fontId="28" numFmtId="0" xfId="0">
      <alignment horizontal="center" vertical="bottom"/>
    </xf>
    <xf borderId="7" fillId="5" fontId="0" numFmtId="172" xfId="0">
      <alignment horizontal="center" vertical="center"/>
    </xf>
    <xf borderId="0" fillId="0" fontId="3" numFmtId="0" xfId="0">
      <alignment horizontal="center" vertical="center"/>
    </xf>
    <xf borderId="0" fillId="0" fontId="3" numFmtId="172" xfId="0">
      <alignment horizontal="center" vertical="center"/>
    </xf>
    <xf borderId="0" fillId="0" fontId="3" numFmtId="171" xfId="0">
      <alignment horizontal="center" vertical="center" wrapText="1"/>
    </xf>
    <xf borderId="0" fillId="0" fontId="0" numFmtId="172" xfId="0">
      <alignment horizontal="center" vertical="bottom"/>
    </xf>
    <xf borderId="0" fillId="0" fontId="3" numFmtId="171" xfId="0">
      <alignment horizontal="center" vertical="center"/>
    </xf>
    <xf borderId="7" fillId="0" fontId="0" numFmtId="172" xfId="0">
      <alignment horizontal="center" vertical="bottom"/>
    </xf>
    <xf borderId="7" fillId="0" fontId="0" numFmtId="0" xfId="0">
      <alignment horizontal="center" vertical="bottom"/>
    </xf>
    <xf borderId="8" fillId="0" fontId="21" numFmtId="0" xfId="0">
      <alignment horizontal="center" vertical="bottom"/>
    </xf>
    <xf borderId="0" fillId="0" fontId="21" numFmtId="0" xfId="0">
      <alignment horizontal="center" vertical="bottom"/>
    </xf>
    <xf borderId="5" fillId="0" fontId="0" numFmtId="172" xfId="0">
      <alignment horizontal="center" vertical="bottom"/>
    </xf>
    <xf borderId="10" fillId="0" fontId="11" numFmtId="0" xfId="0">
      <alignment vertical="bottom"/>
    </xf>
    <xf borderId="11" fillId="0" fontId="0" numFmtId="0" xfId="0">
      <alignment horizontal="left" vertical="bottom"/>
    </xf>
    <xf borderId="0" fillId="0" fontId="0" numFmtId="0" xfId="0">
      <alignment horizontal="left" vertical="bottom"/>
    </xf>
    <xf borderId="0" fillId="0" fontId="3" numFmtId="172" xfId="0">
      <alignment vertical="bottom"/>
    </xf>
    <xf borderId="1" fillId="0" fontId="11" numFmtId="0" xfId="0">
      <alignment horizontal="center" vertical="bottom"/>
    </xf>
    <xf borderId="3" fillId="0" fontId="11" numFmtId="0" xfId="0">
      <alignment horizontal="center" vertical="bottom"/>
    </xf>
    <xf borderId="8" fillId="0" fontId="0" numFmtId="0" xfId="0">
      <alignment vertical="bottom"/>
    </xf>
    <xf borderId="0" fillId="0" fontId="26" numFmtId="0" xfId="0">
      <alignment horizontal="center" vertical="bottom"/>
    </xf>
    <xf borderId="7" fillId="0" fontId="3" numFmtId="0" xfId="0">
      <alignment horizontal="center" vertical="center"/>
    </xf>
    <xf borderId="1" fillId="0" fontId="3" numFmtId="0" xfId="0">
      <alignment horizontal="center" vertical="center" wrapText="1"/>
    </xf>
    <xf borderId="7" fillId="0" fontId="3" numFmtId="0" xfId="0">
      <alignment vertical="center"/>
    </xf>
    <xf borderId="0" fillId="0" fontId="3" numFmtId="172" xfId="0">
      <alignment horizontal="center" vertical="center" wrapText="1"/>
    </xf>
    <xf borderId="24" fillId="5" fontId="27" numFmtId="0" xfId="0">
      <alignment vertical="bottom"/>
    </xf>
    <xf borderId="24" fillId="0" fontId="27" numFmtId="0" xfId="0">
      <alignment horizontal="center" vertical="bottom"/>
    </xf>
    <xf borderId="24" fillId="0" fontId="27" numFmtId="171" xfId="0">
      <alignment horizontal="center" vertical="bottom"/>
    </xf>
    <xf borderId="11" fillId="5" fontId="27" numFmtId="0" xfId="0">
      <alignment horizontal="center" vertical="bottom"/>
    </xf>
    <xf borderId="7" fillId="0" fontId="27" numFmtId="172" xfId="0">
      <alignment horizontal="center" vertical="bottom"/>
    </xf>
    <xf borderId="7" fillId="5" fontId="27" numFmtId="0" xfId="0">
      <alignment vertical="bottom"/>
    </xf>
    <xf borderId="1" fillId="0" fontId="27" numFmtId="0" xfId="0">
      <alignment horizontal="center" vertical="bottom"/>
    </xf>
    <xf borderId="3" fillId="0" fontId="27" numFmtId="0" xfId="0">
      <alignment horizontal="center" vertical="bottom"/>
    </xf>
    <xf borderId="7" fillId="0" fontId="27" numFmtId="164" xfId="0">
      <alignment horizontal="center" vertical="bottom"/>
    </xf>
    <xf borderId="2" fillId="5" fontId="27" numFmtId="172" xfId="0">
      <alignment horizontal="center" vertical="bottom"/>
    </xf>
    <xf borderId="0" fillId="0" fontId="26" numFmtId="0" xfId="0">
      <alignment vertical="center"/>
    </xf>
    <xf borderId="0" fillId="0" fontId="3" numFmtId="0" xfId="0">
      <alignment vertical="center"/>
    </xf>
    <xf borderId="0" fillId="0" fontId="27" numFmtId="0" xfId="0">
      <alignment vertical="bottom"/>
    </xf>
    <xf borderId="0" fillId="0" fontId="27" numFmtId="171" xfId="0">
      <alignment horizontal="center" vertical="bottom"/>
    </xf>
    <xf borderId="0" fillId="0" fontId="27" numFmtId="172" xfId="0">
      <alignment horizontal="center" vertical="bottom"/>
    </xf>
    <xf borderId="0" fillId="0" fontId="27" numFmtId="164" xfId="0">
      <alignment horizontal="center" vertical="bottom"/>
    </xf>
    <xf borderId="7" fillId="0" fontId="27" numFmtId="0" xfId="0">
      <alignment vertical="bottom"/>
    </xf>
    <xf borderId="7" fillId="5" fontId="0" numFmtId="0" xfId="0">
      <alignment vertical="bottom"/>
    </xf>
    <xf borderId="7" fillId="0" fontId="27" numFmtId="0" xfId="0">
      <alignment horizontal="center" vertical="bottom"/>
    </xf>
    <xf borderId="1" fillId="5" fontId="27" numFmtId="172" xfId="0">
      <alignment horizontal="center" vertical="bottom"/>
    </xf>
    <xf borderId="7" fillId="0" fontId="3" numFmtId="171" xfId="0">
      <alignment horizontal="center" vertical="center"/>
    </xf>
    <xf borderId="13" fillId="5" fontId="0" numFmtId="0" xfId="0">
      <alignment vertical="bottom"/>
    </xf>
    <xf borderId="13" fillId="0" fontId="27" numFmtId="0" xfId="0">
      <alignment horizontal="center" vertical="bottom"/>
    </xf>
    <xf borderId="13" fillId="0" fontId="27" numFmtId="172" xfId="0">
      <alignment horizontal="center" vertical="bottom"/>
    </xf>
    <xf borderId="4" fillId="5" fontId="27" numFmtId="172" xfId="0">
      <alignment horizontal="center" vertical="bottom"/>
    </xf>
    <xf borderId="13" fillId="0" fontId="3" numFmtId="171" xfId="0">
      <alignment horizontal="center" vertical="center"/>
    </xf>
    <xf borderId="7" fillId="0" fontId="3" numFmtId="0" xfId="0">
      <alignment vertical="bottom" wrapText="1"/>
    </xf>
    <xf borderId="1" fillId="0" fontId="27" numFmtId="0" xfId="0">
      <alignment vertical="bottom"/>
    </xf>
    <xf borderId="7" fillId="0" fontId="3" numFmtId="171" xfId="0">
      <alignment horizontal="center" vertical="bottom"/>
    </xf>
    <xf borderId="8" fillId="0" fontId="0" numFmtId="0" xfId="0">
      <alignment vertical="bottom" wrapText="1"/>
    </xf>
    <xf borderId="7" fillId="0" fontId="30" numFmtId="0" xfId="0">
      <alignment vertical="bottom"/>
    </xf>
    <xf borderId="2" fillId="0" fontId="30" numFmtId="0" xfId="0">
      <alignment vertical="bottom"/>
    </xf>
    <xf borderId="7" fillId="0" fontId="11" numFmtId="172" xfId="0">
      <alignment horizontal="center" vertical="bottom"/>
    </xf>
    <xf borderId="0" fillId="0" fontId="11" numFmtId="172" xfId="0">
      <alignment horizontal="center" vertical="bottom"/>
    </xf>
    <xf borderId="0" fillId="0" fontId="3" numFmtId="171" xfId="0">
      <alignment horizontal="center" vertical="bottom"/>
    </xf>
    <xf borderId="0" fillId="0" fontId="0" numFmtId="171" xfId="0">
      <alignment vertical="bottom"/>
    </xf>
    <xf borderId="9" fillId="0" fontId="0" numFmtId="0" xfId="0">
      <alignment horizontal="center" vertical="bottom"/>
    </xf>
    <xf borderId="7" fillId="0" fontId="31" numFmtId="0" xfId="0">
      <alignment vertical="bottom"/>
    </xf>
    <xf borderId="2" fillId="0" fontId="31" numFmtId="0" xfId="0">
      <alignment vertical="bottom"/>
    </xf>
    <xf borderId="0" fillId="0" fontId="32" numFmtId="0" xfId="0">
      <alignment horizontal="center" vertical="bottom"/>
    </xf>
    <xf borderId="0" fillId="0" fontId="32" numFmtId="172" xfId="0">
      <alignment horizontal="center" vertical="bottom"/>
    </xf>
    <xf borderId="2" fillId="0" fontId="31" numFmtId="173" xfId="0">
      <alignment vertical="bottom"/>
    </xf>
    <xf borderId="0" fillId="0" fontId="33" numFmtId="0" xfId="0">
      <alignment vertical="bottom"/>
    </xf>
    <xf borderId="0" fillId="0" fontId="30" numFmtId="0" xfId="0">
      <alignment vertical="bottom"/>
    </xf>
    <xf borderId="0" fillId="0" fontId="31" numFmtId="0" xfId="0">
      <alignment vertical="bottom"/>
    </xf>
    <xf borderId="7" fillId="20" fontId="34" numFmtId="0" xfId="0">
      <alignment vertical="bottom"/>
    </xf>
    <xf borderId="2" fillId="20" fontId="34" numFmtId="0" xfId="0">
      <alignment vertical="bottom"/>
    </xf>
    <xf borderId="7" fillId="20" fontId="11" numFmtId="172" xfId="0">
      <alignment horizontal="center" vertical="bottom"/>
    </xf>
    <xf borderId="0" fillId="0" fontId="34" numFmtId="0" xfId="0">
      <alignment vertical="bottom"/>
    </xf>
    <xf borderId="0" fillId="0" fontId="25" numFmtId="0" xfId="0">
      <alignment horizontal="center" vertical="center"/>
    </xf>
    <xf borderId="4" fillId="0" fontId="35" numFmtId="0" xfId="0">
      <alignment horizontal="center" vertical="bottom"/>
    </xf>
    <xf borderId="5" fillId="0" fontId="35" numFmtId="0" xfId="0">
      <alignment horizontal="center" vertical="bottom"/>
    </xf>
    <xf borderId="6" fillId="0" fontId="35" numFmtId="0" xfId="0">
      <alignment horizontal="center" vertical="bottom"/>
    </xf>
    <xf borderId="0" fillId="0" fontId="35" numFmtId="0" xfId="0">
      <alignment horizontal="center" vertical="bottom"/>
    </xf>
    <xf borderId="13" fillId="21" fontId="0" numFmtId="0" xfId="0">
      <alignment horizontal="center" vertical="bottom"/>
    </xf>
    <xf borderId="1" fillId="0" fontId="3" numFmtId="0" xfId="0">
      <alignment vertical="center" wrapText="1"/>
    </xf>
    <xf borderId="1" fillId="0" fontId="6" numFmtId="0" xfId="0">
      <alignment horizontal="center" vertical="center"/>
    </xf>
    <xf borderId="2" fillId="0" fontId="6" numFmtId="0" xfId="0">
      <alignment horizontal="center" vertical="center"/>
    </xf>
    <xf borderId="3" fillId="0" fontId="6" numFmtId="0" xfId="0">
      <alignment horizontal="center" vertical="center"/>
    </xf>
    <xf borderId="25" fillId="21" fontId="0" numFmtId="0" xfId="0">
      <alignment horizontal="center" vertical="bottom"/>
    </xf>
    <xf borderId="2" fillId="2" fontId="6" numFmtId="0" xfId="0">
      <alignment vertical="bottom"/>
    </xf>
    <xf borderId="3" fillId="2" fontId="6" numFmtId="0" xfId="0">
      <alignment vertical="bottom"/>
    </xf>
    <xf borderId="2" fillId="0" fontId="3" numFmtId="0" xfId="0">
      <alignment vertical="bottom" wrapText="1"/>
    </xf>
    <xf borderId="3" fillId="0" fontId="3" numFmtId="0" xfId="0">
      <alignment vertical="bottom" wrapText="1"/>
    </xf>
    <xf borderId="10" fillId="0" fontId="6" numFmtId="0" xfId="0">
      <alignment vertical="bottom" wrapText="1"/>
    </xf>
    <xf borderId="7" fillId="0" fontId="6" numFmtId="0" xfId="0">
      <alignment horizontal="center" vertical="bottom"/>
    </xf>
    <xf borderId="0" fillId="0" fontId="6" numFmtId="0" xfId="0">
      <alignment vertical="bottom" wrapText="1"/>
    </xf>
    <xf borderId="10" fillId="2" fontId="6" numFmtId="0" xfId="0">
      <alignment vertical="bottom" wrapText="1"/>
    </xf>
    <xf borderId="0" fillId="2" fontId="6" numFmtId="0" xfId="0">
      <alignment horizontal="center" vertical="bottom"/>
    </xf>
    <xf borderId="9" fillId="2" fontId="6" numFmtId="0" xfId="0">
      <alignment horizontal="center" vertical="bottom"/>
    </xf>
    <xf borderId="13" fillId="19" fontId="28" numFmtId="0" xfId="0">
      <alignment vertical="center"/>
    </xf>
    <xf borderId="8" fillId="2" fontId="21" numFmtId="0" xfId="0">
      <alignment horizontal="center" vertical="center" wrapText="1"/>
    </xf>
    <xf borderId="0" fillId="2" fontId="21" numFmtId="0" xfId="0">
      <alignment horizontal="center" vertical="center" wrapText="1"/>
    </xf>
    <xf borderId="0" fillId="2" fontId="21" numFmtId="0" xfId="0">
      <alignment vertical="center"/>
    </xf>
    <xf borderId="9" fillId="2" fontId="0" numFmtId="0" xfId="0">
      <alignment vertical="bottom"/>
    </xf>
    <xf borderId="0" fillId="0" fontId="21" numFmtId="0" xfId="0">
      <alignment vertical="center"/>
    </xf>
    <xf borderId="8" fillId="21" fontId="0" numFmtId="0" xfId="0">
      <alignment horizontal="center" vertical="bottom"/>
    </xf>
    <xf borderId="7" fillId="22" fontId="36" numFmtId="0" xfId="0">
      <alignment vertical="center"/>
    </xf>
    <xf borderId="3" fillId="0" fontId="21" numFmtId="0" xfId="0">
      <alignment horizontal="center" vertical="center" wrapText="1"/>
    </xf>
    <xf borderId="24" fillId="22" fontId="36" numFmtId="0" xfId="0">
      <alignment vertical="center"/>
    </xf>
    <xf borderId="12" fillId="0" fontId="21" numFmtId="0" xfId="0">
      <alignment horizontal="center" vertical="center" wrapText="1"/>
    </xf>
    <xf borderId="24" fillId="22" fontId="36" numFmtId="0" xfId="0">
      <alignment horizontal="left" vertical="bottom" shrinkToFit="1"/>
    </xf>
    <xf borderId="3" fillId="0" fontId="21" numFmtId="0" xfId="0">
      <alignment vertical="center" wrapText="1"/>
    </xf>
    <xf borderId="0" fillId="2" fontId="21" numFmtId="0" xfId="0">
      <alignment vertical="center" wrapText="1"/>
    </xf>
    <xf borderId="0" fillId="0" fontId="0" numFmtId="0" xfId="0">
      <alignment horizontal="center" vertical="bottom" wrapText="1"/>
    </xf>
    <xf borderId="1" fillId="22" fontId="0" numFmtId="0" xfId="0">
      <alignment vertical="bottom"/>
    </xf>
    <xf borderId="1" fillId="8" fontId="0" numFmtId="171" xfId="0">
      <alignment horizontal="center" vertical="bottom"/>
    </xf>
    <xf borderId="3" fillId="8" fontId="0" numFmtId="171" xfId="0">
      <alignment horizontal="center" vertical="bottom"/>
    </xf>
    <xf borderId="8" fillId="2" fontId="0" numFmtId="0" xfId="0">
      <alignment vertical="bottom"/>
    </xf>
    <xf borderId="0" fillId="2" fontId="28" numFmtId="0" xfId="0">
      <alignment horizontal="center" vertical="bottom"/>
    </xf>
    <xf borderId="9" fillId="2" fontId="28" numFmtId="0" xfId="0">
      <alignment horizontal="center" vertical="bottom"/>
    </xf>
    <xf borderId="1" fillId="10" fontId="0" numFmtId="0" xfId="0">
      <alignment horizontal="center" vertical="center"/>
    </xf>
    <xf borderId="3" fillId="10" fontId="0" numFmtId="0" xfId="0">
      <alignment horizontal="center" vertical="center"/>
    </xf>
    <xf borderId="0" fillId="2" fontId="3" numFmtId="0" xfId="0">
      <alignment horizontal="center" vertical="center"/>
    </xf>
    <xf borderId="0" fillId="2" fontId="3" numFmtId="171" xfId="0">
      <alignment horizontal="center" vertical="center"/>
    </xf>
    <xf borderId="0" fillId="2" fontId="3" numFmtId="172" xfId="0">
      <alignment horizontal="center" vertical="center"/>
    </xf>
    <xf borderId="9" fillId="2" fontId="3" numFmtId="171" xfId="0">
      <alignment horizontal="center" vertical="center" wrapText="1"/>
    </xf>
    <xf borderId="9" fillId="2" fontId="0" numFmtId="0" xfId="0">
      <alignment horizontal="center" vertical="bottom"/>
    </xf>
    <xf borderId="1" fillId="10" fontId="0" numFmtId="0" xfId="0">
      <alignment horizontal="center" vertical="bottom"/>
    </xf>
    <xf borderId="3" fillId="10" fontId="0" numFmtId="0" xfId="0">
      <alignment horizontal="center" vertical="bottom"/>
    </xf>
    <xf borderId="1" fillId="0" fontId="0" numFmtId="0" xfId="0">
      <alignment horizontal="center" vertical="bottom"/>
    </xf>
    <xf borderId="3" fillId="0" fontId="0" numFmtId="0" xfId="0">
      <alignment horizontal="center" vertical="bottom"/>
    </xf>
    <xf borderId="1" fillId="8" fontId="0" numFmtId="172" xfId="0">
      <alignment horizontal="center" vertical="bottom"/>
    </xf>
    <xf borderId="3" fillId="8" fontId="0" numFmtId="172" xfId="0">
      <alignment horizontal="center" vertical="bottom"/>
    </xf>
    <xf borderId="4" fillId="22" fontId="0" numFmtId="0" xfId="0">
      <alignment vertical="bottom"/>
    </xf>
    <xf borderId="0" fillId="2" fontId="3" numFmtId="172" xfId="0">
      <alignment vertical="bottom"/>
    </xf>
    <xf borderId="1" fillId="0" fontId="0" numFmtId="172" xfId="0">
      <alignment horizontal="center" vertical="bottom"/>
    </xf>
    <xf borderId="3" fillId="0" fontId="0" numFmtId="172" xfId="0">
      <alignment horizontal="center" vertical="bottom"/>
    </xf>
    <xf borderId="2" fillId="2" fontId="0" numFmtId="0" xfId="0">
      <alignment vertical="bottom"/>
    </xf>
    <xf borderId="11" fillId="2" fontId="0" numFmtId="172" xfId="0">
      <alignment horizontal="center" vertical="bottom"/>
    </xf>
    <xf borderId="0" fillId="2" fontId="0" numFmtId="172" xfId="0">
      <alignment horizontal="center" vertical="bottom"/>
    </xf>
    <xf borderId="10" fillId="2" fontId="0" numFmtId="0" xfId="0">
      <alignment vertical="bottom"/>
    </xf>
    <xf borderId="11" fillId="2" fontId="0" numFmtId="0" xfId="0">
      <alignment vertical="bottom"/>
    </xf>
    <xf borderId="1" fillId="0" fontId="3" numFmtId="0" xfId="0">
      <alignment horizontal="center" vertical="center"/>
    </xf>
    <xf borderId="3" fillId="0" fontId="3" numFmtId="0" xfId="0">
      <alignment horizontal="center" vertical="center"/>
    </xf>
    <xf borderId="0" fillId="2" fontId="3" numFmtId="172" xfId="0">
      <alignment horizontal="center" vertical="center" wrapText="1"/>
    </xf>
    <xf borderId="9" fillId="2" fontId="3" numFmtId="172" xfId="0">
      <alignment horizontal="center" vertical="center" wrapText="1"/>
    </xf>
    <xf borderId="7" fillId="22" fontId="29" numFmtId="0" xfId="0">
      <alignment vertical="bottom"/>
    </xf>
    <xf borderId="7" fillId="0" fontId="27" numFmtId="171" xfId="0">
      <alignment horizontal="center" vertical="bottom"/>
    </xf>
    <xf borderId="24" fillId="10" fontId="27" numFmtId="0" xfId="0">
      <alignment horizontal="center" vertical="bottom"/>
    </xf>
    <xf borderId="7" fillId="3" fontId="27" numFmtId="172" xfId="0">
      <alignment horizontal="center" vertical="bottom"/>
    </xf>
    <xf borderId="8" fillId="2" fontId="0" numFmtId="0" xfId="0">
      <alignment horizontal="center" vertical="bottom"/>
    </xf>
    <xf borderId="9" fillId="2" fontId="0" numFmtId="172" xfId="0">
      <alignment horizontal="center" vertical="bottom"/>
    </xf>
    <xf borderId="3" fillId="10" fontId="27" numFmtId="172" xfId="0">
      <alignment horizontal="center" vertical="bottom"/>
    </xf>
    <xf borderId="7" fillId="22" fontId="29" numFmtId="0" xfId="0">
      <alignment horizontal="left" vertical="bottom"/>
    </xf>
    <xf borderId="7" fillId="0" fontId="3" numFmtId="0" xfId="0">
      <alignment vertical="bottom"/>
    </xf>
    <xf borderId="7" fillId="10" fontId="3" numFmtId="0" xfId="0">
      <alignment vertical="bottom"/>
    </xf>
    <xf borderId="7" fillId="3" fontId="27" numFmtId="171" xfId="0">
      <alignment horizontal="center" vertical="bottom"/>
    </xf>
    <xf borderId="0" fillId="0" fontId="27" numFmtId="0" xfId="0">
      <alignment horizontal="left" vertical="bottom"/>
    </xf>
    <xf borderId="7" fillId="10" fontId="3" numFmtId="0" xfId="0">
      <alignment horizontal="center" vertical="bottom"/>
    </xf>
    <xf borderId="7" fillId="0" fontId="37" numFmtId="0" xfId="0">
      <alignment horizontal="left" vertical="bottom"/>
    </xf>
    <xf borderId="3" fillId="0" fontId="27" numFmtId="0" xfId="0">
      <alignment vertical="bottom"/>
    </xf>
    <xf borderId="7" fillId="8" fontId="27" numFmtId="171" xfId="0">
      <alignment horizontal="center" vertical="bottom"/>
    </xf>
    <xf borderId="0" fillId="0" fontId="37" numFmtId="0" xfId="0">
      <alignment horizontal="left" vertical="bottom"/>
    </xf>
    <xf borderId="2" fillId="0" fontId="0" numFmtId="0" xfId="0">
      <alignment vertical="bottom" wrapText="1"/>
    </xf>
    <xf borderId="7" fillId="8" fontId="11" numFmtId="172" xfId="0">
      <alignment horizontal="center" vertical="bottom"/>
    </xf>
    <xf borderId="0" fillId="2" fontId="11" numFmtId="172" xfId="0">
      <alignment horizontal="center" vertical="bottom"/>
    </xf>
    <xf borderId="0" fillId="2" fontId="11" numFmtId="0" xfId="0">
      <alignment vertical="bottom"/>
    </xf>
    <xf borderId="9" fillId="8" fontId="11" numFmtId="172" xfId="0">
      <alignment horizontal="center" vertical="bottom"/>
    </xf>
    <xf borderId="24" fillId="21" fontId="0" numFmtId="0" xfId="0">
      <alignment horizontal="center" vertical="bottom"/>
    </xf>
    <xf borderId="12" fillId="2" fontId="0" numFmtId="0" xfId="0">
      <alignment vertical="bottom"/>
    </xf>
    <xf borderId="5" fillId="21" fontId="0" numFmtId="0" xfId="0">
      <alignment horizontal="center" vertical="bottom"/>
    </xf>
    <xf borderId="0" fillId="19" fontId="38" numFmtId="0" xfId="0">
      <alignment horizontal="center" vertical="bottom"/>
    </xf>
    <xf borderId="0" fillId="19" fontId="0" numFmtId="0" xfId="0">
      <alignment horizontal="center" vertical="bottom"/>
    </xf>
    <xf borderId="0" fillId="21" fontId="0" numFmtId="0" xfId="0">
      <alignment horizontal="center" vertical="bottom"/>
    </xf>
    <xf borderId="0" fillId="0" fontId="0" numFmtId="169" xfId="0">
      <alignment vertical="bottom"/>
    </xf>
    <xf borderId="4" fillId="2" fontId="39" numFmtId="169" xfId="0">
      <alignment horizontal="center" vertical="center"/>
    </xf>
    <xf borderId="5" fillId="2" fontId="39" numFmtId="169" xfId="0">
      <alignment horizontal="center" vertical="center"/>
    </xf>
    <xf borderId="5" fillId="2" fontId="39" numFmtId="169" xfId="0">
      <alignment vertical="center"/>
    </xf>
    <xf borderId="6" fillId="2" fontId="39" numFmtId="169" xfId="0">
      <alignment vertical="center"/>
    </xf>
    <xf borderId="8" fillId="2" fontId="39" numFmtId="169" xfId="0">
      <alignment horizontal="center" vertical="center"/>
    </xf>
    <xf borderId="0" fillId="2" fontId="39" numFmtId="169" xfId="0">
      <alignment horizontal="center" vertical="center"/>
    </xf>
    <xf borderId="0" fillId="2" fontId="39" numFmtId="169" xfId="0">
      <alignment vertical="center"/>
    </xf>
    <xf borderId="9" fillId="2" fontId="39" numFmtId="169" xfId="0">
      <alignment vertical="center"/>
    </xf>
    <xf borderId="32" fillId="2" fontId="39" numFmtId="169" xfId="0">
      <alignment horizontal="center" vertical="center"/>
    </xf>
    <xf borderId="11" fillId="2" fontId="39" numFmtId="169" xfId="0">
      <alignment vertical="center"/>
    </xf>
    <xf borderId="12" fillId="2" fontId="39" numFmtId="169" xfId="0">
      <alignment vertical="center"/>
    </xf>
    <xf borderId="33" fillId="2" fontId="14" numFmtId="169" xfId="0">
      <alignment vertical="center"/>
    </xf>
    <xf borderId="11" fillId="2" fontId="14" numFmtId="169" xfId="0">
      <alignment horizontal="center" vertical="center"/>
    </xf>
    <xf borderId="34" fillId="23" fontId="14" numFmtId="169" xfId="0">
      <alignment vertical="center" wrapText="1"/>
    </xf>
    <xf borderId="11" fillId="2" fontId="14" numFmtId="169" xfId="0">
      <alignment horizontal="center" vertical="center" wrapText="1"/>
    </xf>
    <xf borderId="35" fillId="2" fontId="14" numFmtId="169" xfId="0">
      <alignment horizontal="center" vertical="center" wrapText="1"/>
    </xf>
    <xf borderId="0" fillId="0" fontId="40" numFmtId="169" xfId="0">
      <alignment vertical="bottom"/>
    </xf>
    <xf borderId="7" fillId="23" fontId="14" numFmtId="169" xfId="0">
      <alignment vertical="center"/>
    </xf>
    <xf borderId="36" fillId="23" fontId="14" numFmtId="169" xfId="0">
      <alignment horizontal="center" vertical="center"/>
    </xf>
    <xf borderId="3" fillId="23" fontId="14" numFmtId="169" xfId="0">
      <alignment vertical="center" wrapText="1"/>
    </xf>
    <xf borderId="2" fillId="23" fontId="14" numFmtId="169" xfId="0">
      <alignment horizontal="center" vertical="center"/>
    </xf>
    <xf borderId="37" fillId="0" fontId="40" numFmtId="169" xfId="0">
      <alignment vertical="bottom"/>
    </xf>
    <xf borderId="38" fillId="23" fontId="14" numFmtId="169" xfId="0">
      <alignment vertical="center"/>
    </xf>
    <xf borderId="3" fillId="23" fontId="14" numFmtId="169" xfId="0">
      <alignment horizontal="center" vertical="center"/>
    </xf>
    <xf borderId="1" fillId="23" fontId="14" numFmtId="169" xfId="0">
      <alignment horizontal="center" vertical="center"/>
    </xf>
    <xf borderId="13" fillId="23" fontId="14" numFmtId="169" xfId="0">
      <alignment vertical="center"/>
    </xf>
    <xf borderId="5" fillId="23" fontId="14" numFmtId="169" xfId="0">
      <alignment horizontal="center" vertical="center"/>
    </xf>
    <xf borderId="39" fillId="23" fontId="14" numFmtId="169" xfId="0">
      <alignment vertical="center" wrapText="1"/>
    </xf>
    <xf borderId="40" fillId="23" fontId="14" numFmtId="169" xfId="0">
      <alignment horizontal="center" vertical="center"/>
    </xf>
    <xf borderId="41" fillId="23" fontId="14" numFmtId="169" xfId="0">
      <alignment horizontal="center" vertical="center"/>
    </xf>
    <xf borderId="42" fillId="0" fontId="40" numFmtId="169" xfId="0">
      <alignment vertical="bottom"/>
    </xf>
    <xf borderId="42" fillId="0" fontId="41" numFmtId="169" xfId="0">
      <alignment vertical="center" wrapText="1"/>
    </xf>
    <xf borderId="0" fillId="0" fontId="41" numFmtId="169" xfId="0">
      <alignment horizontal="center" vertical="center"/>
    </xf>
    <xf borderId="0" fillId="0" fontId="41" numFmtId="0" xfId="0">
      <alignment vertical="center"/>
    </xf>
    <xf borderId="7" fillId="24" fontId="42" numFmtId="169" xfId="0">
      <alignment horizontal="center" vertical="center"/>
    </xf>
    <xf borderId="13" fillId="2" fontId="43" numFmtId="169" xfId="0">
      <alignment horizontal="center" vertical="center"/>
    </xf>
    <xf borderId="24" fillId="2" fontId="43" numFmtId="169" xfId="0">
      <alignment horizontal="center" vertical="center" wrapText="1"/>
    </xf>
    <xf borderId="24" fillId="2" fontId="43" numFmtId="169" xfId="0">
      <alignment horizontal="center" vertical="center"/>
    </xf>
    <xf borderId="25" fillId="2" fontId="43" numFmtId="169" xfId="0">
      <alignment horizontal="center" vertical="center" wrapText="1"/>
    </xf>
    <xf borderId="8" fillId="2" fontId="43" numFmtId="169" xfId="0">
      <alignment horizontal="center" vertical="center" wrapText="1"/>
    </xf>
    <xf borderId="24" fillId="0" fontId="43" numFmtId="169" xfId="0">
      <alignment horizontal="center" vertical="center" wrapText="1"/>
    </xf>
    <xf borderId="0" fillId="0" fontId="44" numFmtId="169" xfId="0">
      <alignment vertical="bottom"/>
    </xf>
    <xf borderId="7" fillId="2" fontId="43" numFmtId="169" xfId="0">
      <alignment horizontal="center" vertical="center" wrapText="1"/>
    </xf>
    <xf borderId="7" fillId="2" fontId="43" numFmtId="169" xfId="0">
      <alignment vertical="center"/>
    </xf>
    <xf borderId="7" fillId="2" fontId="43" numFmtId="169" xfId="0">
      <alignment vertical="center" wrapText="1"/>
    </xf>
    <xf borderId="7" fillId="2" fontId="45" numFmtId="169" xfId="0">
      <alignment horizontal="center" vertical="center" wrapText="1"/>
    </xf>
    <xf borderId="10" fillId="2" fontId="43" numFmtId="169" xfId="0">
      <alignment horizontal="center" vertical="center" wrapText="1"/>
    </xf>
    <xf borderId="7" fillId="0" fontId="43" numFmtId="169" xfId="0">
      <alignment horizontal="center" vertical="center" wrapText="1"/>
    </xf>
    <xf borderId="43" fillId="9" fontId="46" numFmtId="0" xfId="0">
      <alignment horizontal="center" vertical="center" wrapText="1"/>
    </xf>
    <xf borderId="43" fillId="9" fontId="46" numFmtId="172" xfId="0">
      <alignment horizontal="center" vertical="center" wrapText="1"/>
    </xf>
    <xf borderId="43" fillId="9" fontId="46" numFmtId="169" xfId="0">
      <alignment horizontal="center" vertical="center" wrapText="1"/>
    </xf>
    <xf borderId="44" fillId="9" fontId="46" numFmtId="169" xfId="0">
      <alignment horizontal="center" vertical="center" wrapText="1"/>
    </xf>
    <xf borderId="7" fillId="0" fontId="0" numFmtId="169" xfId="0">
      <alignment horizontal="center" vertical="center"/>
    </xf>
    <xf borderId="43" fillId="9" fontId="46" numFmtId="0" xfId="0">
      <alignment horizontal="center" vertical="center"/>
    </xf>
    <xf borderId="43" fillId="9" fontId="46" numFmtId="172" xfId="0">
      <alignment horizontal="center" vertical="center"/>
    </xf>
    <xf borderId="45" fillId="9" fontId="46" numFmtId="0" xfId="0">
      <alignment horizontal="center" vertical="center"/>
    </xf>
    <xf borderId="45" fillId="9" fontId="46" numFmtId="0" xfId="0">
      <alignment horizontal="center" vertical="center" wrapText="1"/>
    </xf>
    <xf borderId="45" fillId="9" fontId="46" numFmtId="172" xfId="0">
      <alignment horizontal="center" vertical="center"/>
    </xf>
    <xf borderId="46" fillId="9" fontId="46" numFmtId="172" xfId="0">
      <alignment horizontal="center" vertical="center"/>
    </xf>
    <xf borderId="47" fillId="9" fontId="46" numFmtId="172" xfId="0">
      <alignment horizontal="center" vertical="center"/>
    </xf>
    <xf borderId="45" fillId="9" fontId="46" numFmtId="169" xfId="0">
      <alignment horizontal="center" vertical="center" wrapText="1"/>
    </xf>
    <xf borderId="46" fillId="9" fontId="46" numFmtId="169" xfId="0">
      <alignment horizontal="center" vertical="center" wrapText="1"/>
    </xf>
    <xf borderId="13" fillId="0" fontId="0" numFmtId="169" xfId="0">
      <alignment horizontal="center" vertical="center"/>
    </xf>
    <xf borderId="13" fillId="9" fontId="46" numFmtId="0" xfId="0">
      <alignment horizontal="center" vertical="center"/>
    </xf>
    <xf borderId="13" fillId="9" fontId="46" numFmtId="0" xfId="0">
      <alignment horizontal="center" vertical="center" wrapText="1"/>
    </xf>
    <xf borderId="13" fillId="9" fontId="46" numFmtId="172" xfId="0">
      <alignment horizontal="center" vertical="center"/>
    </xf>
    <xf borderId="13" fillId="9" fontId="46" numFmtId="169" xfId="0">
      <alignment horizontal="center" vertical="center" wrapText="1"/>
    </xf>
    <xf borderId="1" fillId="24" fontId="42" numFmtId="169" xfId="0">
      <alignment horizontal="center" vertical="center"/>
    </xf>
    <xf borderId="2" fillId="24" fontId="42" numFmtId="169" xfId="0">
      <alignment horizontal="center" vertical="center"/>
    </xf>
    <xf borderId="3" fillId="24" fontId="0" numFmtId="169" xfId="0">
      <alignment vertical="bottom"/>
    </xf>
    <xf borderId="25" fillId="2" fontId="43" numFmtId="169" xfId="0">
      <alignment horizontal="center" vertical="center"/>
    </xf>
    <xf borderId="10" fillId="2" fontId="43" numFmtId="169" xfId="0">
      <alignment horizontal="center" vertical="center"/>
    </xf>
    <xf borderId="12" fillId="2" fontId="43" numFmtId="169" xfId="0">
      <alignment horizontal="center" vertical="center"/>
    </xf>
    <xf borderId="11" fillId="2" fontId="43" numFmtId="169" xfId="0">
      <alignment horizontal="center" vertical="center"/>
    </xf>
    <xf borderId="0" fillId="2" fontId="43" numFmtId="169" xfId="0">
      <alignment horizontal="center" vertical="center" wrapText="1"/>
    </xf>
    <xf borderId="0" fillId="0" fontId="47" numFmtId="0" xfId="0">
      <alignment horizontal="center" vertical="center"/>
    </xf>
    <xf borderId="0" fillId="0" fontId="6" numFmtId="0" xfId="0">
      <alignment horizontal="center" vertical="center"/>
    </xf>
    <xf borderId="7" fillId="2" fontId="43" numFmtId="169" xfId="0">
      <alignment horizontal="center" vertical="center"/>
    </xf>
    <xf borderId="1" fillId="2" fontId="43" numFmtId="169" xfId="0">
      <alignment horizontal="center" vertical="center" wrapText="1"/>
    </xf>
    <xf borderId="11" fillId="2" fontId="43" numFmtId="169" xfId="0">
      <alignment horizontal="center" vertical="center" wrapText="1"/>
    </xf>
    <xf borderId="25" fillId="2" fontId="47" numFmtId="169" xfId="0">
      <alignment horizontal="center" vertical="center"/>
    </xf>
    <xf borderId="48" fillId="25" fontId="48" numFmtId="169" xfId="0">
      <alignment vertical="center"/>
    </xf>
    <xf borderId="25" fillId="7" fontId="49" numFmtId="172" xfId="0">
      <alignment horizontal="center" vertical="center"/>
    </xf>
    <xf borderId="25" fillId="7" fontId="49" numFmtId="169" xfId="0">
      <alignment horizontal="center" vertical="center"/>
    </xf>
    <xf borderId="24" fillId="2" fontId="49" numFmtId="169" xfId="0">
      <alignment horizontal="center" vertical="center"/>
    </xf>
    <xf borderId="10" fillId="2" fontId="49" numFmtId="169" xfId="0">
      <alignment horizontal="center" vertical="center"/>
    </xf>
    <xf borderId="7" fillId="7" fontId="50" numFmtId="172" xfId="0">
      <alignment horizontal="center" vertical="center"/>
    </xf>
    <xf borderId="12" fillId="2" fontId="47" numFmtId="174" xfId="0">
      <alignment horizontal="center" vertical="center"/>
    </xf>
    <xf borderId="24" fillId="2" fontId="47" numFmtId="174" xfId="0">
      <alignment horizontal="center" vertical="center"/>
    </xf>
    <xf borderId="13" fillId="2" fontId="47" numFmtId="169" xfId="0">
      <alignment horizontal="center" vertical="center"/>
    </xf>
    <xf borderId="13" fillId="7" fontId="49" numFmtId="172" xfId="0">
      <alignment horizontal="center" vertical="center"/>
    </xf>
    <xf borderId="13" fillId="7" fontId="49" numFmtId="169" xfId="0">
      <alignment horizontal="center" vertical="center"/>
    </xf>
    <xf borderId="7" fillId="2" fontId="49" numFmtId="169" xfId="0">
      <alignment horizontal="center" vertical="center"/>
    </xf>
    <xf borderId="1" fillId="2" fontId="49" numFmtId="169" xfId="0">
      <alignment horizontal="center" vertical="center"/>
    </xf>
    <xf borderId="3" fillId="2" fontId="47" numFmtId="174" xfId="0">
      <alignment horizontal="center" vertical="center"/>
    </xf>
    <xf borderId="7" fillId="2" fontId="47" numFmtId="174" xfId="0">
      <alignment horizontal="center" vertical="center"/>
    </xf>
    <xf borderId="49" fillId="25" fontId="48" numFmtId="169" xfId="0">
      <alignment vertical="center"/>
    </xf>
    <xf borderId="13" fillId="2" fontId="49" numFmtId="169" xfId="0">
      <alignment horizontal="center" vertical="center"/>
    </xf>
    <xf borderId="4" fillId="2" fontId="49" numFmtId="169" xfId="0">
      <alignment horizontal="center" vertical="center"/>
    </xf>
    <xf borderId="6" fillId="2" fontId="47" numFmtId="174" xfId="0">
      <alignment horizontal="center" vertical="center"/>
    </xf>
    <xf borderId="13" fillId="2" fontId="47" numFmtId="174" xfId="0">
      <alignment horizontal="center" vertical="center"/>
    </xf>
    <xf borderId="7" fillId="2" fontId="47" numFmtId="169" xfId="0">
      <alignment horizontal="center" vertical="center"/>
    </xf>
    <xf borderId="7" fillId="25" fontId="48" numFmtId="169" xfId="0">
      <alignment vertical="center"/>
    </xf>
    <xf borderId="7" fillId="7" fontId="49" numFmtId="172" xfId="0">
      <alignment horizontal="center" vertical="center"/>
    </xf>
    <xf borderId="7" fillId="7" fontId="49" numFmtId="169" xfId="0">
      <alignment horizontal="center" vertical="center"/>
    </xf>
    <xf borderId="3" fillId="24" fontId="42" numFmtId="169" xfId="0">
      <alignment horizontal="center" vertical="center"/>
    </xf>
    <xf borderId="7" fillId="2" fontId="51" numFmtId="169" xfId="0">
      <alignment horizontal="center" vertical="center" wrapText="1"/>
    </xf>
    <xf borderId="7" fillId="2" fontId="51" numFmtId="169" xfId="0">
      <alignment horizontal="center" vertical="center"/>
    </xf>
    <xf borderId="24" fillId="0" fontId="52" numFmtId="169" xfId="0">
      <alignment vertical="center"/>
    </xf>
    <xf borderId="24" fillId="0" fontId="49" numFmtId="175" xfId="0">
      <alignment vertical="center" wrapText="1"/>
    </xf>
    <xf borderId="24" fillId="0" fontId="47" numFmtId="176" xfId="0">
      <alignment vertical="center"/>
    </xf>
    <xf borderId="24" fillId="0" fontId="47" numFmtId="177" xfId="0">
      <alignment vertical="center"/>
    </xf>
    <xf borderId="24" fillId="0" fontId="49" numFmtId="178" xfId="0">
      <alignment vertical="center"/>
    </xf>
    <xf borderId="24" fillId="0" fontId="47" numFmtId="175" xfId="0">
      <alignment vertical="center" wrapText="1"/>
    </xf>
    <xf borderId="24" fillId="0" fontId="0" numFmtId="169" xfId="0">
      <alignment vertical="bottom"/>
    </xf>
    <xf borderId="0" fillId="0" fontId="49" numFmtId="169" xfId="0">
      <alignment vertical="bottom"/>
    </xf>
    <xf borderId="13" fillId="2" fontId="52" numFmtId="169" xfId="0">
      <alignment horizontal="right" vertical="center" wrapText="1"/>
    </xf>
    <xf borderId="13" fillId="2" fontId="49" numFmtId="175" xfId="0">
      <alignment vertical="center" wrapText="1"/>
    </xf>
    <xf borderId="13" fillId="2" fontId="47" numFmtId="176" xfId="0">
      <alignment vertical="center"/>
    </xf>
    <xf borderId="13" fillId="2" fontId="47" numFmtId="177" xfId="0">
      <alignment vertical="center"/>
    </xf>
    <xf borderId="13" fillId="2" fontId="49" numFmtId="179" xfId="0">
      <alignment vertical="center"/>
    </xf>
    <xf borderId="13" fillId="2" fontId="47" numFmtId="175" xfId="0">
      <alignment vertical="center" wrapText="1"/>
    </xf>
    <xf borderId="13" fillId="0" fontId="0" numFmtId="169" xfId="0">
      <alignment vertical="bottom"/>
    </xf>
    <xf borderId="1" fillId="24" fontId="42" numFmtId="169" xfId="0">
      <alignment horizontal="center" vertical="center" wrapText="1"/>
    </xf>
    <xf borderId="2" fillId="24" fontId="42" numFmtId="169" xfId="0">
      <alignment horizontal="center" vertical="center" wrapText="1"/>
    </xf>
    <xf borderId="3" fillId="24" fontId="42" numFmtId="169" xfId="0">
      <alignment horizontal="center" vertical="center" wrapText="1"/>
    </xf>
    <xf borderId="1" fillId="0" fontId="53" numFmtId="169" xfId="0">
      <alignment vertical="center" wrapText="1"/>
    </xf>
    <xf borderId="7" fillId="0" fontId="53" numFmtId="169" xfId="0">
      <alignment vertical="center" wrapText="1"/>
    </xf>
    <xf borderId="0" fillId="0" fontId="49" numFmtId="169" xfId="0">
      <alignment vertical="bottom" wrapText="1"/>
    </xf>
    <xf borderId="24" fillId="0" fontId="49" numFmtId="169" xfId="0">
      <alignment horizontal="center" vertical="center"/>
    </xf>
    <xf borderId="24" fillId="0" fontId="6" numFmtId="169" xfId="0">
      <alignment horizontal="center" vertical="center"/>
    </xf>
    <xf borderId="24" fillId="0" fontId="6" numFmtId="180" xfId="0">
      <alignment horizontal="center" vertical="center"/>
    </xf>
    <xf borderId="24" fillId="0" fontId="50" numFmtId="169" xfId="0">
      <alignment horizontal="center" vertical="center"/>
    </xf>
    <xf borderId="24" fillId="0" fontId="49" numFmtId="169" xfId="0">
      <alignment vertical="center"/>
    </xf>
    <xf borderId="0" fillId="0" fontId="6" numFmtId="169" xfId="0">
      <alignment horizontal="center" vertical="center"/>
    </xf>
    <xf borderId="0" fillId="0" fontId="50" numFmtId="169" xfId="0">
      <alignment horizontal="center" vertical="center"/>
    </xf>
    <xf borderId="0" fillId="0" fontId="49" numFmtId="169" xfId="0">
      <alignment vertical="center"/>
    </xf>
  </cellXfs>
  <cellStyles count="1">
    <cellStyle name="Normal" xfId="0" builtinId="0" customBuiltin="1"/>
  </cellStyles>
  <dxfs count="0"/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worksheets/sheet2.xml" Id="rId2" Type="http://schemas.openxmlformats.org/officeDocument/2006/relationships/worksheet"/><Relationship Target="worksheets/sheet3.xml" Id="rId3" Type="http://schemas.openxmlformats.org/officeDocument/2006/relationships/worksheet"/><Relationship Target="worksheets/sheet4.xml" Id="rId4" Type="http://schemas.openxmlformats.org/officeDocument/2006/relationships/worksheet"/><Relationship Target="worksheets/sheet5.xml" Id="rId5" Type="http://schemas.openxmlformats.org/officeDocument/2006/relationships/worksheet"/><Relationship Target="sharedStrings.xml" Id="rId6" Type="http://schemas.openxmlformats.org/officeDocument/2006/relationships/sharedStrings"/><Relationship Target="styles.xml" Id="rId7" Type="http://schemas.openxmlformats.org/officeDocument/2006/relationships/styles"/></Relationships>
</file>

<file path=xl/drawings/_rels/drawing1.xml.rels><?xml version="1.0" encoding="UTF-8" standalone="yes"?><Relationships xmlns="http://schemas.openxmlformats.org/package/2006/relationships"><Relationship Target="../media/image1.jpeg" Id="rId1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Target="../media/image2.jpeg" Id="rId1" Type="http://schemas.openxmlformats.org/officeDocument/2006/relationships/image"/><Relationship Target="../media/image2.jpeg" Id="rId2" Type="http://schemas.openxmlformats.org/officeDocument/2006/relationships/image"/><Relationship Target="../media/image3.png" Id="rId3" Type="http://schemas.openxmlformats.org/officeDocument/2006/relationships/image"/><Relationship Target="../media/image4.png" Id="rId4" Type="http://schemas.openxmlformats.org/officeDocument/2006/relationships/image"/></Relationships>
</file>

<file path=xl/drawings/_rels/drawing3.xml.rels><?xml version="1.0" encoding="UTF-8" standalone="yes"?><Relationships xmlns="http://schemas.openxmlformats.org/package/2006/relationships"><Relationship Target="../media/image5.jpeg" Id="rId1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 xmlns:c="http://schemas.openxmlformats.org/drawingml/2006/chart">
  <xdr:oneCellAnchor>
    <xdr:from>
      <xdr:col>0</xdr:col>
      <xdr:colOff>20320</xdr:colOff>
      <xdr:row>0</xdr:row>
      <xdr:rowOff>9144</xdr:rowOff>
    </xdr:from>
    <xdr:ext cx="406400" cy="484632"/>
    <xdr:pic>
      <xdr:nvPicPr>
        <xdr:cNvPr id="0" name="image1"/>
        <xdr:cNvPicPr preferRelativeResize="0"/>
      </xdr:nvPicPr>
      <xdr:blipFill>
        <a:blip r:embed="rId1"/>
        <a:stretch>
          <a:fillRect/>
        </a:stretch>
      </xdr:blipFill>
      <xdr:spPr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 xmlns:c="http://schemas.openxmlformats.org/drawingml/2006/chart">
  <xdr:oneCellAnchor>
    <xdr:from>
      <xdr:col>0</xdr:col>
      <xdr:colOff>10160</xdr:colOff>
      <xdr:row>60</xdr:row>
      <xdr:rowOff>0</xdr:rowOff>
    </xdr:from>
    <xdr:ext cx="477520" cy="521207"/>
    <xdr:pic>
      <xdr:nvPicPr>
        <xdr:cNvPr id="0" name="image2"/>
        <xdr:cNvPicPr preferRelativeResize="0"/>
      </xdr:nvPicPr>
      <xdr:blipFill>
        <a:blip r:embed="rId1"/>
        <a:stretch>
          <a:fillRect/>
        </a:stretch>
      </xdr:blipFill>
      <xdr:spPr>
        <a:prstGeom prst="rect">
          <a:avLst/>
        </a:prstGeom>
        <a:noFill/>
      </xdr:spPr>
    </xdr:pic>
    <xdr:clientData/>
  </xdr:oneCellAnchor>
  <xdr:oneCellAnchor>
    <xdr:from>
      <xdr:col>0</xdr:col>
      <xdr:colOff>60960</xdr:colOff>
      <xdr:row>0</xdr:row>
      <xdr:rowOff>0</xdr:rowOff>
    </xdr:from>
    <xdr:ext cx="477520" cy="521207"/>
    <xdr:pic>
      <xdr:nvPicPr>
        <xdr:cNvPr id="1" name="image2"/>
        <xdr:cNvPicPr preferRelativeResize="0"/>
      </xdr:nvPicPr>
      <xdr:blipFill>
        <a:blip r:embed="rId2"/>
        <a:stretch>
          <a:fillRect/>
        </a:stretch>
      </xdr:blipFill>
      <xdr:spPr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109</xdr:row>
      <xdr:rowOff>0</xdr:rowOff>
    </xdr:from>
    <xdr:ext cx="467359" cy="420624"/>
    <xdr:pic>
      <xdr:nvPicPr>
        <xdr:cNvPr id="2" name="image3"/>
        <xdr:cNvPicPr preferRelativeResize="0"/>
      </xdr:nvPicPr>
      <xdr:blipFill>
        <a:blip r:embed="rId3"/>
        <a:stretch>
          <a:fillRect/>
        </a:stretch>
      </xdr:blipFill>
      <xdr:spPr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156</xdr:row>
      <xdr:rowOff>0</xdr:rowOff>
    </xdr:from>
    <xdr:ext cx="721360" cy="521207"/>
    <xdr:pic>
      <xdr:nvPicPr>
        <xdr:cNvPr id="3" name="image3"/>
        <xdr:cNvPicPr preferRelativeResize="0"/>
      </xdr:nvPicPr>
      <xdr:blipFill>
        <a:blip r:embed="rId4"/>
        <a:stretch>
          <a:fillRect/>
        </a:stretch>
      </xdr:blipFill>
      <xdr:spPr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 xmlns:c="http://schemas.openxmlformats.org/drawingml/2006/chart">
  <xdr:oneCellAnchor>
    <xdr:from>
      <xdr:col>0</xdr:col>
      <xdr:colOff>0</xdr:colOff>
      <xdr:row>0</xdr:row>
      <xdr:rowOff>9144</xdr:rowOff>
    </xdr:from>
    <xdr:ext cx="558800" cy="512064"/>
    <xdr:pic>
      <xdr:nvPicPr>
        <xdr:cNvPr id="0" name="image4"/>
        <xdr:cNvPicPr preferRelativeResize="0"/>
      </xdr:nvPicPr>
      <xdr:blipFill>
        <a:blip r:embed="rId1"/>
        <a:stretch>
          <a:fillRect/>
        </a:stretch>
      </xdr:blipFill>
      <xdr:spPr>
        <a:prstGeom prst="rect">
          <a:avLst/>
        </a:prstGeom>
        <a:noFill/>
      </xdr:spPr>
    </xdr:pic>
    <xdr:clientData/>
  </xdr:oneCellAnchor>
</xdr:wsDr>
</file>

<file path=xl/drawings/vmlDrawing1.xml><?xml version="1.0" encoding="utf-8"?>
<xml xmlns:v="urn:schemas-microsoft-com:vml" xmlns:o="urn:schemas-microsoft-com:office:office" xmlns:x="urn:schemas-microsoft-com:office:excel" xmlns:w10="urn:schemas-microsoft-com:office:word">
  <v:shapetype id="_x005F_x0000_t202" coordsize="21600,21600" o:spt="202" path="m,l,21600l21600,21600l21600,xe">
    <v:stroke joinstyle="miter"/>
    <v:path gradientshapeok="t" o:connecttype="rect"/>
  </v:shapetype>
  <v:shape id="shape_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</x:Row>
      <x:Column>3</x:Column>
    </x:ClientData>
  </v:shape>
  <v:shape id="shape_2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5</x:Row>
      <x:Column>3</x:Column>
    </x:ClientData>
  </v:shape>
  <v:shape id="shape_3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5</x:Row>
      <x:Column>8</x:Column>
    </x:ClientData>
  </v:shape>
  <v:shape id="shape_4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7</x:Row>
      <x:Column>8</x:Column>
    </x:ClientData>
  </v:shape>
  <v:shape id="shape_5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10</x:Row>
      <x:Column>1</x:Column>
    </x:ClientData>
  </v:shape>
  <v:shape id="shape_6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11</x:Row>
      <x:Column>1</x:Column>
    </x:ClientData>
  </v:shape>
  <v:shape id="shape_7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12</x:Row>
      <x:Column>1</x:Column>
    </x:ClientData>
  </v:shape>
  <v:shape id="shape_8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15</x:Row>
      <x:Column>1</x:Column>
    </x:ClientData>
  </v:shape>
  <v:shape id="shape_9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15</x:Row>
      <x:Column>8</x:Column>
    </x:ClientData>
  </v:shape>
  <v:shape id="shape_10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17</x:Row>
      <x:Column>8</x:Column>
    </x:ClientData>
  </v:shape>
  <v:shape id="shape_1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18</x:Row>
      <x:Column>7</x:Column>
    </x:ClientData>
  </v:shape>
  <v:shape id="shape_12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20</x:Row>
      <x:Column>8</x:Column>
    </x:ClientData>
  </v:shape>
  <v:shape id="shape_13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23</x:Row>
      <x:Column>1</x:Column>
    </x:ClientData>
  </v:shape>
  <v:shape id="shape_14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23</x:Row>
      <x:Column>7</x:Column>
    </x:ClientData>
  </v:shape>
  <v:shape id="shape_15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24</x:Row>
      <x:Column>1</x:Column>
    </x:ClientData>
  </v:shape>
  <v:shape id="shape_16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24</x:Row>
      <x:Column>3</x:Column>
    </x:ClientData>
  </v:shape>
  <v:shape id="shape_17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24</x:Row>
      <x:Column>4</x:Column>
    </x:ClientData>
  </v:shape>
</xml>
</file>

<file path=xl/drawings/vmlDrawing2.xml><?xml version="1.0" encoding="utf-8"?>
<xml xmlns:v="urn:schemas-microsoft-com:vml" xmlns:o="urn:schemas-microsoft-com:office:office" xmlns:x="urn:schemas-microsoft-com:office:excel" xmlns:w10="urn:schemas-microsoft-com:office:word">
  <v:shapetype id="_x005F_x0000_t202" coordsize="21600,21600" o:spt="202" path="m,l,21600l21600,21600l21600,xe">
    <v:stroke joinstyle="miter"/>
    <v:path gradientshapeok="t" o:connecttype="rect"/>
  </v:shapetype>
  <v:shape id="shape_18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0</x:Row>
      <x:Column>1</x:Column>
    </x:ClientData>
  </v:shape>
  <v:shape id="shape_19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0</x:Row>
      <x:Column>5</x:Column>
    </x:ClientData>
  </v:shape>
  <v:shape id="shape_20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</x:Row>
      <x:Column>1</x:Column>
    </x:ClientData>
  </v:shape>
  <v:shape id="shape_2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</x:Row>
      <x:Column>5</x:Column>
    </x:ClientData>
  </v:shape>
  <v:shape id="shape_22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</x:Row>
      <x:Column>1</x:Column>
    </x:ClientData>
  </v:shape>
  <v:shape id="shape_23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</x:Row>
      <x:Column>5</x:Column>
    </x:ClientData>
  </v:shape>
  <v:shape id="shape_24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</x:Row>
      <x:Column>1</x:Column>
    </x:ClientData>
  </v:shape>
  <v:shape id="shape_25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</x:Row>
      <x:Column>5</x:Column>
    </x:ClientData>
  </v:shape>
  <v:shape id="shape_26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4</x:Row>
      <x:Column>1</x:Column>
    </x:ClientData>
  </v:shape>
  <v:shape id="shape_27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5</x:Row>
      <x:Column>2</x:Column>
    </x:ClientData>
  </v:shape>
  <v:shape id="shape_28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6</x:Row>
      <x:Column>1</x:Column>
    </x:ClientData>
  </v:shape>
  <v:shape id="shape_29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6</x:Row>
      <x:Column>2</x:Column>
    </x:ClientData>
  </v:shape>
  <v:shape id="shape_30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6</x:Row>
      <x:Column>6</x:Column>
    </x:ClientData>
  </v:shape>
  <v:shape id="shape_3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7</x:Row>
      <x:Column>2</x:Column>
    </x:ClientData>
  </v:shape>
  <v:shape id="shape_32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8</x:Row>
      <x:Column>2</x:Column>
    </x:ClientData>
  </v:shape>
  <v:shape id="shape_33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9</x:Row>
      <x:Column>2</x:Column>
    </x:ClientData>
  </v:shape>
  <v:shape id="shape_34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10</x:Row>
      <x:Column>2</x:Column>
    </x:ClientData>
  </v:shape>
  <v:shape id="shape_35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11</x:Row>
      <x:Column>2</x:Column>
    </x:ClientData>
  </v:shape>
  <v:shape id="shape_36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12</x:Row>
      <x:Column>2</x:Column>
    </x:ClientData>
  </v:shape>
  <v:shape id="shape_37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13</x:Row>
      <x:Column>2</x:Column>
    </x:ClientData>
  </v:shape>
  <v:shape id="shape_38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14</x:Row>
      <x:Column>1</x:Column>
    </x:ClientData>
  </v:shape>
  <v:shape id="shape_39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14</x:Row>
      <x:Column>2</x:Column>
    </x:ClientData>
  </v:shape>
  <v:shape id="shape_40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15</x:Row>
      <x:Column>2</x:Column>
    </x:ClientData>
  </v:shape>
  <v:shape id="shape_4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16</x:Row>
      <x:Column>2</x:Column>
    </x:ClientData>
  </v:shape>
  <v:shape id="shape_42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17</x:Row>
      <x:Column>2</x:Column>
    </x:ClientData>
  </v:shape>
  <v:shape id="shape_43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19</x:Row>
      <x:Column>1</x:Column>
    </x:ClientData>
  </v:shape>
  <v:shape id="shape_44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19</x:Row>
      <x:Column>2</x:Column>
    </x:ClientData>
  </v:shape>
  <v:shape id="shape_45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19</x:Row>
      <x:Column>3</x:Column>
    </x:ClientData>
  </v:shape>
  <v:shape id="shape_46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19</x:Row>
      <x:Column>6</x:Column>
    </x:ClientData>
  </v:shape>
  <v:shape id="shape_47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22</x:Row>
      <x:Column>3</x:Column>
    </x:ClientData>
  </v:shape>
  <v:shape id="shape_48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23</x:Row>
      <x:Column>6</x:Column>
    </x:ClientData>
  </v:shape>
  <v:shape id="shape_49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24</x:Row>
      <x:Column>2</x:Column>
    </x:ClientData>
  </v:shape>
  <v:shape id="shape_50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24</x:Row>
      <x:Column>3</x:Column>
    </x:ClientData>
  </v:shape>
  <v:shape id="shape_5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24</x:Row>
      <x:Column>4</x:Column>
    </x:ClientData>
  </v:shape>
  <v:shape id="shape_52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24</x:Row>
      <x:Column>5</x:Column>
    </x:ClientData>
  </v:shape>
  <v:shape id="shape_53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24</x:Row>
      <x:Column>6</x:Column>
    </x:ClientData>
  </v:shape>
  <v:shape id="shape_54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25</x:Row>
      <x:Column>3</x:Column>
    </x:ClientData>
  </v:shape>
  <v:shape id="shape_55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26</x:Row>
      <x:Column>3</x:Column>
    </x:ClientData>
  </v:shape>
  <v:shape id="shape_56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27</x:Row>
      <x:Column>3</x:Column>
    </x:ClientData>
  </v:shape>
  <v:shape id="shape_57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28</x:Row>
      <x:Column>3</x:Column>
    </x:ClientData>
  </v:shape>
  <v:shape id="shape_58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29</x:Row>
      <x:Column>3</x:Column>
    </x:ClientData>
  </v:shape>
  <v:shape id="shape_59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30</x:Row>
      <x:Column>3</x:Column>
    </x:ClientData>
  </v:shape>
  <v:shape id="shape_60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30</x:Row>
      <x:Column>4</x:Column>
    </x:ClientData>
  </v:shape>
  <v:shape id="shape_6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30</x:Row>
      <x:Column>5</x:Column>
    </x:ClientData>
  </v:shape>
  <v:shape id="shape_62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31</x:Row>
      <x:Column>3</x:Column>
    </x:ClientData>
  </v:shape>
  <v:shape id="shape_63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31</x:Row>
      <x:Column>4</x:Column>
    </x:ClientData>
  </v:shape>
  <v:shape id="shape_64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32</x:Row>
      <x:Column>3</x:Column>
    </x:ClientData>
  </v:shape>
  <v:shape id="shape_65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33</x:Row>
      <x:Column>3</x:Column>
    </x:ClientData>
  </v:shape>
  <v:shape id="shape_66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34</x:Row>
      <x:Column>1</x:Column>
    </x:ClientData>
  </v:shape>
  <v:shape id="shape_67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34</x:Row>
      <x:Column>3</x:Column>
    </x:ClientData>
  </v:shape>
  <v:shape id="shape_68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34</x:Row>
      <x:Column>6</x:Column>
    </x:ClientData>
  </v:shape>
  <v:shape id="shape_69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35</x:Row>
      <x:Column>3</x:Column>
    </x:ClientData>
  </v:shape>
  <v:shape id="shape_70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36</x:Row>
      <x:Column>3</x:Column>
    </x:ClientData>
  </v:shape>
  <v:shape id="shape_7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37</x:Row>
      <x:Column>2</x:Column>
    </x:ClientData>
  </v:shape>
  <v:shape id="shape_72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38</x:Row>
      <x:Column>3</x:Column>
    </x:ClientData>
  </v:shape>
  <v:shape id="shape_73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38</x:Row>
      <x:Column>4</x:Column>
    </x:ClientData>
  </v:shape>
  <v:shape id="shape_74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38</x:Row>
      <x:Column>5</x:Column>
    </x:ClientData>
  </v:shape>
  <v:shape id="shape_75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39</x:Row>
      <x:Column>3</x:Column>
    </x:ClientData>
  </v:shape>
  <v:shape id="shape_76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39</x:Row>
      <x:Column>4</x:Column>
    </x:ClientData>
  </v:shape>
  <v:shape id="shape_77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39</x:Row>
      <x:Column>5</x:Column>
    </x:ClientData>
  </v:shape>
  <v:shape id="shape_78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40</x:Row>
      <x:Column>3</x:Column>
    </x:ClientData>
  </v:shape>
  <v:shape id="shape_79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40</x:Row>
      <x:Column>4</x:Column>
    </x:ClientData>
  </v:shape>
  <v:shape id="shape_80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40</x:Row>
      <x:Column>5</x:Column>
    </x:ClientData>
  </v:shape>
  <v:shape id="shape_8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42</x:Row>
      <x:Column>1</x:Column>
    </x:ClientData>
  </v:shape>
  <v:shape id="shape_82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42</x:Row>
      <x:Column>2</x:Column>
    </x:ClientData>
  </v:shape>
  <v:shape id="shape_83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42</x:Row>
      <x:Column>4</x:Column>
    </x:ClientData>
  </v:shape>
  <v:shape id="shape_84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42</x:Row>
      <x:Column>5</x:Column>
    </x:ClientData>
  </v:shape>
  <v:shape id="shape_85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42</x:Row>
      <x:Column>6</x:Column>
    </x:ClientData>
  </v:shape>
  <v:shape id="shape_86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44</x:Row>
      <x:Column>8</x:Column>
    </x:ClientData>
  </v:shape>
  <v:shape id="shape_87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44</x:Row>
      <x:Column>14</x:Column>
    </x:ClientData>
  </v:shape>
  <v:shape id="shape_88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46</x:Row>
      <x:Column>8</x:Column>
    </x:ClientData>
  </v:shape>
  <v:shape id="shape_89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46</x:Row>
      <x:Column>14</x:Column>
    </x:ClientData>
  </v:shape>
  <v:shape id="shape_90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50</x:Row>
      <x:Column>0</x:Column>
    </x:ClientData>
  </v:shape>
  <v:shape id="shape_9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50</x:Row>
      <x:Column>4</x:Column>
    </x:ClientData>
  </v:shape>
  <v:shape id="shape_92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50</x:Row>
      <x:Column>14</x:Column>
    </x:ClientData>
  </v:shape>
  <v:shape id="shape_93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52</x:Row>
      <x:Column>14</x:Column>
    </x:ClientData>
  </v:shape>
  <v:shape id="shape_94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54</x:Row>
      <x:Column>14</x:Column>
    </x:ClientData>
  </v:shape>
  <v:shape id="shape_95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56</x:Row>
      <x:Column>14</x:Column>
    </x:ClientData>
  </v:shape>
  <v:shape id="shape_96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61</x:Row>
      <x:Column>7</x:Column>
    </x:ClientData>
  </v:shape>
  <v:shape id="shape_97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67</x:Row>
      <x:Column>2</x:Column>
    </x:ClientData>
  </v:shape>
  <v:shape id="shape_98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68</x:Row>
      <x:Column>2</x:Column>
    </x:ClientData>
  </v:shape>
  <v:shape id="shape_99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69</x:Row>
      <x:Column>2</x:Column>
    </x:ClientData>
  </v:shape>
  <v:shape id="shape_100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70</x:Row>
      <x:Column>2</x:Column>
    </x:ClientData>
  </v:shape>
  <v:shape id="shape_10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71</x:Row>
      <x:Column>2</x:Column>
    </x:ClientData>
  </v:shape>
  <v:shape id="shape_102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72</x:Row>
      <x:Column>2</x:Column>
    </x:ClientData>
  </v:shape>
  <v:shape id="shape_103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73</x:Row>
      <x:Column>2</x:Column>
    </x:ClientData>
  </v:shape>
  <v:shape id="shape_104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74</x:Row>
      <x:Column>2</x:Column>
    </x:ClientData>
  </v:shape>
  <v:shape id="shape_105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75</x:Row>
      <x:Column>2</x:Column>
    </x:ClientData>
  </v:shape>
  <v:shape id="shape_106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76</x:Row>
      <x:Column>2</x:Column>
    </x:ClientData>
  </v:shape>
  <v:shape id="shape_107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77</x:Row>
      <x:Column>2</x:Column>
    </x:ClientData>
  </v:shape>
  <v:shape id="shape_108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78</x:Row>
      <x:Column>2</x:Column>
    </x:ClientData>
  </v:shape>
  <v:shape id="shape_109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79</x:Row>
      <x:Column>2</x:Column>
    </x:ClientData>
  </v:shape>
  <v:shape id="shape_110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80</x:Row>
      <x:Column>2</x:Column>
    </x:ClientData>
  </v:shape>
  <v:shape id="shape_11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81</x:Row>
      <x:Column>2</x:Column>
    </x:ClientData>
  </v:shape>
  <v:shape id="shape_112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83</x:Row>
      <x:Column>2</x:Column>
    </x:ClientData>
  </v:shape>
</xml>
</file>

<file path=xl/drawings/vmlDrawing3.xml><?xml version="1.0" encoding="utf-8"?>
<xml xmlns:v="urn:schemas-microsoft-com:vml" xmlns:o="urn:schemas-microsoft-com:office:office" xmlns:x="urn:schemas-microsoft-com:office:excel" xmlns:w10="urn:schemas-microsoft-com:office:word">
  <v:shapetype id="_x005F_x0000_t202" coordsize="21600,21600" o:spt="202" path="m,l,21600l21600,21600l21600,xe">
    <v:stroke joinstyle="miter"/>
    <v:path gradientshapeok="t" o:connecttype="rect"/>
  </v:shapetype>
  <v:shape id="shape_113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9</x:Row>
      <x:Column>2</x:Column>
    </x:ClientData>
  </v:shape>
  <v:shape id="shape_114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21</x:Row>
      <x:Column>2</x:Column>
    </x:ClientData>
  </v:shape>
  <v:shape id="shape_115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35</x:Row>
      <x:Column>4</x:Column>
    </x:ClientData>
  </v:shape>
  <v:shape id="shape_116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36</x:Row>
      <x:Column>1</x:Column>
    </x:ClientData>
  </v:shape>
  <v:shape id="shape_117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65</x:Row>
      <x:Column>2</x:Column>
    </x:ClientData>
  </v:shape>
  <v:shape id="shape_118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66</x:Row>
      <x:Column>2</x:Column>
    </x:ClientData>
  </v:shape>
  <v:shape id="shape_119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72</x:Row>
      <x:Column>1</x:Column>
    </x:ClientData>
  </v:shape>
  <v:shape id="shape_120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79</x:Row>
      <x:Column>1</x:Column>
    </x:ClientData>
  </v:shape>
  <v:shape id="shape_12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86</x:Row>
      <x:Column>2</x:Column>
    </x:ClientData>
  </v:shape>
  <v:shape id="shape_122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89</x:Row>
      <x:Column>4</x:Column>
    </x:ClientData>
  </v:shape>
  <v:shape id="shape_123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90</x:Row>
      <x:Column>1</x:Column>
    </x:ClientData>
  </v:shape>
  <v:shape id="shape_124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90</x:Row>
      <x:Column>2</x:Column>
    </x:ClientData>
  </v:shape>
  <v:shape id="shape_125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117</x:Row>
      <x:Column>2</x:Column>
    </x:ClientData>
  </v:shape>
  <v:shape id="shape_126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132</x:Row>
      <x:Column>4</x:Column>
    </x:ClientData>
  </v:shape>
  <v:shape id="shape_127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133</x:Row>
      <x:Column>1</x:Column>
    </x:ClientData>
  </v:shape>
  <v:shape id="shape_128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159</x:Row>
      <x:Column>2</x:Column>
    </x:ClientData>
  </v:shape>
  <v:shape id="shape_129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160</x:Row>
      <x:Column>2</x:Column>
    </x:ClientData>
  </v:shape>
  <v:shape id="shape_130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165</x:Row>
      <x:Column>1</x:Column>
    </x:ClientData>
  </v:shape>
  <v:shape id="shape_13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172</x:Row>
      <x:Column>2</x:Column>
    </x:ClientData>
  </v:shape>
  <v:shape id="shape_132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175</x:Row>
      <x:Column>4</x:Column>
    </x:ClientData>
  </v:shape>
  <v:shape id="shape_133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176</x:Row>
      <x:Column>1</x:Column>
    </x:ClientData>
  </v:shape>
  <v:shape id="shape_134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176</x:Row>
      <x:Column>2</x:Column>
    </x:ClientData>
  </v:shape>
</xml>
</file>

<file path=xl/drawings/vmlDrawing4.xml><?xml version="1.0" encoding="utf-8"?>
<xml xmlns:v="urn:schemas-microsoft-com:vml" xmlns:o="urn:schemas-microsoft-com:office:office" xmlns:x="urn:schemas-microsoft-com:office:excel" xmlns:w10="urn:schemas-microsoft-com:office:word">
  <v:shapetype id="_x005F_x0000_t202" coordsize="21600,21600" o:spt="202" path="m,l,21600l21600,21600l21600,xe">
    <v:stroke joinstyle="miter"/>
    <v:path gradientshapeok="t" o:connecttype="rect"/>
  </v:shapetype>
  <v:shape id="shape_135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4</x:Row>
      <x:Column>1</x:Column>
    </x:ClientData>
  </v:shape>
  <v:shape id="shape_136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5</x:Row>
      <x:Column>3</x:Column>
    </x:ClientData>
  </v:shape>
  <v:shape id="shape_137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14</x:Row>
      <x:Column>5</x:Column>
    </x:ClientData>
  </v:shape>
  <v:shape id="shape_138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14</x:Row>
      <x:Column>7</x:Column>
    </x:ClientData>
  </v:shape>
  <v:shape id="shape_139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21</x:Row>
      <x:Column>1</x:Column>
    </x:ClientData>
  </v:shape>
  <v:shape id="shape_140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31</x:Row>
      <x:Column>2</x:Column>
    </x:ClientData>
  </v:shape>
  <v:shape id="shape_141" fillcolor="#ffffc0" stroked="t" type="_x005F_x0000_t202" style="position:absolute;margin-left:97pt;margin-top:0pt;width:82.15pt;height:17.3pt;visibility:hidden">
    <v:shadow on="t" obscured="t" color="black"/>
    <w10:wrap type="none"/>
    <v:fill o:detectmouseclick="t" type="solid" color2="#00003f"/>
    <v:stroke color="#3465a4" startarrow="block" startarrowwidth="medium" startarrowlength="medium" joinstyle="round" endcap="flat"/>
    <x:ClientData ObjectType="Note">
      <x:MoveWithCells/>
      <x:SizeWithCells/>
      <x:Anchor>0, 0, 0, 0, 3, 0, 10, 0</x:Anchor>
      <x:AutoFill>False</x:AutoFill>
      <x:Row>31</x:Row>
      <x:Column>3</x:Column>
    </x:ClientData>
  </v:shape>
</xml>
</file>

<file path=xl/worksheets/_rels/sheet1.xml.rels><?xml version="1.0" encoding="UTF-8" standalone="yes"?><Relationships xmlns="http://schemas.openxmlformats.org/package/2006/relationships"><Relationship Target="../drawings/drawing1.xml" Id="rId1" Type="http://schemas.openxmlformats.org/officeDocument/2006/relationships/drawing"/><Relationship Target="../comments1.xml" Id="rId2" Type="http://schemas.openxmlformats.org/officeDocument/2006/relationships/comments"/><Relationship Target="../drawings/vmlDrawing1.xml" Id="rId3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Target="../comments2.xml" Id="rId1" Type="http://schemas.openxmlformats.org/officeDocument/2006/relationships/comments"/><Relationship Target="../drawings/vmlDrawing2.xml" Id="rId2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Target="../drawings/drawing2.xml" Id="rId1" Type="http://schemas.openxmlformats.org/officeDocument/2006/relationships/drawing"/><Relationship Target="../comments3.xml" Id="rId2" Type="http://schemas.openxmlformats.org/officeDocument/2006/relationships/comments"/><Relationship Target="../drawings/vmlDrawing3.xml" Id="rId3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Target="../drawings/drawing3.xml" Id="rId1" Type="http://schemas.openxmlformats.org/officeDocument/2006/relationships/drawing"/><Relationship Target="../comments4.xml" Id="rId2" Type="http://schemas.openxmlformats.org/officeDocument/2006/relationships/comments"/><Relationship Target="../drawings/vmlDrawing4.xml" Id="rId3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0" customHeight="1"/>
  <cols>
    <col min="1" max="1" style="1" width="35.29"/>
    <col min="2" max="5" style="1" width="10.72"/>
    <col min="6" max="6" style="1" width="3.29"/>
    <col min="7" max="7" style="1" width="37.14"/>
    <col min="8" max="8" style="1" width="17.0"/>
    <col min="9" max="9" style="1" width="42.86"/>
    <col min="10" max="10" style="1" width="10.0"/>
    <col min="11" max="11" style="1" width="12.14"/>
    <col min="12" max="15" style="1" width="11.57"/>
    <col min="16" max="16" style="1" width="18.29"/>
    <col min="17" max="1024" style="1" width="11.57"/>
    <col min="1025" max="1025" width="11.43"/>
  </cols>
  <sheetData>
    <row r="1" customHeight="1" ht="40.5">
      <c r="A1" s="2" t="s">
        <v>0</v>
      </c>
      <c r="B1" s="3"/>
      <c r="C1" s="3"/>
      <c r="D1" s="3"/>
      <c r="E1" s="3"/>
      <c r="F1" s="3"/>
      <c r="G1" s="3"/>
      <c r="H1" s="3"/>
      <c r="I1" s="4"/>
    </row>
    <row r="2" customHeight="1" ht="40.5">
      <c r="A2" s="5" t="s">
        <v>1</v>
      </c>
      <c r="B2" s="6"/>
      <c r="C2" s="6"/>
      <c r="D2" s="6"/>
      <c r="E2" s="6"/>
      <c r="F2" s="6"/>
      <c r="G2" s="6"/>
      <c r="H2" s="6"/>
      <c r="I2" s="7"/>
    </row>
    <row r="3">
      <c r="A3" s="8" t="s">
        <v>2</v>
      </c>
      <c r="B3" s="9"/>
      <c r="C3" s="10"/>
      <c r="D3" s="11" t="s">
        <v>3</v>
      </c>
      <c r="E3" s="11"/>
      <c r="F3" s="11"/>
      <c r="G3" s="12"/>
      <c r="H3" s="13" t="s">
        <v>4</v>
      </c>
      <c r="I3" s="14"/>
    </row>
    <row r="4" customHeight="1" ht="20.25">
      <c r="A4" s="15"/>
      <c r="B4" s="16"/>
      <c r="C4" s="17"/>
      <c r="D4" s="18"/>
      <c r="E4" s="18"/>
      <c r="F4" s="18"/>
      <c r="G4" s="19"/>
      <c r="H4" s="20" t="s">
        <v>5</v>
      </c>
      <c r="I4" s="21"/>
    </row>
    <row r="5">
      <c r="A5" s="22"/>
      <c r="B5" s="23"/>
      <c r="C5" s="24"/>
      <c r="D5" s="25"/>
      <c r="E5" s="25"/>
      <c r="F5" s="25"/>
      <c r="G5" s="26"/>
      <c r="H5" s="27" t="s">
        <v>6</v>
      </c>
      <c r="I5" s="28"/>
    </row>
    <row r="6">
      <c r="A6" s="29" t="s">
        <v>7</v>
      </c>
      <c r="B6" s="30"/>
      <c r="C6" s="31"/>
      <c r="D6" s="32" t="s">
        <v>8</v>
      </c>
      <c r="E6" s="33"/>
      <c r="F6" s="33"/>
      <c r="G6" s="34"/>
      <c r="H6" s="13" t="s">
        <v>9</v>
      </c>
      <c r="I6" s="21" t="s">
        <v>10</v>
      </c>
    </row>
    <row r="7">
      <c r="A7" s="35"/>
      <c r="B7" s="36"/>
      <c r="C7" s="37"/>
      <c r="D7" s="32"/>
      <c r="E7" s="33"/>
      <c r="F7" s="33"/>
      <c r="G7" s="34"/>
      <c r="H7" s="13" t="s">
        <v>11</v>
      </c>
      <c r="I7" s="13" t="s">
        <v>12</v>
      </c>
    </row>
    <row r="8">
      <c r="A8" s="38"/>
      <c r="B8" s="39"/>
      <c r="C8" s="40"/>
      <c r="D8" s="32"/>
      <c r="E8" s="33"/>
      <c r="F8" s="33"/>
      <c r="G8" s="34"/>
      <c r="H8" s="13" t="s">
        <v>13</v>
      </c>
      <c r="I8" s="21" t="s">
        <v>14</v>
      </c>
    </row>
    <row r="9" customHeight="1" ht="16.5">
      <c r="A9" s="41" t="s">
        <v>15</v>
      </c>
      <c r="B9" s="42"/>
      <c r="C9" s="42"/>
      <c r="D9" s="42"/>
      <c r="E9" s="42"/>
      <c r="F9" s="42"/>
      <c r="G9" s="42"/>
      <c r="H9" s="42"/>
      <c r="I9" s="43"/>
    </row>
    <row r="10" ht="14.25">
      <c r="A10" s="44"/>
      <c r="B10" s="45"/>
      <c r="C10" s="45"/>
      <c r="D10" s="45"/>
      <c r="E10" s="45"/>
      <c r="F10" s="45"/>
      <c r="G10" s="45"/>
      <c r="H10" s="45"/>
      <c r="I10" s="46"/>
    </row>
    <row r="11" customHeight="1" ht="17.25">
      <c r="A11" s="47" t="s">
        <v>16</v>
      </c>
      <c r="B11" s="48" t="s">
        <v>17</v>
      </c>
      <c r="C11" s="49"/>
      <c r="D11" s="49"/>
      <c r="E11" s="50"/>
      <c r="F11" s="51"/>
      <c r="G11" s="52"/>
      <c r="H11" s="53"/>
      <c r="I11" s="54"/>
      <c r="K11" s="55"/>
    </row>
    <row r="12" customHeight="1" ht="17.25">
      <c r="A12" s="56" t="s">
        <v>18</v>
      </c>
      <c r="B12" s="57" t="s">
        <v>19</v>
      </c>
      <c r="C12" s="58"/>
      <c r="D12" s="58"/>
      <c r="E12" s="59"/>
      <c r="F12" s="51"/>
      <c r="G12" s="52"/>
      <c r="H12" s="53"/>
      <c r="I12" s="60"/>
    </row>
    <row r="13" customHeight="1" ht="17.25">
      <c r="A13" s="56" t="s">
        <v>20</v>
      </c>
      <c r="B13" s="61" t="s">
        <v>21</v>
      </c>
      <c r="C13" s="62"/>
      <c r="D13" s="62"/>
      <c r="E13" s="63"/>
      <c r="F13" s="51"/>
      <c r="G13" s="52" t="s">
        <v>22</v>
      </c>
      <c r="H13" s="64" t="s">
        <v>23</v>
      </c>
      <c r="I13" s="65"/>
    </row>
    <row r="14" customHeight="1" ht="17.25">
      <c r="A14" s="56" t="s">
        <v>24</v>
      </c>
      <c r="B14" s="61">
        <v>62170.0</v>
      </c>
      <c r="C14" s="62"/>
      <c r="D14" s="62"/>
      <c r="E14" s="63"/>
      <c r="F14" s="51"/>
      <c r="G14" s="66" t="s">
        <v>25</v>
      </c>
      <c r="H14" s="64" t="s">
        <v>26</v>
      </c>
      <c r="I14" s="65"/>
    </row>
    <row r="15" customHeight="1" ht="24.0">
      <c r="A15" s="56" t="s">
        <v>27</v>
      </c>
      <c r="B15" s="67" t="s">
        <v>28</v>
      </c>
      <c r="C15" s="62"/>
      <c r="D15" s="62"/>
      <c r="E15" s="63"/>
      <c r="F15" s="51"/>
      <c r="G15" s="68" t="s">
        <v>29</v>
      </c>
      <c r="H15" s="69"/>
      <c r="I15" s="70"/>
    </row>
    <row r="16" customHeight="1" ht="17.25">
      <c r="A16" s="71" t="s">
        <v>30</v>
      </c>
      <c r="B16" s="72"/>
      <c r="C16" s="73"/>
      <c r="D16" s="73"/>
      <c r="E16" s="74"/>
      <c r="F16" s="51"/>
      <c r="G16" s="75" t="s">
        <v>31</v>
      </c>
      <c r="H16" s="76" t="s">
        <v>32</v>
      </c>
      <c r="I16" s="76" t="s">
        <v>33</v>
      </c>
    </row>
    <row r="17" customHeight="1" ht="17.25">
      <c r="A17" s="27"/>
      <c r="B17" s="77"/>
      <c r="C17" s="78"/>
      <c r="D17" s="78"/>
      <c r="E17" s="79"/>
      <c r="F17" s="51"/>
      <c r="G17" s="80"/>
      <c r="H17" s="76" t="s">
        <v>34</v>
      </c>
      <c r="I17" s="76" t="s">
        <v>35</v>
      </c>
    </row>
    <row r="18" customHeight="1" ht="24.0">
      <c r="A18" s="81" t="s">
        <v>36</v>
      </c>
      <c r="B18" s="82">
        <v>2022.0</v>
      </c>
      <c r="C18" s="82">
        <f>B18+1</f>
        <v>2023.0</v>
      </c>
      <c r="D18" s="82">
        <f>C18+1</f>
        <v>2024.0</v>
      </c>
      <c r="E18" s="82">
        <f>D18+1</f>
        <v>2025.0</v>
      </c>
      <c r="F18" s="51"/>
      <c r="G18" s="76" t="s">
        <v>37</v>
      </c>
      <c r="H18" s="76" t="s">
        <v>38</v>
      </c>
      <c r="I18" s="76"/>
    </row>
    <row r="19" customHeight="1" ht="18.0">
      <c r="A19" s="81" t="s">
        <v>39</v>
      </c>
      <c r="B19" s="83"/>
      <c r="C19" s="83"/>
      <c r="D19" s="84"/>
      <c r="E19" s="84">
        <v>2000000.0</v>
      </c>
      <c r="F19" s="51"/>
      <c r="G19" s="85" t="s">
        <v>40</v>
      </c>
      <c r="H19" s="86" t="s">
        <v>41</v>
      </c>
      <c r="I19" s="86"/>
    </row>
    <row r="20" customHeight="1" ht="24.0">
      <c r="A20" s="81" t="s">
        <v>42</v>
      </c>
      <c r="B20" s="82">
        <f>E18+1</f>
        <v>2026.0</v>
      </c>
      <c r="C20" s="82">
        <f>B20+1</f>
        <v>2027.0</v>
      </c>
      <c r="D20" s="82">
        <f>C20+1</f>
        <v>2028.0</v>
      </c>
      <c r="E20" s="82">
        <f>D20+1</f>
        <v>2029.0</v>
      </c>
      <c r="F20" s="51"/>
      <c r="G20" s="76"/>
      <c r="H20" s="76"/>
      <c r="I20" s="87"/>
    </row>
    <row r="21" customHeight="1" ht="16.5">
      <c r="A21" s="81" t="s">
        <v>43</v>
      </c>
      <c r="B21" s="88"/>
      <c r="C21" s="89"/>
      <c r="D21" s="89"/>
      <c r="E21" s="88"/>
      <c r="F21" s="51"/>
      <c r="G21" s="76" t="s">
        <v>44</v>
      </c>
      <c r="H21" s="76" t="s">
        <v>45</v>
      </c>
      <c r="I21" s="76"/>
    </row>
    <row r="22" customHeight="1" ht="16.5">
      <c r="A22" s="81" t="s">
        <v>46</v>
      </c>
      <c r="B22" s="82">
        <f>E20+1</f>
        <v>2030.0</v>
      </c>
      <c r="C22" s="82">
        <f>B22+1</f>
        <v>2031.0</v>
      </c>
      <c r="D22" s="82">
        <f>C22+1</f>
        <v>2032.0</v>
      </c>
      <c r="E22" s="82">
        <f>D22+1</f>
        <v>2033.0</v>
      </c>
      <c r="F22" s="51"/>
      <c r="G22" s="76"/>
      <c r="H22" s="90"/>
      <c r="I22" s="91"/>
    </row>
    <row r="23" customHeight="1" ht="16.5">
      <c r="A23" s="81" t="s">
        <v>47</v>
      </c>
      <c r="B23" s="88"/>
      <c r="C23" s="88"/>
      <c r="D23" s="88"/>
      <c r="E23" s="88"/>
      <c r="F23" s="51"/>
      <c r="G23" s="76"/>
      <c r="H23" s="90"/>
      <c r="I23" s="91"/>
    </row>
    <row r="24" customHeight="1" ht="24.75">
      <c r="A24" s="92" t="s">
        <v>48</v>
      </c>
      <c r="B24" s="93"/>
      <c r="C24" s="94"/>
      <c r="D24" s="94"/>
      <c r="E24" s="95"/>
      <c r="F24" s="51"/>
      <c r="G24" s="96" t="s">
        <v>49</v>
      </c>
      <c r="H24" s="97" t="s">
        <v>50</v>
      </c>
      <c r="I24" s="98"/>
    </row>
    <row r="25" customHeight="1" ht="18.0">
      <c r="A25" s="92" t="s">
        <v>51</v>
      </c>
      <c r="B25" s="90" t="s">
        <v>52</v>
      </c>
      <c r="C25" s="99"/>
      <c r="D25" s="100" t="s">
        <v>53</v>
      </c>
      <c r="E25" s="101" t="s">
        <v>54</v>
      </c>
      <c r="F25" s="92"/>
      <c r="G25" s="90"/>
      <c r="H25" s="99"/>
      <c r="I25" s="99"/>
    </row>
    <row r="27" customHeight="1" ht="10.5"/>
    <row r="28" customHeight="1" ht="10.5"/>
    <row r="29" customHeight="1" ht="10.5"/>
    <row r="30" customHeight="1" ht="10.5"/>
    <row r="31" customHeight="1" ht="10.5"/>
    <row r="32" customHeight="1" ht="10.5"/>
    <row r="33" customHeight="1" ht="10.5"/>
    <row r="34" customHeight="1" ht="10.5"/>
    <row r="35" customHeight="1" ht="10.5"/>
    <row r="36" customHeight="1" ht="10.5"/>
    <row r="37" customHeight="1" ht="10.5"/>
    <row r="38" customHeight="1" ht="10.5"/>
    <row r="39" customHeight="1" ht="10.5"/>
    <row r="40" customHeight="1" ht="10.5"/>
    <row r="41" customHeight="1" ht="10.5"/>
    <row r="42" customHeight="1" ht="10.5"/>
    <row r="43" customHeight="1" ht="10.5"/>
    <row r="44" customHeight="1" ht="10.5"/>
    <row r="45" customHeight="1" ht="10.5"/>
    <row r="46" customHeight="1" ht="10.5"/>
    <row r="47" customHeight="1" ht="10.5"/>
    <row r="48" customHeight="1" ht="10.5"/>
    <row r="49" customHeight="1" ht="10.5"/>
    <row r="50" customHeight="1" ht="10.5"/>
    <row r="51" customHeight="1" ht="10.5"/>
    <row r="52" customHeight="1" ht="10.5"/>
    <row r="53" customHeight="1" ht="10.5"/>
    <row r="54" customHeight="1" ht="10.5"/>
    <row r="55" customHeight="1" ht="10.5"/>
    <row r="56" customHeight="1" ht="10.5"/>
    <row r="57" customHeight="1" ht="10.5"/>
    <row r="58" customHeight="1" ht="10.5"/>
    <row r="59" customHeight="1" ht="10.5"/>
    <row r="60" customHeight="1" ht="10.5"/>
    <row r="61" customHeight="1" ht="10.5"/>
    <row r="62" customHeight="1" ht="10.5" customFormat="1" s="10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Height="1" ht="10.5" customFormat="1" s="10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03"/>
      <c r="Q63" s="1"/>
    </row>
    <row r="64" customHeight="1" ht="10.5" customFormat="1" s="10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03"/>
      <c r="N64" s="104"/>
      <c r="O64" s="103"/>
      <c r="P64" s="103"/>
      <c r="Q64" s="103"/>
    </row>
    <row r="65" customHeight="1" ht="10.5" customFormat="1" s="102">
      <c r="A65" s="1"/>
      <c r="B65" s="1"/>
      <c r="C65" s="1"/>
      <c r="D65" s="1"/>
      <c r="E65" s="1"/>
      <c r="F65" s="1"/>
      <c r="G65" s="1"/>
      <c r="H65" s="1"/>
      <c r="I65" s="1"/>
      <c r="J65" s="1"/>
      <c r="K65" s="105"/>
      <c r="L65" s="1"/>
      <c r="M65" s="103"/>
      <c r="N65" s="103"/>
      <c r="O65" s="103"/>
      <c r="P65" s="103"/>
      <c r="Q65" s="1"/>
    </row>
    <row r="66" customHeight="1" ht="10.5" customFormat="1" s="102">
      <c r="A66" s="1"/>
      <c r="B66" s="1"/>
      <c r="C66" s="1"/>
      <c r="D66" s="1"/>
      <c r="E66" s="1"/>
      <c r="F66" s="1"/>
      <c r="G66" s="1"/>
      <c r="H66" s="1"/>
      <c r="I66" s="1"/>
      <c r="J66" s="1"/>
      <c r="K66" s="105"/>
      <c r="L66" s="1"/>
      <c r="M66" s="105"/>
      <c r="N66" s="103"/>
      <c r="O66" s="103"/>
      <c r="P66" s="103"/>
      <c r="Q66" s="1"/>
    </row>
    <row r="67" customHeight="1" ht="10.5" customFormat="1" s="102">
      <c r="A67" s="1"/>
      <c r="B67" s="1"/>
      <c r="C67" s="1"/>
      <c r="D67" s="1"/>
      <c r="E67" s="1"/>
      <c r="F67" s="1"/>
      <c r="G67" s="1"/>
      <c r="H67" s="1"/>
      <c r="I67" s="1"/>
      <c r="J67" s="1"/>
      <c r="K67" s="105"/>
      <c r="L67" s="1"/>
      <c r="M67" s="105"/>
      <c r="N67" s="103"/>
      <c r="O67" s="103"/>
      <c r="P67" s="103"/>
      <c r="Q67" s="1"/>
    </row>
    <row r="68" customHeight="1" ht="10.5" customFormat="1" s="102">
      <c r="A68" s="1"/>
      <c r="B68" s="1"/>
      <c r="C68" s="1"/>
      <c r="D68" s="1"/>
      <c r="E68" s="1"/>
      <c r="F68" s="1"/>
      <c r="G68" s="1"/>
      <c r="H68" s="1"/>
      <c r="I68" s="1"/>
      <c r="J68" s="1"/>
      <c r="K68" s="105"/>
      <c r="L68" s="1"/>
      <c r="M68" s="105"/>
      <c r="N68" s="103"/>
      <c r="O68" s="103"/>
      <c r="P68" s="103"/>
      <c r="Q68" s="1"/>
    </row>
    <row r="69" customHeight="1" ht="10.5" customFormat="1" s="102">
      <c r="A69" s="1"/>
      <c r="B69" s="1"/>
      <c r="C69" s="1"/>
      <c r="D69" s="1"/>
      <c r="E69" s="1"/>
      <c r="F69" s="1"/>
      <c r="G69" s="1"/>
      <c r="H69" s="1"/>
      <c r="I69" s="1"/>
      <c r="J69" s="1"/>
      <c r="K69" s="105"/>
      <c r="L69" s="1"/>
      <c r="M69" s="105"/>
      <c r="N69" s="103"/>
      <c r="O69" s="103"/>
      <c r="P69" s="103"/>
      <c r="Q69" s="1"/>
    </row>
    <row r="70" customHeight="1" ht="10.5" customFormat="1" s="10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customHeight="1" ht="10.5" customFormat="1" s="10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customHeight="1" ht="10.5" customFormat="1" s="10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customHeight="1" ht="10.5" customFormat="1" s="10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customHeight="1" ht="10.5" customFormat="1" s="102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Height="1" ht="10.5" customFormat="1" s="102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Height="1" ht="10.5" customFormat="1" s="10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Height="1" ht="10.5" customFormat="1" s="10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Height="1" ht="10.5" customFormat="1" s="102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Height="1" ht="10.5" customFormat="1" s="10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Height="1" ht="10.5" customFormat="1" s="10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Height="1" ht="10.5" customFormat="1" s="102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Height="1" ht="10.5" customFormat="1" s="10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Height="1" ht="10.5" customFormat="1" s="102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Height="1" ht="10.5" customFormat="1" s="102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Height="1" ht="10.5" customFormat="1" s="102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Height="1" ht="10.5" customFormat="1" s="102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Height="1" ht="10.5" customFormat="1" s="102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Height="1" ht="10.5" customFormat="1" s="102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Height="1" ht="10.5" customFormat="1" s="102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Height="1" ht="10.5" customFormat="1" s="102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Height="1" ht="10.5" customFormat="1" s="102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Height="1" ht="10.5" customFormat="1" s="102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Height="1" ht="10.5" customFormat="1" s="102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Height="1" ht="10.5" customFormat="1" s="102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Height="1" ht="10.5" customFormat="1" s="102">
      <c r="A95" s="1"/>
      <c r="B95" s="1"/>
      <c r="C95" s="1"/>
      <c r="D95" s="1"/>
      <c r="E95" s="1"/>
      <c r="F95" s="1"/>
      <c r="G95" s="1"/>
      <c r="H95" s="1"/>
      <c r="I95" s="1"/>
      <c r="J95" s="1"/>
    </row>
  </sheetData>
  <mergeCells count="27">
    <mergeCell ref="A9:I9"/>
    <mergeCell ref="B16:E16"/>
    <mergeCell ref="H24:I24"/>
    <mergeCell ref="B11:E11"/>
    <mergeCell ref="B13:E13"/>
    <mergeCell ref="A6:C8"/>
    <mergeCell ref="H19:I19"/>
    <mergeCell ref="G15:I15"/>
    <mergeCell ref="H11:I11"/>
    <mergeCell ref="A3:C5"/>
    <mergeCell ref="B15:E15"/>
    <mergeCell ref="G25:I25"/>
    <mergeCell ref="H14:I14"/>
    <mergeCell ref="A2:I2"/>
    <mergeCell ref="B14:E14"/>
    <mergeCell ref="B25:C25"/>
    <mergeCell ref="B17:E17"/>
    <mergeCell ref="G16:G17"/>
    <mergeCell ref="H12:I12"/>
    <mergeCell ref="D3:G5"/>
    <mergeCell ref="H13:I13"/>
    <mergeCell ref="A1:I1"/>
    <mergeCell ref="K68:K69"/>
    <mergeCell ref="B24:E24"/>
    <mergeCell ref="B12:E12"/>
    <mergeCell ref="K65:K66"/>
    <mergeCell ref="D6:G8"/>
  </mergeCells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cols>
    <col min="1" max="1" style="106" width="42.0"/>
    <col min="2" max="2" style="106" width="46.0"/>
    <col min="3" max="7" style="106" width="11.57"/>
    <col min="8" max="8" style="106" width="42.29"/>
    <col min="9" max="9" style="106" width="15.86"/>
    <col min="10" max="10" style="106" width="14.29"/>
    <col min="11" max="11" style="106" width="19.72"/>
    <col min="12" max="12" style="106" width="15.86"/>
    <col min="13" max="13" style="107" width="9.72"/>
    <col min="14" max="14" style="106" width="21.86"/>
    <col min="15" max="1024" style="106" width="11.57"/>
    <col min="1025" max="1025" width="11.43"/>
  </cols>
  <sheetData>
    <row r="1" ht="12.0">
      <c r="A1" s="108" t="s">
        <v>55</v>
      </c>
      <c r="B1" s="108" t="s">
        <v>56</v>
      </c>
      <c r="C1" s="108" t="s">
        <v>57</v>
      </c>
      <c r="D1" s="108"/>
      <c r="E1" s="109" t="s">
        <v>58</v>
      </c>
    </row>
    <row r="2" ht="13.5">
      <c r="A2" s="108"/>
      <c r="B2" s="108" t="s">
        <v>59</v>
      </c>
      <c r="C2" s="108" t="s">
        <v>60</v>
      </c>
      <c r="D2" s="108" t="s">
        <v>61</v>
      </c>
      <c r="E2" s="110"/>
      <c r="H2" s="111" t="s">
        <v>62</v>
      </c>
      <c r="I2" s="111"/>
      <c r="J2" s="111"/>
      <c r="K2" s="110"/>
    </row>
    <row r="3">
      <c r="A3" s="112" t="s">
        <v>63</v>
      </c>
      <c r="B3" s="112">
        <v>5900.0</v>
      </c>
      <c r="C3" s="112">
        <v>700.0</v>
      </c>
      <c r="D3" s="112">
        <v>600.0</v>
      </c>
      <c r="E3" s="112">
        <v>450.0</v>
      </c>
      <c r="H3" s="111"/>
      <c r="I3" s="111"/>
      <c r="J3" s="111"/>
      <c r="K3" s="110"/>
    </row>
    <row r="4">
      <c r="A4" s="112" t="s">
        <v>64</v>
      </c>
      <c r="B4" s="112">
        <v>4000.0</v>
      </c>
      <c r="C4" s="112">
        <v>680.0</v>
      </c>
      <c r="D4" s="112">
        <v>570.0</v>
      </c>
      <c r="E4" s="112">
        <v>400.0</v>
      </c>
      <c r="H4" s="111"/>
      <c r="I4" s="111"/>
      <c r="J4" s="111"/>
      <c r="K4" s="110"/>
    </row>
    <row r="5">
      <c r="A5" s="112" t="s">
        <v>65</v>
      </c>
      <c r="B5" s="112">
        <v>2000.0</v>
      </c>
      <c r="C5" s="112">
        <v>480.0</v>
      </c>
      <c r="D5" s="112">
        <v>420.0</v>
      </c>
      <c r="E5" s="112">
        <v>250.0</v>
      </c>
      <c r="H5" s="113" t="s">
        <v>66</v>
      </c>
      <c r="I5" s="113"/>
      <c r="J5" s="113"/>
      <c r="K5" s="110"/>
    </row>
    <row r="6">
      <c r="A6" s="112" t="s">
        <v>67</v>
      </c>
      <c r="B6" s="112">
        <v>2700.0</v>
      </c>
      <c r="C6" s="112">
        <v>530.0</v>
      </c>
      <c r="D6" s="112">
        <v>460.0</v>
      </c>
      <c r="E6" s="112">
        <v>250.0</v>
      </c>
      <c r="H6" s="110"/>
      <c r="I6" s="110"/>
      <c r="J6" s="110"/>
      <c r="K6" s="110"/>
    </row>
    <row r="7">
      <c r="A7" s="112" t="s">
        <v>68</v>
      </c>
      <c r="B7" s="112">
        <v>1000.0</v>
      </c>
      <c r="C7" s="112">
        <v>330.0</v>
      </c>
      <c r="D7" s="112">
        <v>410.0</v>
      </c>
      <c r="E7" s="112">
        <v>160.0</v>
      </c>
      <c r="H7" s="113" t="s">
        <v>69</v>
      </c>
      <c r="I7" s="110"/>
      <c r="J7" s="110">
        <v>0.0</v>
      </c>
      <c r="K7" s="114" t="s">
        <v>70</v>
      </c>
    </row>
    <row r="8">
      <c r="A8" s="112" t="s">
        <v>71</v>
      </c>
      <c r="B8" s="112">
        <v>2000.0</v>
      </c>
      <c r="C8" s="112">
        <v>510.0</v>
      </c>
      <c r="D8" s="112">
        <v>470.0</v>
      </c>
      <c r="E8" s="112">
        <v>250.0</v>
      </c>
      <c r="H8" s="113" t="s">
        <v>72</v>
      </c>
      <c r="I8" s="110"/>
      <c r="J8" s="110">
        <v>0.0</v>
      </c>
      <c r="K8" s="114" t="s">
        <v>73</v>
      </c>
    </row>
    <row r="9">
      <c r="H9" s="113" t="s">
        <v>74</v>
      </c>
      <c r="I9" s="110"/>
      <c r="J9" s="110">
        <v>0.0</v>
      </c>
      <c r="K9" s="114" t="s">
        <v>75</v>
      </c>
    </row>
    <row r="10">
      <c r="H10" s="113" t="s">
        <v>76</v>
      </c>
      <c r="I10" s="110"/>
      <c r="J10" s="110">
        <v>0.0</v>
      </c>
      <c r="K10" s="114" t="s">
        <v>77</v>
      </c>
    </row>
    <row r="11">
      <c r="A11" s="115"/>
      <c r="H11" s="113" t="s">
        <v>78</v>
      </c>
      <c r="I11" s="110"/>
      <c r="J11" s="110">
        <v>12.0</v>
      </c>
      <c r="K11" s="114" t="s">
        <v>79</v>
      </c>
    </row>
    <row r="12">
      <c r="A12" s="115"/>
      <c r="H12" s="110"/>
      <c r="I12" s="116" t="s">
        <v>80</v>
      </c>
      <c r="J12" s="116">
        <f>SUM(J7:J11)</f>
        <v>12.0</v>
      </c>
      <c r="K12" s="114" t="s">
        <v>81</v>
      </c>
    </row>
    <row r="13">
      <c r="A13" s="115"/>
      <c r="H13" s="110"/>
      <c r="I13" s="110"/>
      <c r="J13" s="110"/>
      <c r="K13" s="110"/>
    </row>
    <row r="14">
      <c r="A14" s="115"/>
      <c r="H14" s="113" t="s">
        <v>82</v>
      </c>
      <c r="I14" s="113"/>
      <c r="J14" s="113">
        <f>60*60/J12</f>
        <v>300.0</v>
      </c>
      <c r="K14" s="110"/>
    </row>
    <row r="15">
      <c r="A15" s="117" t="s">
        <v>83</v>
      </c>
      <c r="B15" s="110"/>
    </row>
    <row r="16">
      <c r="A16" s="118" t="s">
        <v>84</v>
      </c>
      <c r="B16" s="119">
        <f>B17*B18</f>
        <v>1.0</v>
      </c>
    </row>
    <row r="17">
      <c r="A17" s="118" t="s">
        <v>85</v>
      </c>
      <c r="B17" s="119">
        <v>1.0</v>
      </c>
    </row>
    <row r="18">
      <c r="A18" s="118" t="s">
        <v>86</v>
      </c>
      <c r="B18" s="119">
        <v>1.0</v>
      </c>
    </row>
    <row r="19">
      <c r="A19" s="118" t="s">
        <v>87</v>
      </c>
      <c r="B19" s="120" t="str">
        <f>#REF!*1000</f>
      </c>
    </row>
    <row r="20">
      <c r="A20" s="118" t="s">
        <v>88</v>
      </c>
      <c r="B20" s="120" t="str">
        <f>#REF!</f>
      </c>
    </row>
    <row r="21" customHeight="1" ht="15.75">
      <c r="A21" s="113" t="s">
        <v>89</v>
      </c>
      <c r="B21" s="110">
        <v>1.0</v>
      </c>
      <c r="I21" s="121" t="s">
        <v>90</v>
      </c>
      <c r="J21" s="121" t="s">
        <v>91</v>
      </c>
      <c r="K21" s="122" t="s">
        <v>92</v>
      </c>
      <c r="L21" s="121" t="s">
        <v>93</v>
      </c>
    </row>
    <row r="22">
      <c r="A22" s="118" t="s">
        <v>94</v>
      </c>
      <c r="B22" s="110">
        <v>1.0</v>
      </c>
      <c r="H22" s="123" t="s">
        <v>95</v>
      </c>
      <c r="I22" s="123"/>
      <c r="J22" s="123"/>
      <c r="K22" s="123"/>
      <c r="L22" s="123"/>
    </row>
    <row r="23" ht="15.75">
      <c r="A23" s="118" t="s">
        <v>96</v>
      </c>
      <c r="B23" s="124">
        <v>1.0</v>
      </c>
      <c r="H23" s="109"/>
      <c r="I23" s="125"/>
      <c r="J23" s="125"/>
      <c r="K23" s="126"/>
      <c r="L23" s="127"/>
    </row>
    <row r="24" ht="15.75">
      <c r="A24" s="118"/>
      <c r="B24" s="124"/>
      <c r="C24" s="128"/>
      <c r="H24" s="109" t="s">
        <v>97</v>
      </c>
      <c r="I24" s="129">
        <v>300.0</v>
      </c>
      <c r="J24" s="125">
        <v>1.0</v>
      </c>
      <c r="K24" s="127">
        <v>3.0</v>
      </c>
      <c r="L24" s="130">
        <f>K24*J24*I24</f>
        <v>900.0</v>
      </c>
      <c r="M24" s="131">
        <f>K24*J24</f>
        <v>3.0</v>
      </c>
    </row>
    <row r="25" ht="15.75">
      <c r="A25" s="117" t="s">
        <v>98</v>
      </c>
      <c r="B25" s="124"/>
      <c r="C25" s="128"/>
      <c r="H25" s="132" t="s">
        <v>99</v>
      </c>
      <c r="I25" s="129">
        <v>3000.0</v>
      </c>
      <c r="J25" s="125">
        <v>1.0</v>
      </c>
      <c r="K25" s="127">
        <v>3.0</v>
      </c>
      <c r="L25" s="130">
        <f>K25*J25*I25</f>
        <v>9000.0</v>
      </c>
      <c r="M25" s="131">
        <f>K25*J25</f>
        <v>3.0</v>
      </c>
    </row>
    <row r="26" ht="15.75">
      <c r="A26" s="118" t="s">
        <v>100</v>
      </c>
      <c r="B26" s="133">
        <f>(B21*B22/100)*0.21*B16</f>
        <v>0.0021</v>
      </c>
      <c r="C26" s="128"/>
      <c r="H26" s="110" t="s">
        <v>101</v>
      </c>
      <c r="I26" s="129">
        <v>1000.0</v>
      </c>
      <c r="J26" s="125">
        <f>((1000000/3)/60)/60</f>
        <v>92.5925925925925</v>
      </c>
      <c r="K26" s="127">
        <v>2.0</v>
      </c>
      <c r="L26" s="130">
        <f>K26*J26*I26</f>
        <v>185185.185185185</v>
      </c>
      <c r="M26" s="134">
        <f>K26*J26</f>
        <v>185.185185185185</v>
      </c>
    </row>
    <row r="27">
      <c r="A27" s="118" t="s">
        <v>102</v>
      </c>
      <c r="B27" s="135" t="str">
        <f>B19/B20</f>
      </c>
      <c r="H27" s="110" t="s">
        <v>103</v>
      </c>
      <c r="I27" s="129">
        <v>100.0</v>
      </c>
      <c r="J27" s="125"/>
      <c r="K27" s="127">
        <v>2.0</v>
      </c>
      <c r="L27" s="130">
        <f>K27*J27*I27</f>
        <v>0.0</v>
      </c>
      <c r="M27" s="131">
        <f>K27*J27</f>
        <v>0.0</v>
      </c>
    </row>
    <row r="28">
      <c r="A28" s="118" t="s">
        <v>104</v>
      </c>
      <c r="B28" s="135" t="str">
        <f>B27*B16</f>
      </c>
      <c r="H28" s="110" t="s">
        <v>105</v>
      </c>
      <c r="I28" s="129">
        <v>3000.0</v>
      </c>
      <c r="J28" s="125"/>
      <c r="K28" s="127">
        <v>2.0</v>
      </c>
      <c r="L28" s="130">
        <f>K28*J28*I28</f>
        <v>0.0</v>
      </c>
      <c r="M28" s="131">
        <f>K28*J28</f>
        <v>0.0</v>
      </c>
    </row>
    <row r="29">
      <c r="A29" s="118" t="s">
        <v>106</v>
      </c>
      <c r="B29" s="119">
        <v>20.0</v>
      </c>
      <c r="H29" s="109" t="s">
        <v>107</v>
      </c>
      <c r="I29" s="129">
        <v>250.0</v>
      </c>
      <c r="J29" s="125"/>
      <c r="K29" s="127">
        <v>2.0</v>
      </c>
      <c r="L29" s="130">
        <f>K29*J29*I29</f>
        <v>0.0</v>
      </c>
      <c r="M29" s="131">
        <f>K29*J29</f>
        <v>0.0</v>
      </c>
    </row>
    <row r="30">
      <c r="A30" s="118" t="s">
        <v>108</v>
      </c>
      <c r="B30" s="119">
        <v>20.0</v>
      </c>
      <c r="H30" s="109" t="s">
        <v>109</v>
      </c>
      <c r="I30" s="129">
        <v>250.0</v>
      </c>
      <c r="J30" s="125"/>
      <c r="K30" s="127">
        <v>2.0</v>
      </c>
      <c r="L30" s="130">
        <f>K30*J30*I30</f>
        <v>0.0</v>
      </c>
      <c r="M30" s="131">
        <f>K30*J30</f>
        <v>0.0</v>
      </c>
    </row>
    <row r="31" ht="13.5">
      <c r="A31" s="113" t="s">
        <v>110</v>
      </c>
      <c r="B31" s="113">
        <f>(B21+B29)*B17</f>
        <v>21.0</v>
      </c>
      <c r="D31" s="136"/>
      <c r="E31" s="136"/>
      <c r="F31" s="136"/>
      <c r="H31" s="110" t="s">
        <v>111</v>
      </c>
      <c r="I31" s="129">
        <v>50.0</v>
      </c>
      <c r="J31" s="125"/>
      <c r="K31" s="127">
        <f>500</f>
        <v>500.0</v>
      </c>
      <c r="L31" s="130">
        <f>K31*J31*I31</f>
        <v>0.0</v>
      </c>
      <c r="M31" s="131">
        <f>K31*J31</f>
        <v>0.0</v>
      </c>
    </row>
    <row r="32" ht="13.5">
      <c r="A32" s="118" t="s">
        <v>112</v>
      </c>
      <c r="B32" s="113">
        <f>(B22+B30)*B18</f>
        <v>21.0</v>
      </c>
      <c r="D32" s="136"/>
      <c r="E32" s="136"/>
      <c r="F32" s="136"/>
      <c r="H32" s="109"/>
      <c r="I32" s="125"/>
      <c r="J32" s="125"/>
      <c r="K32" s="127"/>
      <c r="L32" s="137"/>
      <c r="M32" s="138">
        <f>SUM(M24:M31)*60</f>
        <v>11471.111111111</v>
      </c>
    </row>
    <row r="33" ht="16.5">
      <c r="A33" s="139"/>
      <c r="B33" s="124"/>
      <c r="C33" s="140"/>
      <c r="D33" s="141" t="s">
        <v>113</v>
      </c>
      <c r="E33" s="141" t="s">
        <v>114</v>
      </c>
      <c r="F33" s="142" t="s">
        <v>115</v>
      </c>
      <c r="H33" s="143" t="s">
        <v>116</v>
      </c>
      <c r="I33" s="144"/>
      <c r="J33" s="144"/>
      <c r="K33" s="145"/>
      <c r="L33" s="145"/>
    </row>
    <row r="34" ht="16.5">
      <c r="A34" s="139"/>
      <c r="B34" s="124"/>
      <c r="C34" s="146">
        <f>VLOOKUP($B$35,$A$3:$D$8,2,FALSE)</f>
        <v>2700.0</v>
      </c>
      <c r="D34" s="147">
        <f>VLOOKUP($B$35,$A$3:$D$8,3,FALSE)</f>
        <v>530.0</v>
      </c>
      <c r="E34" s="147">
        <f>VLOOKUP($B$35,$A$3:$D$8,4,FALSE)</f>
        <v>460.0</v>
      </c>
      <c r="F34" s="148">
        <f>VLOOKUP($B$35,$A$3:$E$8,5,FALSE)</f>
        <v>250.0</v>
      </c>
      <c r="H34" s="123"/>
      <c r="I34" s="123"/>
      <c r="J34" s="123"/>
      <c r="K34" s="123"/>
      <c r="L34" s="123"/>
    </row>
    <row r="35" ht="16.5">
      <c r="A35" s="118" t="s">
        <v>117</v>
      </c>
      <c r="B35" s="124" t="s">
        <v>118</v>
      </c>
      <c r="H35" s="110"/>
      <c r="I35" s="125"/>
      <c r="J35" s="125"/>
      <c r="K35" s="126"/>
      <c r="L35" s="149"/>
    </row>
    <row r="36" ht="15.75">
      <c r="A36" s="139"/>
      <c r="B36" s="124"/>
      <c r="I36" s="150"/>
      <c r="J36" s="150"/>
      <c r="K36" s="151"/>
      <c r="L36" s="152"/>
    </row>
    <row r="37">
      <c r="A37" s="113" t="s">
        <v>119</v>
      </c>
      <c r="B37" s="153" t="str">
        <f>(B19/1000-#REF!)*'Molding and Testing'!B16*1000</f>
      </c>
    </row>
    <row r="38">
      <c r="A38" s="113" t="s">
        <v>120</v>
      </c>
      <c r="B38" s="154" t="str">
        <f>IF(C34&gt;B28,"Volume Check OK","Upgrade Machine or Reduce Cavities")</f>
      </c>
    </row>
    <row r="39">
      <c r="A39" s="113" t="s">
        <v>121</v>
      </c>
      <c r="B39" s="154" t="s">
        <f>IF(F34&gt;B26,"Tonnage Check OK","Upgrade Machine or Reduce Cavities")</f>
        <v>122</v>
      </c>
    </row>
    <row r="40">
      <c r="A40" s="113" t="s">
        <v>123</v>
      </c>
      <c r="B40" s="154" t="s">
        <f>IF(D34&gt;B31,"Length OK","Upgrade Machine or Reduce Cavities")</f>
        <v>124</v>
      </c>
    </row>
    <row r="41">
      <c r="A41" s="113" t="s">
        <v>125</v>
      </c>
      <c r="B41" s="154" t="s">
        <f>IF(E34&gt;B32,"Width Check OK","Upgrade Machine or Reduce Cavities")</f>
        <v>126</v>
      </c>
    </row>
    <row r="44">
      <c r="B44" s="106" t="s">
        <v>127</v>
      </c>
    </row>
  </sheetData>
  <mergeCells count="2">
    <mergeCell ref="H2:J4"/>
    <mergeCell ref="C1:D1"/>
  </mergeCells>
  <dataValidations count="1">
    <dataValidation allowBlank="1" showErrorMessage="1" errorTitle="The value you entered is not valid." error="The value entered violates data validation rules set in cell" errorStyle="stop" type="list" sqref="B35:B36">
      <formula1>A$3:$A$8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 customHeight="1"/>
  <cols>
    <col min="1" max="1" style="155" width="23.0"/>
    <col min="2" max="2" style="155" width="55.72"/>
    <col min="3" max="3" style="155" width="39.57"/>
    <col min="4" max="4" style="155" width="17.0"/>
    <col min="5" max="6" style="155" width="15.43"/>
    <col min="7" max="7" style="155" width="19.14"/>
    <col min="8" max="8" style="155" width="10.0"/>
    <col min="9" max="9" style="155" width="58.29"/>
    <col min="10" max="10" style="155" width="7.57"/>
    <col min="11" max="11" style="155" width="12.57"/>
    <col min="12" max="12" style="155" width="13.0"/>
    <col min="13" max="13" style="155" width="13.43"/>
    <col min="14" max="14" style="155" width="13.72"/>
    <col min="15" max="15" style="155" width="37.0"/>
    <col min="16" max="16" style="155" width="15.86"/>
    <col min="17" max="1024" style="155" width="10.0"/>
    <col min="1025" max="1025" width="11.43"/>
  </cols>
  <sheetData>
    <row r="1" customFormat="1" s="155">
      <c r="A1" s="156" t="s">
        <v>128</v>
      </c>
      <c r="B1" s="156" t="s">
        <f>'RFCE'!B11</f>
        <v>129</v>
      </c>
      <c r="C1" s="157"/>
      <c r="D1" s="158" t="s">
        <v>130</v>
      </c>
      <c r="E1" s="159"/>
      <c r="F1" s="160"/>
      <c r="G1" s="161"/>
      <c r="H1" s="162"/>
      <c r="I1" s="162"/>
      <c r="J1" s="162"/>
      <c r="K1" s="162"/>
      <c r="L1" s="162"/>
      <c r="M1" s="162"/>
      <c r="N1" s="162"/>
      <c r="O1" s="162"/>
      <c r="P1" s="163"/>
    </row>
    <row r="2" ht="13.5" customFormat="1" s="155">
      <c r="A2" s="156" t="s">
        <v>131</v>
      </c>
      <c r="B2" s="156">
        <f>'RFCE'!B14</f>
        <v>62170.0</v>
      </c>
      <c r="C2" s="157"/>
      <c r="D2" s="164" t="s">
        <v>132</v>
      </c>
      <c r="E2" s="165"/>
      <c r="F2" s="166"/>
      <c r="G2" s="167"/>
      <c r="H2" s="168"/>
      <c r="I2" s="168"/>
      <c r="J2" s="168"/>
      <c r="K2" s="168"/>
      <c r="L2" s="168"/>
      <c r="M2" s="168"/>
      <c r="N2" s="168"/>
      <c r="O2" s="168"/>
      <c r="P2" s="169"/>
    </row>
    <row r="3" ht="13.5" customFormat="1" s="155">
      <c r="A3" s="156" t="s">
        <v>133</v>
      </c>
      <c r="B3" s="156" t="s">
        <f>'RFCE'!D6</f>
        <v>134</v>
      </c>
      <c r="C3" s="157"/>
      <c r="D3" s="158" t="s">
        <v>135</v>
      </c>
      <c r="E3" s="159"/>
      <c r="F3" s="160"/>
      <c r="G3" s="161"/>
      <c r="H3" s="170"/>
      <c r="I3" s="170"/>
      <c r="J3" s="170"/>
      <c r="K3" s="170"/>
      <c r="L3" s="170"/>
      <c r="M3" s="170"/>
      <c r="N3" s="170"/>
      <c r="O3" s="170"/>
      <c r="P3" s="171"/>
    </row>
    <row r="4" ht="13.5" customFormat="1" s="155">
      <c r="A4" s="156" t="s">
        <v>136</v>
      </c>
      <c r="B4" s="172" t="s">
        <f>'RFCE'!B15</f>
        <v>137</v>
      </c>
      <c r="C4" s="157"/>
      <c r="D4" s="164" t="s">
        <v>138</v>
      </c>
      <c r="E4" s="165"/>
      <c r="F4" s="166"/>
      <c r="G4" s="167"/>
      <c r="H4" s="170"/>
      <c r="I4" s="170"/>
      <c r="J4" s="170"/>
      <c r="K4" s="170"/>
      <c r="L4" s="170"/>
      <c r="M4" s="170"/>
      <c r="N4" s="170"/>
      <c r="O4" s="170"/>
      <c r="P4" s="171"/>
    </row>
    <row r="5" customFormat="1" s="155">
      <c r="A5" s="156" t="s">
        <v>139</v>
      </c>
      <c r="B5" s="156"/>
      <c r="C5" s="173"/>
      <c r="D5" s="174"/>
      <c r="E5" s="174"/>
      <c r="F5" s="175"/>
      <c r="G5" s="176"/>
      <c r="H5" s="170"/>
      <c r="I5" s="170"/>
      <c r="J5" s="170"/>
      <c r="K5" s="170"/>
      <c r="L5" s="170"/>
      <c r="M5" s="170"/>
      <c r="N5" s="170"/>
      <c r="O5" s="170"/>
      <c r="P5" s="171"/>
    </row>
    <row r="6" customFormat="1" s="155">
      <c r="A6" s="177"/>
      <c r="B6" s="178"/>
      <c r="C6" s="179" t="s">
        <v>140</v>
      </c>
      <c r="D6" s="180" t="s">
        <v>141</v>
      </c>
      <c r="E6" s="180" t="s">
        <v>142</v>
      </c>
      <c r="F6" s="180" t="s">
        <v>143</v>
      </c>
      <c r="G6" s="181" t="s">
        <v>144</v>
      </c>
      <c r="H6" s="182"/>
      <c r="I6" s="170"/>
      <c r="J6" s="170"/>
      <c r="K6" s="170"/>
      <c r="L6" s="170"/>
      <c r="M6" s="170"/>
      <c r="N6" s="170"/>
      <c r="O6" s="170"/>
      <c r="P6" s="171"/>
    </row>
    <row r="7" ht="13.5" customFormat="1" s="155">
      <c r="A7" s="183" t="s">
        <v>145</v>
      </c>
      <c r="B7" s="184" t="s">
        <v>146</v>
      </c>
      <c r="C7" s="185"/>
      <c r="D7" s="186"/>
      <c r="E7" s="186"/>
      <c r="F7" s="186"/>
      <c r="G7" s="187"/>
      <c r="H7" s="182"/>
      <c r="I7" s="170"/>
      <c r="J7" s="170"/>
      <c r="K7" s="170"/>
      <c r="L7" s="170"/>
      <c r="M7" s="170"/>
      <c r="N7" s="170"/>
      <c r="O7" s="170"/>
      <c r="P7" s="171"/>
    </row>
    <row r="8" ht="13.5" customFormat="1" s="155">
      <c r="A8" s="183"/>
      <c r="B8" s="188" t="s">
        <v>147</v>
      </c>
      <c r="C8" s="189"/>
      <c r="D8" s="190"/>
      <c r="E8" s="191"/>
      <c r="F8" s="191"/>
      <c r="G8" s="187"/>
      <c r="H8" s="182"/>
      <c r="I8" s="170"/>
      <c r="J8" s="170"/>
      <c r="K8" s="170"/>
      <c r="L8" s="170"/>
      <c r="M8" s="170"/>
      <c r="N8" s="170"/>
      <c r="O8" s="170"/>
      <c r="P8" s="171"/>
    </row>
    <row r="9" ht="13.5" customFormat="1" s="155">
      <c r="A9" s="183"/>
      <c r="B9" s="188" t="s">
        <v>148</v>
      </c>
      <c r="C9" s="189"/>
      <c r="D9" s="190"/>
      <c r="E9" s="191"/>
      <c r="F9" s="191"/>
      <c r="G9" s="187"/>
      <c r="H9" s="182"/>
      <c r="I9" s="170"/>
      <c r="J9" s="170"/>
      <c r="K9" s="170"/>
      <c r="L9" s="170"/>
      <c r="M9" s="170"/>
      <c r="N9" s="170"/>
      <c r="O9" s="170"/>
      <c r="P9" s="171"/>
    </row>
    <row r="10" ht="13.5" customFormat="1" s="155">
      <c r="A10" s="183"/>
      <c r="B10" s="188" t="s">
        <v>149</v>
      </c>
      <c r="C10" s="189"/>
      <c r="D10" s="190"/>
      <c r="E10" s="191"/>
      <c r="F10" s="191"/>
      <c r="G10" s="187"/>
      <c r="H10" s="182"/>
      <c r="I10" s="170"/>
      <c r="J10" s="170"/>
      <c r="K10" s="170"/>
      <c r="L10" s="170"/>
      <c r="M10" s="170"/>
      <c r="N10" s="170"/>
      <c r="O10" s="170"/>
      <c r="P10" s="171"/>
    </row>
    <row r="11" ht="13.5" customFormat="1" s="155">
      <c r="A11" s="183"/>
      <c r="B11" s="188" t="s">
        <v>150</v>
      </c>
      <c r="C11" s="189"/>
      <c r="D11" s="190"/>
      <c r="E11" s="191"/>
      <c r="F11" s="191"/>
      <c r="G11" s="187"/>
      <c r="H11" s="182"/>
      <c r="I11" s="170"/>
      <c r="J11" s="170"/>
      <c r="K11" s="170"/>
      <c r="L11" s="170"/>
      <c r="M11" s="170"/>
      <c r="N11" s="170"/>
      <c r="O11" s="170"/>
      <c r="P11" s="171"/>
    </row>
    <row r="12" ht="13.5" customFormat="1" s="155">
      <c r="A12" s="183"/>
      <c r="B12" s="188" t="s">
        <v>151</v>
      </c>
      <c r="C12" s="189"/>
      <c r="D12" s="190"/>
      <c r="E12" s="191"/>
      <c r="F12" s="191"/>
      <c r="G12" s="187"/>
      <c r="H12" s="182"/>
      <c r="I12" s="170"/>
      <c r="J12" s="170"/>
      <c r="K12" s="170"/>
      <c r="L12" s="170"/>
      <c r="M12" s="170"/>
      <c r="N12" s="170"/>
      <c r="O12" s="170"/>
      <c r="P12" s="171"/>
    </row>
    <row r="13" ht="13.5" customFormat="1" s="155">
      <c r="A13" s="183"/>
      <c r="B13" s="188" t="s">
        <v>152</v>
      </c>
      <c r="C13" s="192"/>
      <c r="D13" s="191"/>
      <c r="E13" s="191"/>
      <c r="F13" s="191"/>
      <c r="G13" s="187"/>
      <c r="H13" s="182"/>
      <c r="I13" s="170"/>
      <c r="J13" s="170"/>
      <c r="K13" s="170"/>
      <c r="L13" s="170"/>
      <c r="M13" s="170"/>
      <c r="N13" s="170"/>
      <c r="O13" s="170"/>
      <c r="P13" s="171"/>
    </row>
    <row r="14" ht="13.5">
      <c r="A14" s="183"/>
      <c r="B14" s="188" t="s">
        <v>153</v>
      </c>
      <c r="C14" s="193"/>
      <c r="D14" s="194"/>
      <c r="E14" s="191"/>
      <c r="F14" s="191"/>
      <c r="G14" s="187"/>
      <c r="H14" s="182"/>
      <c r="I14" s="170"/>
      <c r="J14" s="170"/>
      <c r="K14" s="170"/>
      <c r="L14" s="170"/>
      <c r="M14" s="170"/>
      <c r="N14" s="170"/>
      <c r="O14" s="170"/>
      <c r="P14" s="171"/>
    </row>
    <row r="15" ht="13.5" customFormat="1" s="155">
      <c r="A15" s="183"/>
      <c r="B15" s="188" t="s">
        <v>154</v>
      </c>
      <c r="C15" s="193" t="str">
        <f>(C14*C18+C14*C18*10%)/C18</f>
      </c>
      <c r="D15" s="190"/>
      <c r="E15" s="191"/>
      <c r="F15" s="191"/>
      <c r="G15" s="187"/>
      <c r="H15" s="182"/>
      <c r="I15" s="170"/>
      <c r="J15" s="170"/>
      <c r="K15" s="170"/>
      <c r="L15" s="170"/>
      <c r="M15" s="170"/>
      <c r="N15" s="170"/>
      <c r="O15" s="170"/>
      <c r="P15" s="171"/>
    </row>
    <row r="16" ht="13.5" customFormat="1" s="155">
      <c r="A16" s="183"/>
      <c r="B16" s="188" t="s">
        <v>155</v>
      </c>
      <c r="C16" s="195">
        <f>C14+D14+E14+F14</f>
        <v>0.0</v>
      </c>
      <c r="D16" s="196"/>
      <c r="E16" s="196"/>
      <c r="F16" s="196"/>
      <c r="G16" s="187"/>
      <c r="H16" s="182"/>
      <c r="I16" s="170"/>
      <c r="J16" s="170"/>
      <c r="K16" s="170"/>
      <c r="L16" s="170"/>
      <c r="M16" s="170"/>
      <c r="N16" s="170"/>
      <c r="O16" s="170"/>
      <c r="P16" s="171"/>
    </row>
    <row r="17" ht="13.5" customFormat="1" s="155">
      <c r="A17" s="197"/>
      <c r="B17" s="188" t="s">
        <v>156</v>
      </c>
      <c r="C17" s="195"/>
      <c r="D17" s="196"/>
      <c r="E17" s="196"/>
      <c r="F17" s="196"/>
      <c r="G17" s="187"/>
      <c r="H17" s="182"/>
      <c r="I17" s="170"/>
      <c r="J17" s="170"/>
      <c r="K17" s="170"/>
      <c r="L17" s="170"/>
      <c r="M17" s="170"/>
      <c r="N17" s="170"/>
      <c r="O17" s="170"/>
      <c r="P17" s="171"/>
    </row>
    <row r="18" customHeight="1" ht="21.0" customFormat="1" s="155">
      <c r="A18" s="183"/>
      <c r="B18" s="198" t="s">
        <v>157</v>
      </c>
      <c r="C18" s="199"/>
      <c r="D18" s="200"/>
      <c r="E18" s="200"/>
      <c r="F18" s="200"/>
      <c r="G18" s="187"/>
      <c r="H18" s="182"/>
      <c r="I18" s="170"/>
      <c r="J18" s="170"/>
      <c r="K18" s="170"/>
      <c r="L18" s="170"/>
      <c r="M18" s="170"/>
      <c r="N18" s="170"/>
      <c r="O18" s="170"/>
      <c r="P18" s="171"/>
    </row>
    <row r="19" ht="41.25" customFormat="1" s="155">
      <c r="A19" s="201"/>
      <c r="B19" s="202"/>
      <c r="C19" s="203" t="s">
        <v>158</v>
      </c>
      <c r="D19" s="204" t="s">
        <v>159</v>
      </c>
      <c r="E19" s="204" t="s">
        <v>160</v>
      </c>
      <c r="F19" s="204" t="s">
        <v>161</v>
      </c>
      <c r="G19" s="205" t="s">
        <v>162</v>
      </c>
      <c r="H19" s="182"/>
      <c r="I19" s="170"/>
      <c r="J19" s="170"/>
      <c r="K19" s="170"/>
      <c r="L19" s="170"/>
      <c r="M19" s="170"/>
      <c r="N19" s="170"/>
      <c r="O19" s="170"/>
      <c r="P19" s="171"/>
    </row>
    <row r="20" ht="13.5" customFormat="1" s="155">
      <c r="A20" s="206" t="s">
        <v>163</v>
      </c>
      <c r="B20" s="207" t="s">
        <v>164</v>
      </c>
      <c r="C20" s="208" t="s">
        <v>165</v>
      </c>
      <c r="D20" s="209">
        <f>IFERROR(200/(D14+E14+F14),0)</f>
        <v>0.0</v>
      </c>
      <c r="E20" s="209">
        <f>IFERROR(10/D20,0)</f>
        <v>0.0</v>
      </c>
      <c r="F20" s="209">
        <f>E20</f>
        <v>0.0</v>
      </c>
      <c r="G20" s="210"/>
      <c r="H20" s="182"/>
      <c r="I20" s="170"/>
      <c r="J20" s="170"/>
      <c r="K20" s="170"/>
      <c r="L20" s="170"/>
      <c r="M20" s="170"/>
      <c r="N20" s="170"/>
      <c r="O20" s="170"/>
      <c r="P20" s="171"/>
    </row>
    <row r="21" ht="13.5" customFormat="1" s="155">
      <c r="A21" s="211"/>
      <c r="B21" s="207" t="s">
        <v>166</v>
      </c>
      <c r="C21" s="208" t="s">
        <v>167</v>
      </c>
      <c r="D21" s="209">
        <f>IFERROR(200/(D14+E14+F14),0)</f>
        <v>0.0</v>
      </c>
      <c r="E21" s="209">
        <f>IFERROR(10/D21,0)</f>
        <v>0.0</v>
      </c>
      <c r="F21" s="212">
        <f>E21</f>
        <v>0.0</v>
      </c>
      <c r="G21" s="187"/>
      <c r="H21" s="182"/>
      <c r="I21" s="170"/>
      <c r="J21" s="170"/>
      <c r="K21" s="170"/>
      <c r="L21" s="170"/>
      <c r="M21" s="170"/>
      <c r="N21" s="170"/>
      <c r="O21" s="170"/>
      <c r="P21" s="171"/>
    </row>
    <row r="22" customFormat="1" s="155">
      <c r="A22" s="211"/>
      <c r="B22" s="207" t="s">
        <v>168</v>
      </c>
      <c r="C22" s="208" t="s">
        <v>169</v>
      </c>
      <c r="D22" s="209">
        <f>IFERROR(200/(D14+E14+F14),0)</f>
        <v>0.0</v>
      </c>
      <c r="E22" s="209">
        <f>IFERROR(10/D22,0)</f>
        <v>0.0</v>
      </c>
      <c r="F22" s="212">
        <f>E22</f>
        <v>0.0</v>
      </c>
      <c r="G22" s="187"/>
      <c r="H22" s="182"/>
      <c r="I22" s="170"/>
      <c r="J22" s="170"/>
      <c r="K22" s="170"/>
      <c r="L22" s="170"/>
      <c r="M22" s="170"/>
      <c r="N22" s="170"/>
      <c r="O22" s="170"/>
      <c r="P22" s="171"/>
    </row>
    <row r="23" ht="13.5" customFormat="1" s="155">
      <c r="A23" s="211"/>
      <c r="B23" s="207" t="s">
        <v>170</v>
      </c>
      <c r="C23" s="208" t="s">
        <v>171</v>
      </c>
      <c r="D23" s="213"/>
      <c r="E23" s="214"/>
      <c r="F23" s="214"/>
      <c r="G23" s="215"/>
      <c r="H23" s="182"/>
      <c r="I23" s="170"/>
      <c r="J23" s="170"/>
      <c r="K23" s="170"/>
      <c r="L23" s="170"/>
      <c r="M23" s="170"/>
      <c r="N23" s="170"/>
      <c r="O23" s="170"/>
      <c r="P23" s="171"/>
    </row>
    <row r="24" ht="13.5" customFormat="1" s="155">
      <c r="A24" s="211"/>
      <c r="B24" s="188" t="s">
        <v>172</v>
      </c>
      <c r="C24" s="208" t="s">
        <v>173</v>
      </c>
      <c r="D24" s="216"/>
      <c r="E24" s="217"/>
      <c r="F24" s="217"/>
      <c r="G24" s="215"/>
      <c r="H24" s="182"/>
      <c r="I24" s="170"/>
      <c r="J24" s="170"/>
      <c r="K24" s="170"/>
      <c r="L24" s="170"/>
      <c r="M24" s="170"/>
      <c r="N24" s="170"/>
      <c r="O24" s="170"/>
      <c r="P24" s="171"/>
    </row>
    <row r="25" customFormat="1" s="155">
      <c r="A25" s="211"/>
      <c r="B25" s="188" t="s">
        <v>174</v>
      </c>
      <c r="C25" s="218" t="s">
        <v>175</v>
      </c>
      <c r="D25" s="219">
        <f>C18</f>
      </c>
      <c r="E25" s="220"/>
      <c r="F25" s="220">
        <f>E25</f>
      </c>
      <c r="G25" s="221"/>
      <c r="H25" s="182"/>
      <c r="I25" s="170"/>
      <c r="J25" s="170"/>
      <c r="K25" s="170"/>
      <c r="L25" s="170"/>
      <c r="M25" s="170"/>
      <c r="N25" s="170"/>
      <c r="O25" s="170"/>
      <c r="P25" s="171"/>
    </row>
    <row r="26" customFormat="1" s="155">
      <c r="A26" s="211"/>
      <c r="B26" s="207" t="s">
        <v>176</v>
      </c>
      <c r="C26" s="208" t="s">
        <v>177</v>
      </c>
      <c r="D26" s="217"/>
      <c r="E26" s="217"/>
      <c r="F26" s="217"/>
      <c r="G26" s="187"/>
      <c r="H26" s="182"/>
      <c r="I26" s="170"/>
      <c r="J26" s="170"/>
      <c r="K26" s="170"/>
      <c r="L26" s="170"/>
      <c r="M26" s="170"/>
      <c r="N26" s="170"/>
      <c r="O26" s="170"/>
      <c r="P26" s="171"/>
    </row>
    <row r="27" ht="13.5">
      <c r="A27" s="211"/>
      <c r="B27" s="188" t="s">
        <v>178</v>
      </c>
      <c r="C27" s="208" t="s">
        <v>179</v>
      </c>
      <c r="D27" s="213"/>
      <c r="E27" s="214"/>
      <c r="F27" s="214"/>
      <c r="G27" s="215"/>
      <c r="H27" s="182"/>
      <c r="I27" s="170"/>
      <c r="J27" s="170"/>
      <c r="K27" s="170"/>
      <c r="L27" s="170"/>
      <c r="M27" s="170"/>
      <c r="N27" s="170"/>
      <c r="O27" s="170"/>
      <c r="P27" s="171"/>
      <c r="S27" s="222" t="s">
        <v>180</v>
      </c>
    </row>
    <row r="28" ht="13.5">
      <c r="A28" s="211"/>
      <c r="B28" s="188" t="s">
        <v>181</v>
      </c>
      <c r="C28" s="208" t="s">
        <v>182</v>
      </c>
      <c r="D28" s="216"/>
      <c r="E28" s="217"/>
      <c r="F28" s="217"/>
      <c r="G28" s="215"/>
      <c r="H28" s="182"/>
      <c r="I28" s="170"/>
      <c r="J28" s="170"/>
      <c r="K28" s="170"/>
      <c r="L28" s="170"/>
      <c r="M28" s="170"/>
      <c r="N28" s="170"/>
      <c r="O28" s="170"/>
      <c r="P28" s="171"/>
      <c r="S28" s="222" t="s">
        <v>183</v>
      </c>
    </row>
    <row r="29" ht="13.5">
      <c r="A29" s="211"/>
      <c r="B29" s="207" t="s">
        <v>184</v>
      </c>
      <c r="C29" s="208" t="s">
        <v>185</v>
      </c>
      <c r="D29" s="216">
        <v>1.0</v>
      </c>
      <c r="E29" s="217"/>
      <c r="F29" s="217"/>
      <c r="G29" s="215"/>
      <c r="H29" s="182"/>
      <c r="I29" s="170"/>
      <c r="J29" s="170"/>
      <c r="K29" s="170"/>
      <c r="L29" s="170"/>
      <c r="M29" s="170"/>
      <c r="N29" s="170"/>
      <c r="O29" s="170"/>
      <c r="P29" s="171"/>
      <c r="S29" s="222" t="s">
        <v>186</v>
      </c>
    </row>
    <row r="30" ht="13.5">
      <c r="A30" s="211"/>
      <c r="B30" s="207" t="s">
        <v>187</v>
      </c>
      <c r="C30" s="208" t="s">
        <v>188</v>
      </c>
      <c r="D30" s="216"/>
      <c r="E30" s="217"/>
      <c r="F30" s="217"/>
      <c r="G30" s="215"/>
      <c r="H30" s="182"/>
      <c r="I30" s="170"/>
      <c r="J30" s="170"/>
      <c r="K30" s="170"/>
      <c r="L30" s="170"/>
      <c r="M30" s="170"/>
      <c r="N30" s="170"/>
      <c r="O30" s="170"/>
      <c r="P30" s="171"/>
      <c r="S30" s="222" t="s">
        <v>189</v>
      </c>
    </row>
    <row r="31" ht="13.5">
      <c r="A31" s="211"/>
      <c r="B31" s="188" t="s">
        <v>190</v>
      </c>
      <c r="C31" s="208" t="s">
        <v>191</v>
      </c>
      <c r="D31" s="216"/>
      <c r="E31" s="217"/>
      <c r="F31" s="217"/>
      <c r="G31" s="215"/>
      <c r="H31" s="182"/>
      <c r="I31" s="170"/>
      <c r="J31" s="170"/>
      <c r="K31" s="170"/>
      <c r="L31" s="170"/>
      <c r="M31" s="170"/>
      <c r="N31" s="170"/>
      <c r="O31" s="170"/>
      <c r="P31" s="171"/>
      <c r="S31" s="222" t="s">
        <v>192</v>
      </c>
    </row>
    <row r="32" ht="13.5">
      <c r="A32" s="211"/>
      <c r="B32" s="188" t="s">
        <v>193</v>
      </c>
      <c r="C32" s="208" t="s">
        <v>194</v>
      </c>
      <c r="D32" s="216"/>
      <c r="E32" s="217"/>
      <c r="F32" s="217"/>
      <c r="G32" s="215"/>
      <c r="H32" s="182"/>
      <c r="I32" s="170"/>
      <c r="J32" s="170"/>
      <c r="K32" s="170"/>
      <c r="L32" s="170"/>
      <c r="M32" s="170"/>
      <c r="N32" s="170"/>
      <c r="O32" s="170"/>
      <c r="P32" s="171"/>
      <c r="S32" s="222" t="s">
        <v>195</v>
      </c>
    </row>
    <row r="33" ht="13.5">
      <c r="A33" s="211"/>
      <c r="B33" s="207" t="s">
        <v>196</v>
      </c>
      <c r="C33" s="208" t="s">
        <v>197</v>
      </c>
      <c r="D33" s="216"/>
      <c r="E33" s="217"/>
      <c r="F33" s="217"/>
      <c r="G33" s="215"/>
      <c r="H33" s="182"/>
      <c r="I33" s="170"/>
      <c r="J33" s="170"/>
      <c r="K33" s="170"/>
      <c r="L33" s="170"/>
      <c r="M33" s="170"/>
      <c r="N33" s="170"/>
      <c r="O33" s="170"/>
      <c r="P33" s="171"/>
      <c r="S33" s="222" t="s">
        <v>198</v>
      </c>
    </row>
    <row r="34">
      <c r="A34" s="223"/>
      <c r="B34" s="188" t="s">
        <v>199</v>
      </c>
      <c r="C34" s="208" t="s">
        <v>200</v>
      </c>
      <c r="D34" s="216"/>
      <c r="E34" s="217"/>
      <c r="F34" s="217"/>
      <c r="G34" s="215"/>
      <c r="H34" s="182"/>
      <c r="I34" s="170"/>
      <c r="J34" s="170"/>
      <c r="K34" s="170"/>
      <c r="L34" s="170"/>
      <c r="M34" s="170"/>
      <c r="N34" s="170"/>
      <c r="O34" s="170"/>
      <c r="P34" s="171"/>
      <c r="S34" s="222" t="s">
        <v>201</v>
      </c>
    </row>
    <row r="35" ht="13.5">
      <c r="A35" s="224" t="s">
        <v>202</v>
      </c>
      <c r="B35" s="188" t="s">
        <v>203</v>
      </c>
      <c r="C35" s="217"/>
      <c r="D35" s="217"/>
      <c r="E35" s="217"/>
      <c r="F35" s="217"/>
      <c r="G35" s="225"/>
      <c r="H35" s="182"/>
      <c r="I35" s="170"/>
      <c r="J35" s="170"/>
      <c r="K35" s="170"/>
      <c r="L35" s="170"/>
      <c r="M35" s="170"/>
      <c r="N35" s="170"/>
      <c r="O35" s="170"/>
      <c r="P35" s="171"/>
      <c r="S35" s="222" t="s">
        <v>204</v>
      </c>
    </row>
    <row r="36" ht="13.5">
      <c r="A36" s="226"/>
      <c r="B36" s="188" t="s">
        <v>205</v>
      </c>
      <c r="C36" s="217"/>
      <c r="D36" s="217"/>
      <c r="E36" s="217"/>
      <c r="F36" s="217"/>
      <c r="G36" s="225"/>
      <c r="H36" s="182"/>
      <c r="I36" s="170"/>
      <c r="J36" s="170"/>
      <c r="K36" s="170"/>
      <c r="L36" s="170"/>
      <c r="M36" s="170"/>
      <c r="N36" s="170"/>
      <c r="O36" s="170"/>
      <c r="P36" s="171"/>
      <c r="S36" s="222" t="s">
        <v>206</v>
      </c>
    </row>
    <row r="37" ht="13.5" customFormat="1" s="155">
      <c r="A37" s="226"/>
      <c r="B37" s="188" t="s">
        <v>207</v>
      </c>
      <c r="C37" s="217"/>
      <c r="D37" s="217"/>
      <c r="E37" s="217"/>
      <c r="F37" s="217"/>
      <c r="G37" s="225"/>
      <c r="H37" s="182"/>
      <c r="I37" s="170"/>
      <c r="J37" s="170"/>
      <c r="K37" s="170"/>
      <c r="L37" s="170"/>
      <c r="M37" s="170"/>
      <c r="N37" s="170"/>
      <c r="O37" s="170"/>
      <c r="P37" s="171"/>
    </row>
    <row r="38" ht="13.5" customFormat="1" s="155">
      <c r="A38" s="226"/>
      <c r="B38" s="188" t="s">
        <v>208</v>
      </c>
      <c r="C38" s="227" t="s">
        <v>209</v>
      </c>
      <c r="D38" s="228"/>
      <c r="E38" s="228"/>
      <c r="F38" s="229"/>
      <c r="G38" s="225"/>
      <c r="H38" s="182"/>
      <c r="I38" s="170"/>
      <c r="J38" s="170"/>
      <c r="K38" s="170"/>
      <c r="L38" s="170"/>
      <c r="M38" s="170"/>
      <c r="N38" s="170"/>
      <c r="O38" s="170"/>
      <c r="P38" s="171"/>
    </row>
    <row r="39" ht="13.5" customFormat="1" s="155">
      <c r="A39" s="226"/>
      <c r="B39" s="188" t="s">
        <v>210</v>
      </c>
      <c r="C39" s="217"/>
      <c r="D39" s="217"/>
      <c r="E39" s="217"/>
      <c r="F39" s="217"/>
      <c r="G39" s="225"/>
      <c r="H39" s="182"/>
      <c r="I39" s="170"/>
      <c r="J39" s="170"/>
      <c r="K39" s="170"/>
      <c r="L39" s="170"/>
      <c r="M39" s="170"/>
      <c r="N39" s="170"/>
      <c r="O39" s="170"/>
      <c r="P39" s="171"/>
    </row>
    <row r="40" customFormat="1" s="155">
      <c r="A40" s="226"/>
      <c r="B40" s="188" t="s">
        <v>211</v>
      </c>
      <c r="C40" s="230"/>
      <c r="D40" s="230"/>
      <c r="E40" s="230"/>
      <c r="F40" s="230"/>
      <c r="G40" s="225"/>
      <c r="H40" s="231"/>
      <c r="I40" s="232"/>
      <c r="J40" s="232"/>
      <c r="K40" s="232"/>
      <c r="L40" s="232"/>
      <c r="M40" s="232"/>
      <c r="N40" s="232"/>
      <c r="O40" s="232"/>
      <c r="P40" s="181"/>
    </row>
    <row r="41" customFormat="1" s="155">
      <c r="A41" s="233"/>
      <c r="B41" s="188" t="s">
        <v>212</v>
      </c>
      <c r="C41" s="217"/>
      <c r="D41" s="217"/>
      <c r="E41" s="217"/>
      <c r="F41" s="217"/>
      <c r="G41" s="225"/>
      <c r="H41" s="170"/>
      <c r="I41" s="170"/>
      <c r="J41" s="170"/>
      <c r="K41" s="170"/>
      <c r="L41" s="170"/>
      <c r="M41" s="170"/>
      <c r="N41" s="170"/>
      <c r="O41" s="170"/>
      <c r="P41" s="170"/>
    </row>
    <row r="42" ht="27.75" customFormat="1" s="155">
      <c r="A42" s="234" t="s">
        <v>213</v>
      </c>
      <c r="B42" s="215"/>
      <c r="C42" s="235" t="s">
        <v>214</v>
      </c>
      <c r="D42" s="235" t="s">
        <v>215</v>
      </c>
      <c r="E42" s="235" t="s">
        <v>216</v>
      </c>
      <c r="F42" s="235" t="s">
        <v>217</v>
      </c>
      <c r="G42" s="204" t="s">
        <v>218</v>
      </c>
      <c r="H42" s="178"/>
      <c r="I42" s="236" t="s">
        <v>219</v>
      </c>
      <c r="J42" s="237"/>
      <c r="K42" s="238" t="s">
        <v>220</v>
      </c>
      <c r="L42" s="239" t="s">
        <v>221</v>
      </c>
      <c r="M42" s="239" t="s">
        <v>222</v>
      </c>
      <c r="N42" s="239" t="s">
        <v>223</v>
      </c>
      <c r="O42" s="239" t="s">
        <v>224</v>
      </c>
      <c r="P42" s="239"/>
    </row>
    <row r="43" ht="13.5" customFormat="1" s="155">
      <c r="A43" s="234"/>
      <c r="B43" s="240" t="s">
        <v>225</v>
      </c>
      <c r="C43" s="241"/>
      <c r="D43" s="242"/>
      <c r="E43" s="243">
        <v>2500.0</v>
      </c>
      <c r="F43" s="244"/>
      <c r="G43" s="215"/>
      <c r="H43" s="185"/>
      <c r="I43" s="245"/>
      <c r="J43" s="246"/>
      <c r="K43" s="247"/>
      <c r="L43" s="247"/>
      <c r="M43" s="247"/>
      <c r="N43" s="247"/>
      <c r="O43" s="248"/>
      <c r="P43" s="248"/>
    </row>
    <row r="44" customFormat="1" s="155">
      <c r="A44" s="234"/>
      <c r="B44" s="188" t="s">
        <v>226</v>
      </c>
      <c r="C44" s="249"/>
      <c r="D44" s="250"/>
      <c r="E44" s="243">
        <v>400.0</v>
      </c>
      <c r="F44" s="244"/>
      <c r="G44" s="215"/>
      <c r="H44" s="251"/>
      <c r="I44" s="252" t="s">
        <v>227</v>
      </c>
      <c r="J44" s="253"/>
      <c r="K44" s="254"/>
      <c r="L44" s="253"/>
      <c r="M44" s="253"/>
      <c r="N44" s="253"/>
      <c r="O44" s="255"/>
      <c r="P44" s="256"/>
    </row>
    <row r="45" ht="13.5" customFormat="1" s="155">
      <c r="A45" s="234"/>
      <c r="B45" s="188" t="s">
        <v>228</v>
      </c>
      <c r="C45" s="249"/>
      <c r="D45" s="250"/>
      <c r="E45" s="243">
        <v>1000.0</v>
      </c>
      <c r="F45" s="244"/>
      <c r="G45" s="215"/>
      <c r="H45" s="257" t="s">
        <v>229</v>
      </c>
      <c r="I45" s="258" t="s">
        <v>230</v>
      </c>
      <c r="J45" s="259"/>
      <c r="K45" s="260" t="s">
        <v>231</v>
      </c>
      <c r="L45" s="260"/>
      <c r="M45" s="260"/>
      <c r="N45" s="260"/>
      <c r="O45" s="261" t="s">
        <v>232</v>
      </c>
      <c r="P45" s="261"/>
    </row>
    <row r="46" ht="13.5" customFormat="1" s="155">
      <c r="A46" s="234"/>
      <c r="B46" s="188" t="s">
        <v>233</v>
      </c>
      <c r="C46" s="249"/>
      <c r="D46" s="250"/>
      <c r="E46" s="243">
        <v>1000.0</v>
      </c>
      <c r="F46" s="244"/>
      <c r="G46" s="215"/>
      <c r="H46" s="262"/>
      <c r="I46" s="263"/>
      <c r="J46" s="264"/>
      <c r="K46" s="265"/>
      <c r="L46" s="265"/>
      <c r="M46" s="265"/>
      <c r="N46" s="265"/>
      <c r="O46" s="266"/>
      <c r="P46" s="266"/>
    </row>
    <row r="47" ht="13.5" customFormat="1" s="155">
      <c r="A47" s="234"/>
      <c r="B47" s="188" t="s">
        <v>234</v>
      </c>
      <c r="C47" s="249"/>
      <c r="D47" s="250"/>
      <c r="E47" s="243">
        <v>1000.0</v>
      </c>
      <c r="F47" s="244"/>
      <c r="G47" s="215"/>
      <c r="H47" s="262"/>
      <c r="I47" s="258" t="s">
        <v>235</v>
      </c>
      <c r="J47" s="259"/>
      <c r="K47" s="260" t="s">
        <v>236</v>
      </c>
      <c r="L47" s="260"/>
      <c r="M47" s="260"/>
      <c r="N47" s="260"/>
      <c r="O47" s="261" t="s">
        <v>237</v>
      </c>
      <c r="P47" s="261"/>
    </row>
    <row r="48" ht="13.5" customFormat="1" s="155">
      <c r="A48" s="234"/>
      <c r="B48" s="188" t="s">
        <v>238</v>
      </c>
      <c r="C48" s="249"/>
      <c r="D48" s="250"/>
      <c r="E48" s="243">
        <v>400.0</v>
      </c>
      <c r="F48" s="244"/>
      <c r="G48" s="215"/>
      <c r="H48" s="262"/>
      <c r="I48" s="263"/>
      <c r="J48" s="264"/>
      <c r="K48" s="265"/>
      <c r="L48" s="265"/>
      <c r="M48" s="265"/>
      <c r="N48" s="265"/>
      <c r="O48" s="266"/>
      <c r="P48" s="266"/>
    </row>
    <row r="49" customFormat="1" s="155">
      <c r="A49" s="234"/>
      <c r="B49" s="188" t="s">
        <v>239</v>
      </c>
      <c r="C49" s="249"/>
      <c r="D49" s="250"/>
      <c r="E49" s="243">
        <v>1000.0</v>
      </c>
      <c r="F49" s="244"/>
      <c r="G49" s="215"/>
      <c r="H49" s="262"/>
      <c r="I49" s="258" t="s">
        <v>240</v>
      </c>
      <c r="J49" s="259"/>
      <c r="K49" s="260" t="s">
        <v>241</v>
      </c>
      <c r="L49" s="260"/>
      <c r="M49" s="260"/>
      <c r="N49" s="260"/>
      <c r="O49" s="261" t="s">
        <v>242</v>
      </c>
      <c r="P49" s="261"/>
    </row>
    <row r="50" customFormat="1" s="155">
      <c r="A50" s="267"/>
      <c r="B50" s="267"/>
      <c r="C50" s="267"/>
      <c r="D50" s="267"/>
      <c r="E50" s="267"/>
      <c r="F50" s="267"/>
      <c r="G50" s="267"/>
      <c r="H50" s="262"/>
      <c r="I50" s="263"/>
      <c r="J50" s="264"/>
      <c r="K50" s="265"/>
      <c r="L50" s="265"/>
      <c r="M50" s="265"/>
      <c r="N50" s="265"/>
      <c r="O50" s="266"/>
      <c r="P50" s="266"/>
    </row>
    <row r="51" ht="12.0" customFormat="1" s="155">
      <c r="A51" s="268" t="s">
        <v>243</v>
      </c>
      <c r="B51" s="269"/>
      <c r="C51" s="269"/>
      <c r="D51" s="270"/>
      <c r="E51" s="268" t="s">
        <v>244</v>
      </c>
      <c r="F51" s="269"/>
      <c r="G51" s="270"/>
      <c r="H51" s="262"/>
      <c r="I51" s="258" t="s">
        <v>245</v>
      </c>
      <c r="J51" s="259"/>
      <c r="K51" s="260" t="s">
        <v>246</v>
      </c>
      <c r="L51" s="260"/>
      <c r="M51" s="260"/>
      <c r="N51" s="260"/>
      <c r="O51" s="261" t="s">
        <v>247</v>
      </c>
      <c r="P51" s="261"/>
    </row>
    <row r="52" ht="12.0" customFormat="1" s="155">
      <c r="A52" s="271"/>
      <c r="B52" s="272"/>
      <c r="C52" s="272"/>
      <c r="D52" s="273"/>
      <c r="E52" s="271"/>
      <c r="F52" s="272"/>
      <c r="G52" s="273"/>
      <c r="H52" s="262"/>
      <c r="I52" s="263"/>
      <c r="J52" s="264"/>
      <c r="K52" s="265"/>
      <c r="L52" s="265"/>
      <c r="M52" s="265"/>
      <c r="N52" s="265"/>
      <c r="O52" s="266"/>
      <c r="P52" s="266"/>
    </row>
    <row r="53" ht="12.0" customFormat="1" s="155">
      <c r="A53" s="271"/>
      <c r="B53" s="272"/>
      <c r="C53" s="272"/>
      <c r="D53" s="273"/>
      <c r="E53" s="271"/>
      <c r="F53" s="272"/>
      <c r="G53" s="273"/>
      <c r="H53" s="262"/>
      <c r="I53" s="258" t="s">
        <v>248</v>
      </c>
      <c r="J53" s="259"/>
      <c r="K53" s="260"/>
      <c r="L53" s="260"/>
      <c r="M53" s="260"/>
      <c r="N53" s="260" t="s">
        <v>249</v>
      </c>
      <c r="O53" s="261" t="s">
        <v>250</v>
      </c>
      <c r="P53" s="261"/>
    </row>
    <row r="54" ht="12.0" customFormat="1" s="155">
      <c r="A54" s="271"/>
      <c r="B54" s="272"/>
      <c r="C54" s="272"/>
      <c r="D54" s="273"/>
      <c r="E54" s="271"/>
      <c r="F54" s="272"/>
      <c r="G54" s="273"/>
      <c r="H54" s="262"/>
      <c r="I54" s="263"/>
      <c r="J54" s="264"/>
      <c r="K54" s="265"/>
      <c r="L54" s="265"/>
      <c r="M54" s="265"/>
      <c r="N54" s="265"/>
      <c r="O54" s="266"/>
      <c r="P54" s="266"/>
    </row>
    <row r="55" ht="12.0" customFormat="1" s="155">
      <c r="A55" s="271"/>
      <c r="B55" s="272"/>
      <c r="C55" s="272"/>
      <c r="D55" s="273"/>
      <c r="E55" s="271"/>
      <c r="F55" s="272"/>
      <c r="G55" s="273"/>
      <c r="H55" s="262"/>
      <c r="I55" s="258" t="s">
        <v>251</v>
      </c>
      <c r="J55" s="259"/>
      <c r="K55" s="260" t="s">
        <v>252</v>
      </c>
      <c r="L55" s="260"/>
      <c r="M55" s="260"/>
      <c r="N55" s="260"/>
      <c r="O55" s="261" t="s">
        <v>253</v>
      </c>
      <c r="P55" s="261"/>
    </row>
    <row r="56" ht="12.0" customFormat="1" s="155">
      <c r="A56" s="271"/>
      <c r="B56" s="272"/>
      <c r="C56" s="272"/>
      <c r="D56" s="273"/>
      <c r="E56" s="271"/>
      <c r="F56" s="272"/>
      <c r="G56" s="273"/>
      <c r="H56" s="262"/>
      <c r="I56" s="263"/>
      <c r="J56" s="264"/>
      <c r="K56" s="265"/>
      <c r="L56" s="265"/>
      <c r="M56" s="265"/>
      <c r="N56" s="265"/>
      <c r="O56" s="266"/>
      <c r="P56" s="266"/>
    </row>
    <row r="57" ht="12.0" customFormat="1" s="155">
      <c r="A57" s="271"/>
      <c r="B57" s="272"/>
      <c r="C57" s="272"/>
      <c r="D57" s="273"/>
      <c r="E57" s="271"/>
      <c r="F57" s="272"/>
      <c r="G57" s="273"/>
      <c r="H57" s="262"/>
      <c r="I57" s="258" t="s">
        <v>254</v>
      </c>
      <c r="J57" s="259"/>
      <c r="K57" s="260" t="s">
        <v>255</v>
      </c>
      <c r="L57" s="260"/>
      <c r="M57" s="260"/>
      <c r="N57" s="260"/>
      <c r="O57" s="261"/>
      <c r="P57" s="261"/>
    </row>
    <row r="58" ht="12.0" customFormat="1" s="155">
      <c r="A58" s="271"/>
      <c r="B58" s="272"/>
      <c r="C58" s="272"/>
      <c r="D58" s="273"/>
      <c r="E58" s="271"/>
      <c r="F58" s="272"/>
      <c r="G58" s="273"/>
      <c r="H58" s="262"/>
      <c r="I58" s="274"/>
      <c r="J58" s="275"/>
      <c r="K58" s="276"/>
      <c r="L58" s="276"/>
      <c r="M58" s="276"/>
      <c r="N58" s="276"/>
      <c r="O58" s="277"/>
      <c r="P58" s="277"/>
    </row>
    <row r="59" ht="12.0" customFormat="1" s="155">
      <c r="A59" s="271"/>
      <c r="B59" s="272"/>
      <c r="C59" s="272"/>
      <c r="D59" s="273"/>
      <c r="E59" s="271"/>
      <c r="F59" s="272"/>
      <c r="G59" s="273"/>
      <c r="H59" s="278"/>
      <c r="I59" s="263"/>
      <c r="J59" s="264"/>
      <c r="K59" s="265"/>
      <c r="L59" s="265"/>
      <c r="M59" s="265"/>
      <c r="N59" s="265"/>
      <c r="O59" s="266"/>
      <c r="P59" s="266"/>
    </row>
    <row r="60" ht="12.0" customFormat="1" s="155">
      <c r="A60" s="271"/>
      <c r="B60" s="272"/>
      <c r="C60" s="272"/>
      <c r="D60" s="273"/>
      <c r="E60" s="271"/>
      <c r="F60" s="272"/>
      <c r="G60" s="273"/>
      <c r="H60" s="279"/>
      <c r="I60" s="279"/>
      <c r="J60" s="279"/>
      <c r="K60" s="279"/>
      <c r="L60" s="279"/>
      <c r="M60" s="279"/>
      <c r="N60" s="279"/>
      <c r="O60" s="279"/>
      <c r="P60" s="280"/>
    </row>
    <row r="61" ht="12.0" customFormat="1" s="155">
      <c r="A61" s="271"/>
      <c r="B61" s="272"/>
      <c r="C61" s="272"/>
      <c r="D61" s="273"/>
      <c r="E61" s="271"/>
      <c r="F61" s="272"/>
      <c r="G61" s="273"/>
      <c r="H61" s="281" t="s">
        <v>256</v>
      </c>
      <c r="I61" s="282"/>
      <c r="J61" s="282"/>
      <c r="K61" s="282"/>
      <c r="L61" s="282"/>
      <c r="M61" s="282"/>
      <c r="N61" s="282"/>
      <c r="O61" s="282"/>
      <c r="P61" s="283"/>
    </row>
    <row r="62" ht="12.0" customFormat="1" s="155">
      <c r="A62" s="271"/>
      <c r="B62" s="272"/>
      <c r="C62" s="272"/>
      <c r="D62" s="273"/>
      <c r="E62" s="271"/>
      <c r="F62" s="272"/>
      <c r="G62" s="272"/>
      <c r="H62" s="284" t="s">
        <v>257</v>
      </c>
      <c r="I62" s="285"/>
      <c r="J62" s="285"/>
      <c r="K62" s="285"/>
      <c r="L62" s="285"/>
      <c r="M62" s="285"/>
      <c r="N62" s="285"/>
      <c r="O62" s="285"/>
      <c r="P62" s="286"/>
    </row>
    <row r="63" ht="12.0" customFormat="1" s="155">
      <c r="A63" s="271"/>
      <c r="B63" s="272"/>
      <c r="C63" s="272"/>
      <c r="D63" s="273"/>
      <c r="E63" s="271"/>
      <c r="F63" s="272"/>
      <c r="G63" s="272"/>
      <c r="H63" s="287"/>
      <c r="I63" s="288"/>
      <c r="J63" s="288"/>
      <c r="K63" s="288"/>
      <c r="L63" s="288"/>
      <c r="M63" s="288"/>
      <c r="N63" s="288"/>
      <c r="O63" s="288"/>
      <c r="P63" s="289"/>
    </row>
    <row r="64" ht="12.0" customFormat="1" s="155">
      <c r="A64" s="271"/>
      <c r="B64" s="272"/>
      <c r="C64" s="272"/>
      <c r="D64" s="273"/>
      <c r="E64" s="271"/>
      <c r="F64" s="272"/>
      <c r="G64" s="272"/>
      <c r="H64" s="287"/>
      <c r="I64" s="288"/>
      <c r="J64" s="288"/>
      <c r="K64" s="288"/>
      <c r="L64" s="288"/>
      <c r="M64" s="288"/>
      <c r="N64" s="288"/>
      <c r="O64" s="288"/>
      <c r="P64" s="289"/>
    </row>
    <row r="65" ht="12.0" customFormat="1" s="155">
      <c r="A65" s="290"/>
      <c r="B65" s="291"/>
      <c r="C65" s="291"/>
      <c r="D65" s="292"/>
      <c r="E65" s="290"/>
      <c r="F65" s="291"/>
      <c r="G65" s="291"/>
      <c r="H65" s="293"/>
      <c r="I65" s="294"/>
      <c r="J65" s="294"/>
      <c r="K65" s="294"/>
      <c r="L65" s="294"/>
      <c r="M65" s="294"/>
      <c r="N65" s="294"/>
      <c r="O65" s="294"/>
      <c r="P65" s="295"/>
    </row>
    <row r="66" customFormat="1" s="155">
      <c r="A66" s="267"/>
      <c r="B66" s="267"/>
      <c r="C66" s="267"/>
      <c r="D66" s="267"/>
      <c r="E66" s="267"/>
      <c r="F66" s="267"/>
      <c r="G66" s="267"/>
      <c r="H66" s="267"/>
      <c r="I66" s="267"/>
      <c r="J66" s="267"/>
      <c r="K66" s="267"/>
      <c r="L66" s="267"/>
      <c r="M66" s="267"/>
      <c r="N66" s="267"/>
      <c r="O66" s="267"/>
      <c r="P66" s="267"/>
    </row>
    <row r="67" customFormat="1" s="155">
      <c r="A67" s="296" t="s">
        <v>258</v>
      </c>
      <c r="B67" s="297"/>
      <c r="C67" s="298"/>
      <c r="D67" s="299"/>
      <c r="E67" s="299"/>
      <c r="F67" s="267"/>
      <c r="G67" s="267"/>
      <c r="H67" s="267"/>
      <c r="I67" s="300" t="s">
        <v>259</v>
      </c>
      <c r="J67" s="300"/>
      <c r="K67" s="299"/>
      <c r="L67" s="299"/>
      <c r="M67" s="299"/>
      <c r="N67" s="299"/>
      <c r="O67" s="267"/>
      <c r="P67" s="267"/>
    </row>
    <row r="68" ht="13.5" customFormat="1" s="155">
      <c r="A68" s="230">
        <v>1.0</v>
      </c>
      <c r="B68" s="217" t="s">
        <v>260</v>
      </c>
      <c r="C68" s="301" t="s">
        <v>261</v>
      </c>
      <c r="D68" s="302"/>
      <c r="E68" s="302"/>
      <c r="F68" s="267"/>
      <c r="G68" s="267"/>
      <c r="H68" s="267"/>
      <c r="I68" s="301"/>
      <c r="J68" s="301"/>
      <c r="K68" s="302"/>
      <c r="L68" s="302"/>
      <c r="M68" s="302"/>
      <c r="N68" s="302"/>
      <c r="O68" s="267"/>
      <c r="P68" s="267"/>
    </row>
    <row r="69" ht="13.5" customFormat="1" s="155">
      <c r="A69" s="230">
        <v>2.0</v>
      </c>
      <c r="B69" s="217" t="s">
        <v>262</v>
      </c>
      <c r="C69" s="230"/>
      <c r="D69" s="302"/>
      <c r="E69" s="303"/>
      <c r="F69" s="267"/>
      <c r="G69" s="267"/>
      <c r="H69" s="267"/>
      <c r="I69" s="301"/>
      <c r="J69" s="301"/>
      <c r="K69" s="302"/>
      <c r="L69" s="302"/>
      <c r="M69" s="302"/>
      <c r="N69" s="302"/>
      <c r="O69" s="267"/>
      <c r="P69" s="267"/>
    </row>
    <row r="70" ht="13.5" customFormat="1" s="155">
      <c r="A70" s="230">
        <v>3.0</v>
      </c>
      <c r="B70" s="217" t="s">
        <v>263</v>
      </c>
      <c r="C70" s="230"/>
      <c r="D70" s="302"/>
      <c r="E70" s="303"/>
      <c r="F70" s="267"/>
      <c r="G70" s="267"/>
      <c r="H70" s="267"/>
      <c r="I70" s="301"/>
      <c r="J70" s="301"/>
      <c r="K70" s="302"/>
      <c r="L70" s="302"/>
      <c r="M70" s="302"/>
      <c r="N70" s="302"/>
      <c r="O70" s="267"/>
      <c r="P70" s="267"/>
    </row>
    <row r="71" ht="13.5" customFormat="1" s="155">
      <c r="A71" s="230">
        <v>4.0</v>
      </c>
      <c r="B71" s="217" t="s">
        <v>264</v>
      </c>
      <c r="C71" s="230" t="s">
        <v>265</v>
      </c>
      <c r="D71" s="304"/>
      <c r="E71" s="303"/>
      <c r="F71" s="303"/>
      <c r="G71" s="267"/>
      <c r="H71" s="267"/>
      <c r="I71" s="225"/>
      <c r="J71" s="225"/>
      <c r="K71" s="267"/>
      <c r="L71" s="267"/>
      <c r="M71" s="267"/>
      <c r="N71" s="267"/>
      <c r="O71" s="267"/>
      <c r="P71" s="267"/>
    </row>
    <row r="72" ht="13.5" customFormat="1" s="155">
      <c r="A72" s="230">
        <v>5.0</v>
      </c>
      <c r="B72" s="217" t="s">
        <v>266</v>
      </c>
      <c r="C72" s="230">
        <v>200.0</v>
      </c>
      <c r="D72" s="304"/>
      <c r="E72" s="303"/>
      <c r="F72" s="303"/>
      <c r="G72" s="267"/>
      <c r="H72" s="267"/>
      <c r="I72" s="217" t="s">
        <v>267</v>
      </c>
      <c r="J72" s="230">
        <v>30.0</v>
      </c>
      <c r="K72" s="304"/>
      <c r="L72" s="304"/>
      <c r="M72" s="267"/>
      <c r="N72" s="303"/>
      <c r="O72" s="267"/>
      <c r="P72" s="267"/>
    </row>
    <row r="73" ht="13.5" customFormat="1" s="155">
      <c r="A73" s="230">
        <v>6.0</v>
      </c>
      <c r="B73" s="217" t="s">
        <v>268</v>
      </c>
      <c r="C73" s="230"/>
      <c r="D73" s="304"/>
      <c r="E73" s="303"/>
      <c r="F73" s="303"/>
      <c r="G73" s="267"/>
      <c r="H73" s="267"/>
      <c r="I73" s="217" t="s">
        <v>269</v>
      </c>
      <c r="J73" s="230">
        <v>10.0</v>
      </c>
      <c r="K73" s="304"/>
      <c r="L73" s="304"/>
      <c r="M73" s="267"/>
      <c r="N73" s="303"/>
      <c r="O73" s="267"/>
      <c r="P73" s="267"/>
    </row>
    <row r="74" ht="13.5" customFormat="1" s="155">
      <c r="A74" s="230">
        <v>7.0</v>
      </c>
      <c r="B74" s="217" t="s">
        <v>270</v>
      </c>
      <c r="C74" s="230">
        <f>C72*C73</f>
        <v>0.0</v>
      </c>
      <c r="D74" s="304"/>
      <c r="E74" s="303"/>
      <c r="F74" s="303"/>
      <c r="G74" s="267"/>
      <c r="H74" s="267"/>
      <c r="I74" s="217" t="s">
        <v>271</v>
      </c>
      <c r="J74" s="230">
        <v>10.0</v>
      </c>
      <c r="K74" s="304"/>
      <c r="L74" s="304"/>
      <c r="M74" s="267"/>
      <c r="N74" s="303"/>
      <c r="O74" s="267"/>
      <c r="P74" s="267"/>
    </row>
    <row r="75" ht="13.5" customFormat="1" s="155">
      <c r="A75" s="230">
        <v>8.0</v>
      </c>
      <c r="B75" s="217" t="s">
        <v>272</v>
      </c>
      <c r="C75" s="230">
        <v>3.0</v>
      </c>
      <c r="D75" s="304"/>
      <c r="E75" s="303"/>
      <c r="F75" s="303"/>
      <c r="G75" s="267"/>
      <c r="H75" s="267"/>
      <c r="I75" s="217" t="s">
        <v>273</v>
      </c>
      <c r="J75" s="230">
        <f>SUM(J72:J74)</f>
        <v>50.0</v>
      </c>
      <c r="K75" s="304"/>
      <c r="L75" s="304"/>
      <c r="M75" s="267"/>
      <c r="N75" s="303"/>
      <c r="O75" s="267"/>
      <c r="P75" s="267"/>
    </row>
    <row r="76" ht="13.5" customFormat="1" s="155">
      <c r="A76" s="230">
        <v>9.0</v>
      </c>
      <c r="B76" s="217" t="s">
        <v>274</v>
      </c>
      <c r="C76" s="230"/>
      <c r="D76" s="304"/>
      <c r="E76" s="303"/>
      <c r="F76" s="303"/>
      <c r="G76" s="267"/>
      <c r="H76" s="267"/>
      <c r="I76" s="217"/>
      <c r="J76" s="217"/>
      <c r="K76" s="304"/>
      <c r="L76" s="304"/>
      <c r="M76" s="267"/>
      <c r="N76" s="304"/>
      <c r="O76" s="267"/>
      <c r="P76" s="267"/>
    </row>
    <row r="77" ht="13.5" customFormat="1" s="155">
      <c r="A77" s="230">
        <v>10.0</v>
      </c>
      <c r="B77" s="217" t="s">
        <v>275</v>
      </c>
      <c r="C77" s="230">
        <f>C76*C75</f>
        <v>0.0</v>
      </c>
      <c r="D77" s="304"/>
      <c r="E77" s="303"/>
      <c r="F77" s="303"/>
      <c r="G77" s="267"/>
      <c r="H77" s="267"/>
      <c r="I77" s="305" t="s">
        <v>276</v>
      </c>
      <c r="J77" s="306">
        <f>J75*150/50</f>
        <v>150.0</v>
      </c>
      <c r="K77" s="304"/>
      <c r="L77" s="304"/>
      <c r="M77" s="267"/>
      <c r="N77" s="307"/>
      <c r="O77" s="267"/>
      <c r="P77" s="267"/>
    </row>
    <row r="78" ht="13.5" customFormat="1" s="155">
      <c r="A78" s="230">
        <v>11.0</v>
      </c>
      <c r="B78" s="217" t="s">
        <v>277</v>
      </c>
      <c r="C78" s="230">
        <v>610.0</v>
      </c>
      <c r="D78" s="304"/>
      <c r="E78" s="303"/>
      <c r="F78" s="303"/>
      <c r="G78" s="267"/>
      <c r="H78" s="267"/>
      <c r="I78" s="217"/>
      <c r="J78" s="217"/>
      <c r="K78" s="304"/>
      <c r="L78" s="304"/>
      <c r="M78" s="267"/>
      <c r="N78" s="304"/>
      <c r="O78" s="267"/>
      <c r="P78" s="267"/>
    </row>
    <row r="79" ht="13.5" customFormat="1" s="155">
      <c r="A79" s="230">
        <v>12.0</v>
      </c>
      <c r="B79" s="217" t="s">
        <v>278</v>
      </c>
      <c r="C79" s="230"/>
      <c r="D79" s="304"/>
      <c r="E79" s="303"/>
      <c r="F79" s="303"/>
      <c r="G79" s="267"/>
      <c r="H79" s="267"/>
      <c r="I79" s="217" t="s">
        <v>279</v>
      </c>
      <c r="J79" s="217"/>
      <c r="K79" s="304"/>
      <c r="L79" s="304"/>
      <c r="M79" s="267"/>
      <c r="N79" s="304"/>
      <c r="O79" s="267"/>
      <c r="P79" s="267"/>
    </row>
    <row r="80" ht="13.5" customFormat="1" s="155">
      <c r="A80" s="230">
        <v>13.0</v>
      </c>
      <c r="B80" s="217" t="s">
        <v>280</v>
      </c>
      <c r="C80" s="230">
        <f>C79*C78</f>
        <v>0.0</v>
      </c>
      <c r="D80" s="304"/>
      <c r="E80" s="303"/>
      <c r="F80" s="303"/>
      <c r="G80" s="267"/>
      <c r="H80" s="267"/>
      <c r="I80" s="217" t="s">
        <v>281</v>
      </c>
      <c r="J80" s="217"/>
      <c r="K80" s="304"/>
      <c r="L80" s="304"/>
      <c r="M80" s="267"/>
      <c r="N80" s="304"/>
      <c r="O80" s="267"/>
      <c r="P80" s="267"/>
    </row>
    <row r="81" ht="13.5" customFormat="1" s="155">
      <c r="A81" s="230">
        <v>14.0</v>
      </c>
      <c r="B81" s="217" t="s">
        <v>282</v>
      </c>
      <c r="C81" s="230">
        <v>0.0</v>
      </c>
      <c r="D81" s="304"/>
      <c r="E81" s="303"/>
      <c r="F81" s="303"/>
      <c r="G81" s="267"/>
      <c r="H81" s="267"/>
      <c r="I81" s="217" t="s">
        <v>283</v>
      </c>
      <c r="J81" s="230">
        <f>450*24</f>
        <v>10800.0</v>
      </c>
      <c r="K81" s="304"/>
      <c r="L81" s="304"/>
      <c r="M81" s="267"/>
      <c r="N81" s="303"/>
      <c r="O81" s="267"/>
      <c r="P81" s="267"/>
    </row>
    <row r="82" ht="13.5" customFormat="1" s="155">
      <c r="A82" s="230">
        <v>15.0</v>
      </c>
      <c r="B82" s="217" t="s">
        <v>284</v>
      </c>
      <c r="C82" s="230">
        <v>0.0</v>
      </c>
      <c r="D82" s="304"/>
      <c r="E82" s="303"/>
      <c r="F82" s="303"/>
      <c r="G82" s="267"/>
      <c r="H82" s="267"/>
      <c r="I82" s="217"/>
      <c r="J82" s="217"/>
      <c r="K82" s="304"/>
      <c r="L82" s="304"/>
      <c r="M82" s="267"/>
      <c r="N82" s="304"/>
      <c r="O82" s="267"/>
      <c r="P82" s="267"/>
    </row>
    <row r="83" ht="13.5" customFormat="1" s="155">
      <c r="A83" s="225"/>
      <c r="B83" s="225"/>
      <c r="C83" s="191"/>
      <c r="D83" s="267"/>
      <c r="E83" s="308"/>
      <c r="F83" s="308"/>
      <c r="G83" s="267"/>
      <c r="H83" s="267"/>
      <c r="I83" s="305" t="s">
        <v>285</v>
      </c>
      <c r="J83" s="306">
        <f>J81/50</f>
        <v>216.0</v>
      </c>
      <c r="K83" s="304"/>
      <c r="L83" s="304"/>
      <c r="M83" s="267"/>
      <c r="N83" s="307"/>
      <c r="O83" s="267"/>
      <c r="P83" s="267"/>
    </row>
    <row r="84" customFormat="1" s="155">
      <c r="A84" s="225"/>
      <c r="B84" s="309" t="s">
        <v>286</v>
      </c>
      <c r="C84" s="191">
        <f>C74+C77+C80+C81+C82</f>
        <v>0.0</v>
      </c>
      <c r="D84" s="267"/>
      <c r="E84" s="308"/>
      <c r="F84" s="308"/>
      <c r="G84" s="267"/>
      <c r="H84" s="267"/>
      <c r="I84" s="217"/>
      <c r="J84" s="225"/>
      <c r="K84" s="304"/>
      <c r="L84" s="304"/>
      <c r="M84" s="267"/>
      <c r="N84" s="267"/>
      <c r="O84" s="267"/>
      <c r="P84" s="267"/>
    </row>
    <row r="85" ht="13.5" customFormat="1" s="155">
      <c r="A85" s="267"/>
      <c r="B85" s="267"/>
      <c r="C85" s="267"/>
      <c r="D85" s="267"/>
      <c r="E85" s="267"/>
      <c r="F85" s="308"/>
      <c r="G85" s="267"/>
      <c r="H85" s="267"/>
      <c r="I85" s="305" t="s">
        <v>287</v>
      </c>
      <c r="J85" s="225"/>
      <c r="K85" s="304"/>
      <c r="L85" s="304"/>
      <c r="M85" s="267"/>
      <c r="N85" s="267"/>
      <c r="O85" s="267"/>
      <c r="P85" s="267"/>
    </row>
    <row r="86" ht="13.5" customFormat="1" s="155">
      <c r="A86" s="267"/>
      <c r="B86" s="267"/>
      <c r="C86" s="267"/>
      <c r="D86" s="267"/>
      <c r="E86" s="267"/>
      <c r="F86" s="267"/>
      <c r="G86" s="267"/>
      <c r="H86" s="267"/>
      <c r="I86" s="217"/>
      <c r="J86" s="225"/>
      <c r="K86" s="304"/>
      <c r="L86" s="304"/>
      <c r="M86" s="267"/>
      <c r="N86" s="267"/>
      <c r="O86" s="267"/>
      <c r="P86" s="267"/>
    </row>
    <row r="87" customFormat="1" s="155">
      <c r="A87" s="267"/>
      <c r="B87" s="302"/>
      <c r="C87" s="302"/>
      <c r="D87" s="302"/>
      <c r="E87" s="302"/>
      <c r="F87" s="267"/>
      <c r="G87" s="267"/>
      <c r="H87" s="267"/>
      <c r="I87" s="305" t="s">
        <v>288</v>
      </c>
      <c r="J87" s="225"/>
      <c r="K87" s="304"/>
      <c r="L87" s="304"/>
      <c r="M87" s="267"/>
      <c r="N87" s="267"/>
      <c r="O87" s="267"/>
      <c r="P87" s="267"/>
    </row>
    <row r="88" customFormat="1" s="155">
      <c r="A88" s="267"/>
      <c r="C88" s="267"/>
      <c r="D88" s="267"/>
      <c r="E88" s="308"/>
      <c r="F88" s="267"/>
      <c r="G88" s="267"/>
      <c r="H88" s="267"/>
      <c r="I88" s="267"/>
      <c r="J88" s="267"/>
      <c r="K88" s="267"/>
      <c r="L88" s="267"/>
      <c r="M88" s="267"/>
      <c r="N88" s="267"/>
      <c r="O88" s="267"/>
      <c r="P88" s="267"/>
    </row>
    <row r="89" customFormat="1" s="155">
      <c r="A89" s="267"/>
      <c r="C89" s="267"/>
      <c r="D89" s="267"/>
      <c r="E89" s="308"/>
      <c r="F89" s="267"/>
      <c r="G89" s="267"/>
      <c r="H89" s="267"/>
      <c r="I89" s="267"/>
      <c r="J89" s="267"/>
      <c r="K89" s="267"/>
      <c r="L89" s="267"/>
      <c r="M89" s="267"/>
      <c r="N89" s="267"/>
      <c r="O89" s="267"/>
      <c r="P89" s="267"/>
    </row>
    <row r="90" ht="15.0" customFormat="1" s="155">
      <c r="A90" s="267"/>
      <c r="C90" s="267"/>
      <c r="D90" s="267"/>
      <c r="E90" s="308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</row>
    <row r="91" customFormat="1" s="155">
      <c r="A91" s="267"/>
      <c r="B91" s="310" t="s">
        <v>289</v>
      </c>
      <c r="C91" s="162"/>
      <c r="D91" s="163"/>
      <c r="E91" s="267"/>
      <c r="F91" s="267"/>
      <c r="G91" s="267"/>
      <c r="H91" s="267"/>
      <c r="I91" s="267"/>
      <c r="J91" s="267"/>
      <c r="K91" s="267"/>
      <c r="L91" s="267"/>
      <c r="M91" s="267"/>
      <c r="N91" s="267"/>
      <c r="O91" s="267"/>
      <c r="P91" s="267"/>
    </row>
    <row r="92" ht="13.5" customFormat="1" s="155">
      <c r="A92" s="267"/>
      <c r="B92" s="311" t="s">
        <v>290</v>
      </c>
      <c r="C92" s="312" t="s">
        <v>291</v>
      </c>
      <c r="D92" s="311" t="s">
        <v>292</v>
      </c>
      <c r="E92" s="267"/>
      <c r="F92" s="267"/>
      <c r="G92" s="267"/>
      <c r="H92" s="267"/>
      <c r="I92" s="267"/>
      <c r="J92" s="267"/>
      <c r="K92" s="267"/>
      <c r="L92" s="267"/>
      <c r="M92" s="267"/>
      <c r="N92" s="267"/>
      <c r="O92" s="267"/>
      <c r="P92" s="267"/>
    </row>
    <row r="93" ht="13.5" customFormat="1" s="155">
      <c r="A93" s="267"/>
      <c r="B93" s="217" t="s">
        <v>293</v>
      </c>
      <c r="C93" s="217" t="s">
        <v>294</v>
      </c>
      <c r="D93" s="230" t="s">
        <v>295</v>
      </c>
      <c r="E93" s="267"/>
      <c r="F93" s="267"/>
      <c r="G93" s="267"/>
      <c r="H93" s="267"/>
      <c r="I93" s="267"/>
      <c r="J93" s="267"/>
      <c r="K93" s="267"/>
      <c r="L93" s="267"/>
      <c r="M93" s="267"/>
      <c r="N93" s="267"/>
      <c r="O93" s="267"/>
      <c r="P93" s="267"/>
    </row>
    <row r="94" ht="13.5" customFormat="1" s="155">
      <c r="A94" s="267"/>
      <c r="B94" s="217" t="s">
        <v>296</v>
      </c>
      <c r="C94" s="217" t="s">
        <v>297</v>
      </c>
      <c r="D94" s="230" t="s">
        <v>298</v>
      </c>
      <c r="E94" s="267"/>
      <c r="F94" s="267"/>
      <c r="G94" s="267"/>
      <c r="H94" s="267"/>
      <c r="I94" s="267"/>
      <c r="J94" s="267"/>
      <c r="K94" s="267"/>
      <c r="L94" s="267"/>
      <c r="M94" s="267"/>
      <c r="N94" s="267"/>
      <c r="O94" s="267"/>
      <c r="P94" s="267"/>
    </row>
    <row r="95" customFormat="1" s="155">
      <c r="A95" s="267"/>
      <c r="B95" s="217" t="s">
        <v>299</v>
      </c>
      <c r="C95" s="217"/>
      <c r="D95" s="230" t="s">
        <v>300</v>
      </c>
      <c r="E95" s="267"/>
      <c r="F95" s="267"/>
      <c r="G95" s="267"/>
      <c r="H95" s="267"/>
      <c r="I95" s="267"/>
      <c r="J95" s="267"/>
      <c r="K95" s="267"/>
      <c r="L95" s="267"/>
      <c r="M95" s="267"/>
      <c r="N95" s="267"/>
      <c r="O95" s="267"/>
      <c r="P95" s="267"/>
    </row>
  </sheetData>
  <mergeCells count="36">
    <mergeCell ref="H62:P63"/>
    <mergeCell ref="A35:A41"/>
    <mergeCell ref="O53:O54"/>
    <mergeCell ref="A51:D65"/>
    <mergeCell ref="F5:G5"/>
    <mergeCell ref="O51:O52"/>
    <mergeCell ref="D5:E5"/>
    <mergeCell ref="C18:F18"/>
    <mergeCell ref="A7:A18"/>
    <mergeCell ref="H1:P1"/>
    <mergeCell ref="O57:O59"/>
    <mergeCell ref="C17:F17"/>
    <mergeCell ref="I47:J48"/>
    <mergeCell ref="C38:F38"/>
    <mergeCell ref="B87:E87"/>
    <mergeCell ref="O55:O56"/>
    <mergeCell ref="I67:J67"/>
    <mergeCell ref="H2:P40"/>
    <mergeCell ref="B91:D91"/>
    <mergeCell ref="H64:P65"/>
    <mergeCell ref="O49:O50"/>
    <mergeCell ref="A42:A49"/>
    <mergeCell ref="A67:C67"/>
    <mergeCell ref="I45:J46"/>
    <mergeCell ref="O47:O48"/>
    <mergeCell ref="I57:J59"/>
    <mergeCell ref="I55:J56"/>
    <mergeCell ref="H45:H59"/>
    <mergeCell ref="C16:F16"/>
    <mergeCell ref="E51:G65"/>
    <mergeCell ref="I49:J50"/>
    <mergeCell ref="I42:J42"/>
    <mergeCell ref="I51:J52"/>
    <mergeCell ref="I53:J54"/>
    <mergeCell ref="O45:O46"/>
    <mergeCell ref="A20:A34"/>
  </mergeCells>
  <dataValidations count="2">
    <dataValidation allowBlank="1" showErrorMessage="1" errorTitle="The value you entered is not valid." error="The value entered violates data validation rules set in cell" errorStyle="stop" type="list" sqref="C25:C25">
      <formula1>S$27:$S$36</formula1>
    </dataValidation>
    <dataValidation allowBlank="1" showErrorMessage="1" errorTitle="The value you entered is not valid." error="The value entered violates data validation rules set in cell" errorStyle="stop" type="list" sqref="C20:C24 C26:C34">
      <formula1>"Manual,Automatic mc"</formula1>
    </dataValidation>
  </dataValidation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0" customHeight="1"/>
  <cols>
    <col min="1" max="1" width="9.43"/>
    <col min="2" max="2" width="39.86"/>
    <col min="3" max="3" width="10.14"/>
    <col min="4" max="4" width="15.43"/>
    <col min="5" max="1024" width="9.43"/>
    <col min="1025" max="1025" width="11.43"/>
  </cols>
  <sheetData>
    <row r="1">
      <c r="A1" s="313" t="s">
        <v>301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4"/>
    </row>
    <row r="2">
      <c r="A2" s="313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4"/>
    </row>
    <row r="3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</row>
    <row r="4" customHeight="1" ht="12.75">
      <c r="A4" s="313"/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</row>
    <row r="5" ht="15.0">
      <c r="B5" s="315" t="s">
        <v>302</v>
      </c>
      <c r="C5" s="316"/>
      <c r="D5" s="316"/>
      <c r="E5" s="316"/>
      <c r="F5" s="316"/>
      <c r="G5" s="316"/>
      <c r="H5" s="316"/>
      <c r="I5" s="317"/>
      <c r="J5" s="136"/>
      <c r="K5" s="318"/>
      <c r="L5" s="318"/>
      <c r="M5" s="318"/>
      <c r="N5" s="318"/>
      <c r="O5" s="318"/>
      <c r="P5" s="318"/>
      <c r="Q5" s="318"/>
      <c r="R5" s="318"/>
      <c r="S5" s="318"/>
      <c r="T5" s="136"/>
      <c r="V5" s="319"/>
      <c r="W5" s="319"/>
      <c r="X5" s="318"/>
      <c r="Y5" s="318"/>
      <c r="Z5" s="318"/>
      <c r="AA5" s="318"/>
      <c r="AB5" s="318"/>
      <c r="AC5" s="318"/>
      <c r="AD5" s="136"/>
      <c r="AF5" s="319"/>
      <c r="AG5" s="319"/>
      <c r="AH5" s="318"/>
      <c r="AI5" s="318"/>
      <c r="AJ5" s="318"/>
      <c r="AK5" s="318"/>
      <c r="AL5" s="318"/>
      <c r="AM5" s="318"/>
    </row>
    <row r="6" ht="15.0">
      <c r="B6" s="320" t="s">
        <v>303</v>
      </c>
      <c r="C6" s="321"/>
      <c r="D6" s="322"/>
      <c r="E6" s="322"/>
      <c r="F6" s="322"/>
      <c r="G6" s="322"/>
      <c r="H6" s="322"/>
      <c r="I6" s="323"/>
      <c r="J6" s="136"/>
      <c r="K6" s="324"/>
      <c r="L6" s="319"/>
      <c r="M6" s="319"/>
      <c r="N6" s="319"/>
      <c r="O6" s="319"/>
      <c r="P6" s="319"/>
      <c r="Q6" s="319"/>
      <c r="R6" s="319"/>
      <c r="S6" s="319"/>
      <c r="T6" s="136"/>
      <c r="V6" s="319"/>
      <c r="W6" s="319"/>
      <c r="X6" s="318"/>
      <c r="Y6" s="318"/>
      <c r="Z6" s="318"/>
      <c r="AA6" s="318"/>
      <c r="AB6" s="318"/>
      <c r="AC6" s="318"/>
      <c r="AD6" s="136"/>
      <c r="AF6" s="319"/>
      <c r="AG6" s="319"/>
      <c r="AH6" s="318"/>
      <c r="AI6" s="318"/>
      <c r="AJ6" s="318"/>
      <c r="AK6" s="318"/>
      <c r="AL6" s="318"/>
      <c r="AM6" s="318"/>
    </row>
    <row r="7" customHeight="1" ht="189.0">
      <c r="B7" s="325" t="s">
        <v>304</v>
      </c>
      <c r="C7" s="321"/>
      <c r="D7" s="322"/>
      <c r="E7" s="322"/>
      <c r="F7" s="322"/>
      <c r="G7" s="322"/>
      <c r="H7" s="322"/>
      <c r="I7" s="323"/>
      <c r="J7" s="136"/>
      <c r="K7" s="326"/>
      <c r="L7" s="319"/>
      <c r="M7" s="319"/>
      <c r="N7" s="319"/>
      <c r="O7" s="319"/>
      <c r="P7" s="319"/>
      <c r="Q7" s="319"/>
      <c r="R7" s="319"/>
      <c r="S7" s="319"/>
      <c r="T7" s="136"/>
      <c r="U7" s="326"/>
      <c r="V7" s="319"/>
      <c r="W7" s="319"/>
      <c r="X7" s="319"/>
      <c r="Y7" s="319"/>
      <c r="Z7" s="319"/>
      <c r="AA7" s="319"/>
      <c r="AB7" s="319"/>
      <c r="AC7" s="319"/>
      <c r="AD7" s="136"/>
      <c r="AE7" s="326"/>
      <c r="AF7" s="319"/>
      <c r="AG7" s="319"/>
      <c r="AH7" s="319"/>
      <c r="AI7" s="319"/>
      <c r="AJ7" s="319"/>
      <c r="AK7" s="319"/>
      <c r="AL7" s="319"/>
      <c r="AM7" s="319"/>
    </row>
    <row r="8" ht="15.0">
      <c r="B8" s="327" t="s">
        <v>305</v>
      </c>
      <c r="C8" s="328"/>
      <c r="D8" s="319"/>
      <c r="E8" s="319"/>
      <c r="F8" s="319"/>
      <c r="G8" s="319"/>
      <c r="H8" s="319"/>
      <c r="I8" s="329"/>
      <c r="J8" s="136"/>
      <c r="K8" s="326"/>
      <c r="L8" s="319"/>
      <c r="M8" s="319"/>
      <c r="N8" s="319"/>
      <c r="O8" s="319"/>
      <c r="P8" s="319"/>
      <c r="Q8" s="319"/>
      <c r="R8" s="319"/>
      <c r="S8" s="319"/>
      <c r="T8" s="136"/>
      <c r="U8" s="326"/>
      <c r="V8" s="319"/>
      <c r="W8" s="319"/>
      <c r="X8" s="319"/>
      <c r="Y8" s="319"/>
      <c r="Z8" s="319"/>
      <c r="AA8" s="319"/>
      <c r="AB8" s="319"/>
      <c r="AC8" s="319"/>
      <c r="AD8" s="136"/>
      <c r="AE8" s="326"/>
      <c r="AF8" s="319"/>
      <c r="AG8" s="319"/>
      <c r="AH8" s="319"/>
      <c r="AI8" s="319"/>
      <c r="AJ8" s="319"/>
      <c r="AK8" s="319"/>
      <c r="AL8" s="319"/>
      <c r="AM8" s="319"/>
    </row>
    <row r="9" customHeight="1" ht="21.75">
      <c r="B9" s="330" t="s">
        <v>306</v>
      </c>
      <c r="C9" s="331"/>
      <c r="D9" s="331"/>
      <c r="E9" s="331"/>
      <c r="F9" s="331"/>
      <c r="G9" s="331"/>
      <c r="H9" s="331"/>
      <c r="I9" s="332"/>
      <c r="J9" s="136"/>
      <c r="K9" s="333"/>
      <c r="L9" s="333"/>
      <c r="M9" s="333"/>
      <c r="N9" s="333"/>
      <c r="O9" s="333"/>
      <c r="P9" s="333"/>
      <c r="Q9" s="333"/>
      <c r="R9" s="333"/>
      <c r="S9" s="333"/>
      <c r="T9" s="136"/>
      <c r="U9" s="333"/>
      <c r="V9" s="333"/>
      <c r="W9" s="333"/>
      <c r="X9" s="333"/>
      <c r="Y9" s="333"/>
      <c r="Z9" s="333"/>
      <c r="AA9" s="333"/>
      <c r="AB9" s="333"/>
      <c r="AC9" s="333"/>
      <c r="AD9" s="136"/>
      <c r="AE9" s="333"/>
      <c r="AF9" s="333"/>
      <c r="AG9" s="333"/>
      <c r="AH9" s="333"/>
      <c r="AI9" s="333"/>
      <c r="AJ9" s="333"/>
      <c r="AK9" s="333"/>
      <c r="AL9" s="333"/>
      <c r="AM9" s="333"/>
    </row>
    <row r="10" customHeight="1" ht="25.5">
      <c r="B10" s="334" t="s">
        <v>307</v>
      </c>
      <c r="C10" s="335" t="s">
        <v>308</v>
      </c>
      <c r="D10" s="335"/>
      <c r="E10" s="336"/>
      <c r="F10" s="336"/>
      <c r="G10" s="336"/>
      <c r="H10" s="336"/>
      <c r="I10" s="336"/>
      <c r="J10" s="136"/>
      <c r="K10" s="337"/>
      <c r="L10" s="338"/>
      <c r="M10" s="338"/>
      <c r="N10" s="338"/>
      <c r="O10" s="338"/>
      <c r="P10" s="338"/>
      <c r="Q10" s="338"/>
      <c r="R10" s="338"/>
      <c r="S10" s="338"/>
      <c r="T10" s="136"/>
      <c r="U10" s="337"/>
      <c r="V10" s="339"/>
      <c r="W10" s="339"/>
      <c r="X10" s="339"/>
      <c r="Y10" s="339"/>
      <c r="Z10" s="339"/>
      <c r="AA10" s="339"/>
      <c r="AB10" s="339"/>
      <c r="AC10" s="339"/>
      <c r="AD10" s="136"/>
      <c r="AE10" s="337"/>
      <c r="AF10" s="339"/>
      <c r="AG10" s="339"/>
      <c r="AH10" s="339"/>
      <c r="AI10" s="339"/>
      <c r="AJ10" s="339"/>
      <c r="AK10" s="339"/>
      <c r="AL10" s="339"/>
      <c r="AM10" s="339"/>
    </row>
    <row r="11" customHeight="1" ht="25.5">
      <c r="B11" s="340" t="s">
        <v>309</v>
      </c>
      <c r="C11" s="117"/>
      <c r="D11" s="117"/>
      <c r="E11" s="338"/>
      <c r="F11" s="338"/>
      <c r="G11" s="338"/>
      <c r="H11" s="338"/>
      <c r="I11" s="338"/>
      <c r="J11" s="136"/>
      <c r="K11" s="337"/>
      <c r="L11" s="338"/>
      <c r="M11" s="338"/>
      <c r="N11" s="338"/>
      <c r="O11" s="338"/>
      <c r="P11" s="338"/>
      <c r="Q11" s="338"/>
      <c r="R11" s="338"/>
      <c r="S11" s="338"/>
      <c r="T11" s="136"/>
      <c r="U11" s="337"/>
      <c r="V11" s="339"/>
      <c r="W11" s="339"/>
      <c r="X11" s="339"/>
      <c r="Y11" s="339"/>
      <c r="Z11" s="339"/>
      <c r="AA11" s="339"/>
      <c r="AB11" s="339"/>
      <c r="AC11" s="339"/>
      <c r="AD11" s="136"/>
      <c r="AE11" s="337"/>
      <c r="AF11" s="339"/>
      <c r="AG11" s="339"/>
      <c r="AH11" s="339"/>
      <c r="AI11" s="339"/>
      <c r="AJ11" s="339"/>
      <c r="AK11" s="339"/>
      <c r="AL11" s="339"/>
      <c r="AM11" s="339"/>
    </row>
    <row r="12" customHeight="1" ht="25.5">
      <c r="B12" s="340" t="s">
        <v>310</v>
      </c>
      <c r="C12" s="117">
        <v>7.85</v>
      </c>
      <c r="D12" s="117"/>
      <c r="E12" s="338"/>
      <c r="F12" s="338"/>
      <c r="G12" s="338"/>
      <c r="H12" s="338"/>
      <c r="I12" s="338"/>
      <c r="J12" s="136"/>
      <c r="K12" s="337"/>
      <c r="L12" s="338"/>
      <c r="M12" s="338"/>
      <c r="N12" s="338"/>
      <c r="O12" s="338"/>
      <c r="P12" s="338"/>
      <c r="Q12" s="338"/>
      <c r="R12" s="338"/>
      <c r="S12" s="338"/>
      <c r="T12" s="136"/>
      <c r="U12" s="337"/>
      <c r="V12" s="339"/>
      <c r="W12" s="339"/>
      <c r="X12" s="339"/>
      <c r="Y12" s="339"/>
      <c r="Z12" s="339"/>
      <c r="AA12" s="339"/>
      <c r="AB12" s="339"/>
      <c r="AC12" s="339"/>
      <c r="AD12" s="136"/>
      <c r="AE12" s="337"/>
      <c r="AF12" s="339"/>
      <c r="AG12" s="339"/>
      <c r="AH12" s="339"/>
      <c r="AI12" s="339"/>
      <c r="AJ12" s="339"/>
      <c r="AK12" s="339"/>
      <c r="AL12" s="339"/>
      <c r="AM12" s="339"/>
    </row>
    <row r="13" ht="12.75">
      <c r="B13" s="340" t="s">
        <v>311</v>
      </c>
      <c r="C13" s="117">
        <v>100.0</v>
      </c>
      <c r="D13" s="117"/>
      <c r="E13" s="338"/>
      <c r="F13" s="338"/>
      <c r="G13" s="338"/>
      <c r="H13" s="338"/>
      <c r="I13" s="338"/>
      <c r="J13" s="136"/>
      <c r="K13" s="337"/>
      <c r="L13" s="338"/>
      <c r="M13" s="338"/>
      <c r="N13" s="338"/>
      <c r="O13" s="338"/>
      <c r="P13" s="338"/>
      <c r="Q13" s="338"/>
      <c r="R13" s="338"/>
      <c r="S13" s="338"/>
      <c r="T13" s="136"/>
      <c r="U13" s="337"/>
      <c r="V13" s="339"/>
      <c r="W13" s="339"/>
      <c r="X13" s="339"/>
      <c r="Y13" s="339"/>
      <c r="Z13" s="339"/>
      <c r="AA13" s="339"/>
      <c r="AB13" s="339"/>
      <c r="AC13" s="339"/>
      <c r="AD13" s="136"/>
      <c r="AE13" s="337"/>
      <c r="AF13" s="339"/>
      <c r="AG13" s="339"/>
      <c r="AH13" s="339"/>
      <c r="AI13" s="339"/>
      <c r="AJ13" s="339"/>
      <c r="AK13" s="339"/>
      <c r="AL13" s="339"/>
      <c r="AM13" s="339"/>
    </row>
    <row r="14" ht="12.75">
      <c r="B14" s="340" t="s">
        <v>312</v>
      </c>
      <c r="C14" s="117">
        <v>150.0</v>
      </c>
      <c r="D14" s="117"/>
      <c r="E14" s="338"/>
      <c r="F14" s="338"/>
      <c r="G14" s="338"/>
      <c r="H14" s="338"/>
      <c r="I14" s="338"/>
      <c r="J14" s="136"/>
      <c r="K14" s="337"/>
      <c r="L14" s="338"/>
      <c r="M14" s="338"/>
      <c r="N14" s="338"/>
      <c r="O14" s="338"/>
      <c r="P14" s="338"/>
      <c r="Q14" s="338"/>
      <c r="R14" s="338"/>
      <c r="S14" s="338"/>
      <c r="T14" s="136"/>
      <c r="U14" s="337"/>
      <c r="V14" s="339"/>
      <c r="W14" s="339"/>
      <c r="X14" s="339"/>
      <c r="Y14" s="339"/>
      <c r="Z14" s="339"/>
      <c r="AA14" s="339"/>
      <c r="AB14" s="339"/>
      <c r="AC14" s="339"/>
      <c r="AD14" s="136"/>
      <c r="AE14" s="337"/>
      <c r="AF14" s="339"/>
      <c r="AG14" s="339"/>
      <c r="AH14" s="339"/>
      <c r="AI14" s="339"/>
      <c r="AJ14" s="339"/>
      <c r="AK14" s="339"/>
      <c r="AL14" s="339"/>
      <c r="AM14" s="339"/>
    </row>
    <row r="15" ht="12.75">
      <c r="B15" s="340" t="s">
        <v>313</v>
      </c>
      <c r="C15" s="117">
        <v>0.0</v>
      </c>
      <c r="D15" s="117"/>
      <c r="E15" s="338"/>
      <c r="F15" s="338"/>
      <c r="G15" s="338"/>
      <c r="H15" s="338"/>
      <c r="I15" s="338"/>
      <c r="J15" s="136"/>
      <c r="K15" s="337"/>
      <c r="L15" s="338"/>
      <c r="M15" s="338"/>
      <c r="N15" s="338"/>
      <c r="O15" s="338"/>
      <c r="P15" s="338"/>
      <c r="Q15" s="338"/>
      <c r="R15" s="338"/>
      <c r="S15" s="338"/>
      <c r="T15" s="136"/>
      <c r="U15" s="337"/>
      <c r="V15" s="339"/>
      <c r="W15" s="339"/>
      <c r="X15" s="339"/>
      <c r="Y15" s="339"/>
      <c r="Z15" s="339"/>
      <c r="AA15" s="339"/>
      <c r="AB15" s="339"/>
      <c r="AC15" s="339"/>
      <c r="AD15" s="136"/>
      <c r="AE15" s="337"/>
      <c r="AF15" s="339"/>
      <c r="AG15" s="339"/>
      <c r="AH15" s="339"/>
      <c r="AI15" s="339"/>
      <c r="AJ15" s="339"/>
      <c r="AK15" s="339"/>
      <c r="AL15" s="339"/>
      <c r="AM15" s="339"/>
    </row>
    <row r="16" ht="13.5">
      <c r="B16" s="340" t="s">
        <v>314</v>
      </c>
      <c r="C16" s="117">
        <v>3.5</v>
      </c>
      <c r="D16" s="117"/>
      <c r="E16" s="338"/>
      <c r="F16" s="338"/>
      <c r="G16" s="338"/>
      <c r="H16" s="338"/>
      <c r="I16" s="338"/>
      <c r="J16" s="136"/>
      <c r="K16" s="337"/>
      <c r="L16" s="338"/>
      <c r="M16" s="338"/>
      <c r="N16" s="338"/>
      <c r="O16" s="338"/>
      <c r="P16" s="338"/>
      <c r="Q16" s="338"/>
      <c r="R16" s="338"/>
      <c r="S16" s="338"/>
      <c r="T16" s="136"/>
      <c r="U16" s="337"/>
      <c r="V16" s="339"/>
      <c r="W16" s="339"/>
      <c r="X16" s="339"/>
      <c r="Y16" s="339"/>
      <c r="Z16" s="339"/>
      <c r="AA16" s="339"/>
      <c r="AB16" s="339"/>
      <c r="AC16" s="339"/>
      <c r="AD16" s="136"/>
      <c r="AE16" s="337"/>
      <c r="AF16" s="339"/>
      <c r="AG16" s="339"/>
      <c r="AH16" s="339"/>
      <c r="AI16" s="339"/>
      <c r="AJ16" s="339"/>
      <c r="AK16" s="339"/>
      <c r="AL16" s="339"/>
      <c r="AM16" s="339"/>
    </row>
    <row r="17" customHeight="1" ht="12.75">
      <c r="B17" s="341" t="s">
        <v>315</v>
      </c>
      <c r="C17" s="342">
        <f>C13+C15*1.5+2*C16</f>
        <v>107.0</v>
      </c>
      <c r="D17" s="343">
        <f>C14+C15*1.5+2*C16</f>
        <v>157.0</v>
      </c>
      <c r="E17" s="344"/>
      <c r="F17" s="345"/>
      <c r="G17" s="345"/>
      <c r="H17" s="346"/>
      <c r="I17" s="346"/>
      <c r="J17" s="136"/>
      <c r="K17" s="347"/>
      <c r="L17" s="348"/>
      <c r="M17" s="348"/>
      <c r="N17" s="345"/>
      <c r="O17" s="345"/>
      <c r="P17" s="345"/>
      <c r="Q17" s="346"/>
      <c r="R17" s="346"/>
      <c r="S17" s="346"/>
      <c r="T17" s="136"/>
      <c r="U17" s="347"/>
      <c r="V17" s="348"/>
      <c r="W17" s="348"/>
      <c r="X17" s="345"/>
      <c r="Y17" s="345"/>
      <c r="Z17" s="345"/>
      <c r="AA17" s="346"/>
      <c r="AB17" s="346"/>
      <c r="AC17" s="346"/>
      <c r="AD17" s="136"/>
      <c r="AE17" s="347"/>
      <c r="AF17" s="348"/>
      <c r="AG17" s="348"/>
      <c r="AH17" s="345"/>
      <c r="AI17" s="345"/>
      <c r="AJ17" s="345"/>
      <c r="AK17" s="346"/>
      <c r="AL17" s="346"/>
      <c r="AM17" s="346"/>
    </row>
    <row r="18" ht="14.25">
      <c r="B18" s="349" t="s">
        <v>316</v>
      </c>
      <c r="C18" s="342">
        <v>1250.0</v>
      </c>
      <c r="D18" s="343">
        <v>2500.0</v>
      </c>
      <c r="E18" s="344"/>
      <c r="F18" s="345"/>
      <c r="G18" s="345"/>
      <c r="H18" s="346"/>
      <c r="I18" s="346"/>
      <c r="J18" s="136"/>
      <c r="K18" s="347"/>
      <c r="L18" s="348"/>
      <c r="M18" s="348"/>
      <c r="N18" s="345"/>
      <c r="O18" s="345"/>
      <c r="P18" s="345"/>
      <c r="Q18" s="346"/>
      <c r="R18" s="346"/>
      <c r="S18" s="346"/>
      <c r="T18" s="136"/>
      <c r="U18" s="347"/>
      <c r="V18" s="348"/>
      <c r="W18" s="348"/>
      <c r="X18" s="345"/>
      <c r="Y18" s="345"/>
      <c r="Z18" s="345"/>
      <c r="AA18" s="346"/>
      <c r="AB18" s="346"/>
      <c r="AC18" s="346"/>
      <c r="AD18" s="136"/>
      <c r="AE18" s="347"/>
      <c r="AF18" s="348"/>
      <c r="AG18" s="348"/>
      <c r="AH18" s="345"/>
      <c r="AI18" s="345"/>
      <c r="AJ18" s="345"/>
      <c r="AK18" s="346"/>
      <c r="AL18" s="346"/>
      <c r="AM18" s="346"/>
    </row>
    <row r="19" ht="15.0">
      <c r="B19" s="349" t="s">
        <v>317</v>
      </c>
      <c r="C19" s="343">
        <f>(((C18/10)*D18/10)*C16/10)*C12/1000</f>
        <v>85.859375</v>
      </c>
      <c r="D19" s="350"/>
      <c r="E19" s="344"/>
      <c r="F19" s="345"/>
      <c r="G19" s="345"/>
      <c r="H19" s="346"/>
      <c r="I19" s="346"/>
      <c r="J19" s="136"/>
      <c r="K19" s="347"/>
      <c r="L19" s="348"/>
      <c r="M19" s="348"/>
      <c r="N19" s="345"/>
      <c r="O19" s="345"/>
      <c r="P19" s="345"/>
      <c r="Q19" s="346"/>
      <c r="R19" s="346"/>
      <c r="S19" s="346"/>
      <c r="T19" s="136"/>
      <c r="U19" s="347"/>
      <c r="V19" s="348"/>
      <c r="W19" s="348"/>
      <c r="X19" s="345"/>
      <c r="Y19" s="345"/>
      <c r="Z19" s="345"/>
      <c r="AA19" s="346"/>
      <c r="AB19" s="346"/>
      <c r="AC19" s="346"/>
      <c r="AD19" s="136"/>
      <c r="AE19" s="347"/>
      <c r="AF19" s="348"/>
      <c r="AG19" s="348"/>
      <c r="AH19" s="345"/>
      <c r="AI19" s="345"/>
      <c r="AJ19" s="345"/>
      <c r="AK19" s="346"/>
      <c r="AL19" s="346"/>
      <c r="AM19" s="346"/>
    </row>
    <row r="20" ht="24.0">
      <c r="B20" s="349" t="s">
        <v>318</v>
      </c>
      <c r="C20" s="351">
        <f>ROUNDDOWN(C18/C17,0)</f>
        <v>11.0</v>
      </c>
      <c r="D20" s="352">
        <f>ROUNDDOWN(D18/D17,0)</f>
        <v>15.0</v>
      </c>
      <c r="E20" s="353">
        <f>C20*D20</f>
        <v>165.0</v>
      </c>
      <c r="F20" s="354" t="s">
        <v>319</v>
      </c>
      <c r="G20" s="345"/>
      <c r="H20" s="346"/>
      <c r="I20" s="346"/>
      <c r="J20" s="136"/>
      <c r="K20" s="347"/>
      <c r="L20" s="348"/>
      <c r="M20" s="348"/>
      <c r="N20" s="345"/>
      <c r="O20" s="345"/>
      <c r="P20" s="345"/>
      <c r="Q20" s="346"/>
      <c r="R20" s="346"/>
      <c r="S20" s="346"/>
      <c r="T20" s="136"/>
      <c r="U20" s="347"/>
      <c r="V20" s="348"/>
      <c r="W20" s="348"/>
      <c r="X20" s="345"/>
      <c r="Y20" s="345"/>
      <c r="Z20" s="345"/>
      <c r="AA20" s="346"/>
      <c r="AB20" s="346"/>
      <c r="AC20" s="346"/>
      <c r="AD20" s="136"/>
      <c r="AE20" s="347"/>
      <c r="AF20" s="348"/>
      <c r="AG20" s="348"/>
      <c r="AH20" s="345"/>
      <c r="AI20" s="345"/>
      <c r="AJ20" s="345"/>
      <c r="AK20" s="346"/>
      <c r="AL20" s="346"/>
      <c r="AM20" s="346"/>
    </row>
    <row r="21" ht="24.75">
      <c r="B21" s="349" t="s">
        <v>320</v>
      </c>
      <c r="C21" s="351">
        <f>ROUNDDOWN(C18/D17,0)</f>
        <v>7.0</v>
      </c>
      <c r="D21" s="352">
        <f>ROUNDDOWN(D18/C17,0)</f>
        <v>23.0</v>
      </c>
      <c r="E21" s="353">
        <f>C21*D21</f>
        <v>161.0</v>
      </c>
      <c r="F21" s="355" t="s">
        <v>321</v>
      </c>
      <c r="G21" s="345"/>
      <c r="H21" s="346"/>
      <c r="I21" s="346"/>
      <c r="J21" s="136"/>
      <c r="K21" s="347"/>
      <c r="L21" s="348"/>
      <c r="M21" s="348"/>
      <c r="N21" s="345"/>
      <c r="O21" s="345"/>
      <c r="P21" s="345"/>
      <c r="Q21" s="346"/>
      <c r="R21" s="346"/>
      <c r="S21" s="346"/>
      <c r="T21" s="136"/>
      <c r="U21" s="347"/>
      <c r="V21" s="348"/>
      <c r="W21" s="348"/>
      <c r="X21" s="345"/>
      <c r="Y21" s="345"/>
      <c r="Z21" s="345"/>
      <c r="AA21" s="346"/>
      <c r="AB21" s="346"/>
      <c r="AC21" s="346"/>
      <c r="AD21" s="136"/>
      <c r="AE21" s="347"/>
      <c r="AF21" s="348"/>
      <c r="AG21" s="348"/>
      <c r="AH21" s="345"/>
      <c r="AI21" s="345"/>
      <c r="AJ21" s="345"/>
      <c r="AK21" s="346"/>
      <c r="AL21" s="346"/>
      <c r="AM21" s="346"/>
    </row>
    <row r="22">
      <c r="B22" s="356" t="s">
        <v>322</v>
      </c>
      <c r="C22" s="357">
        <v>165.0</v>
      </c>
      <c r="D22" s="357"/>
      <c r="E22" s="358"/>
      <c r="F22" s="359"/>
      <c r="G22" s="359"/>
      <c r="H22" s="360"/>
      <c r="I22" s="360"/>
      <c r="J22" s="136"/>
      <c r="K22" s="361"/>
      <c r="L22" s="362"/>
      <c r="M22" s="362"/>
      <c r="N22" s="359"/>
      <c r="O22" s="359"/>
      <c r="P22" s="359"/>
      <c r="Q22" s="360"/>
      <c r="R22" s="360"/>
      <c r="S22" s="360"/>
      <c r="T22" s="136"/>
      <c r="U22" s="361"/>
      <c r="V22" s="362"/>
      <c r="W22" s="362"/>
      <c r="X22" s="359"/>
      <c r="Y22" s="359"/>
      <c r="Z22" s="359"/>
      <c r="AA22" s="360"/>
      <c r="AB22" s="360"/>
      <c r="AC22" s="360"/>
      <c r="AD22" s="136"/>
      <c r="AE22" s="361"/>
      <c r="AF22" s="362"/>
      <c r="AG22" s="362"/>
      <c r="AH22" s="359"/>
      <c r="AI22" s="359"/>
      <c r="AJ22" s="359"/>
      <c r="AK22" s="360"/>
      <c r="AL22" s="360"/>
      <c r="AM22" s="360"/>
    </row>
    <row r="23">
      <c r="B23" s="363" t="s">
        <v>323</v>
      </c>
      <c r="C23" s="364">
        <f>C19/C22</f>
        <v>0.520359848484849</v>
      </c>
      <c r="D23" s="364"/>
      <c r="J23" s="136"/>
      <c r="L23" s="365"/>
      <c r="M23" s="365"/>
      <c r="T23" s="136"/>
      <c r="V23" s="365"/>
      <c r="W23" s="365"/>
      <c r="AD23" s="136"/>
      <c r="AF23" s="365"/>
      <c r="AG23" s="365"/>
    </row>
    <row r="24">
      <c r="B24" s="109" t="s">
        <v>324</v>
      </c>
      <c r="C24" s="366" t="s">
        <v>325</v>
      </c>
      <c r="D24" s="366"/>
      <c r="E24" s="324"/>
      <c r="F24" s="367"/>
      <c r="G24" s="368"/>
      <c r="H24" s="365"/>
      <c r="I24" s="365"/>
      <c r="J24" s="136"/>
      <c r="L24" s="365"/>
      <c r="M24" s="365"/>
      <c r="N24" s="324"/>
      <c r="O24" s="367"/>
      <c r="P24" s="368"/>
      <c r="Q24" s="369"/>
      <c r="R24" s="365"/>
      <c r="S24" s="365"/>
      <c r="T24" s="136"/>
      <c r="V24" s="365"/>
      <c r="W24" s="365"/>
      <c r="X24" s="324"/>
      <c r="Y24" s="367"/>
      <c r="Z24" s="368"/>
      <c r="AA24" s="369"/>
      <c r="AB24" s="365"/>
      <c r="AC24" s="365"/>
      <c r="AD24" s="136"/>
      <c r="AF24" s="365"/>
      <c r="AG24" s="365"/>
      <c r="AH24" s="324"/>
      <c r="AI24" s="367"/>
      <c r="AJ24" s="368"/>
      <c r="AK24" s="369"/>
      <c r="AL24" s="365"/>
      <c r="AM24" s="365"/>
    </row>
    <row r="25">
      <c r="B25" s="109" t="s">
        <v>326</v>
      </c>
      <c r="C25" s="370" t="s">
        <v>327</v>
      </c>
      <c r="D25" s="371"/>
      <c r="E25" s="324"/>
      <c r="F25" s="367"/>
      <c r="G25" s="368"/>
      <c r="H25" s="365"/>
      <c r="I25" s="365"/>
      <c r="J25" s="136"/>
      <c r="L25" s="365"/>
      <c r="M25" s="365"/>
      <c r="N25" s="324"/>
      <c r="O25" s="367"/>
      <c r="P25" s="368"/>
      <c r="Q25" s="369"/>
      <c r="R25" s="365"/>
      <c r="S25" s="365"/>
      <c r="T25" s="136"/>
      <c r="V25" s="365"/>
      <c r="W25" s="365"/>
      <c r="X25" s="324"/>
      <c r="Y25" s="367"/>
      <c r="Z25" s="368"/>
      <c r="AA25" s="369"/>
      <c r="AB25" s="365"/>
      <c r="AC25" s="365"/>
      <c r="AD25" s="136"/>
      <c r="AF25" s="365"/>
      <c r="AG25" s="365"/>
      <c r="AH25" s="324"/>
      <c r="AI25" s="367"/>
      <c r="AJ25" s="368"/>
      <c r="AK25" s="369"/>
      <c r="AL25" s="365"/>
      <c r="AM25" s="365"/>
    </row>
    <row r="26" ht="14.25">
      <c r="B26" s="109" t="s">
        <v>328</v>
      </c>
      <c r="C26" s="364" t="str">
        <f>C24-C23</f>
      </c>
      <c r="D26" s="364"/>
      <c r="F26" s="372"/>
      <c r="G26" s="372"/>
      <c r="H26" s="372"/>
      <c r="I26" s="372"/>
      <c r="J26" s="136"/>
      <c r="L26" s="365"/>
      <c r="M26" s="365"/>
      <c r="O26" s="372"/>
      <c r="P26" s="372"/>
      <c r="Q26" s="372"/>
      <c r="R26" s="372"/>
      <c r="S26" s="372"/>
      <c r="T26" s="136"/>
      <c r="V26" s="365"/>
      <c r="W26" s="365"/>
      <c r="Y26" s="372"/>
      <c r="Z26" s="372"/>
      <c r="AA26" s="372"/>
      <c r="AB26" s="372"/>
      <c r="AC26" s="372"/>
      <c r="AD26" s="136"/>
      <c r="AF26" s="365"/>
      <c r="AG26" s="365"/>
      <c r="AI26" s="372"/>
      <c r="AJ26" s="372"/>
      <c r="AK26" s="372"/>
      <c r="AL26" s="372"/>
      <c r="AM26" s="372"/>
    </row>
    <row r="27">
      <c r="B27" s="109" t="s">
        <v>329</v>
      </c>
      <c r="C27" s="373" t="s">
        <v>330</v>
      </c>
      <c r="D27" s="373"/>
      <c r="F27" s="374"/>
      <c r="G27" s="374"/>
      <c r="H27" s="375"/>
      <c r="I27" s="376"/>
      <c r="J27" s="136"/>
      <c r="L27" s="377"/>
      <c r="M27" s="377"/>
      <c r="O27" s="374"/>
      <c r="P27" s="374"/>
      <c r="Q27" s="378"/>
      <c r="R27" s="375"/>
      <c r="S27" s="376"/>
      <c r="T27" s="136"/>
      <c r="V27" s="377"/>
      <c r="W27" s="377"/>
      <c r="Y27" s="374"/>
      <c r="Z27" s="374"/>
      <c r="AA27" s="378"/>
      <c r="AB27" s="375"/>
      <c r="AC27" s="376"/>
      <c r="AD27" s="136"/>
      <c r="AF27" s="377"/>
      <c r="AG27" s="377"/>
      <c r="AI27" s="374"/>
      <c r="AJ27" s="374"/>
      <c r="AK27" s="378"/>
      <c r="AL27" s="375"/>
      <c r="AM27" s="376"/>
    </row>
    <row r="28">
      <c r="B28" s="109" t="s">
        <v>331</v>
      </c>
      <c r="C28" s="373" t="s">
        <v>332</v>
      </c>
      <c r="D28" s="373"/>
      <c r="I28" s="136"/>
      <c r="J28" s="136"/>
      <c r="L28" s="377"/>
      <c r="M28" s="377"/>
      <c r="S28" s="136"/>
      <c r="T28" s="136"/>
      <c r="V28" s="377"/>
      <c r="W28" s="377"/>
      <c r="AC28" s="136"/>
      <c r="AD28" s="136"/>
      <c r="AF28" s="377"/>
      <c r="AG28" s="377"/>
      <c r="AM28" s="136"/>
    </row>
    <row r="29" customHeight="1" ht="24.0">
      <c r="B29" s="109" t="s">
        <v>333</v>
      </c>
      <c r="C29" s="379" t="str">
        <f>C23*C27-C26*C28</f>
      </c>
      <c r="D29" s="379"/>
      <c r="I29" s="136"/>
      <c r="J29" s="136"/>
      <c r="L29" s="377"/>
      <c r="M29" s="377"/>
      <c r="S29" s="136"/>
      <c r="T29" s="136"/>
      <c r="V29" s="377"/>
      <c r="W29" s="377"/>
      <c r="AC29" s="136"/>
      <c r="AD29" s="136"/>
      <c r="AF29" s="377"/>
      <c r="AG29" s="377"/>
      <c r="AM29" s="136"/>
    </row>
    <row r="30">
      <c r="B30" s="109"/>
      <c r="C30" s="380"/>
      <c r="D30" s="380"/>
      <c r="I30" s="136"/>
      <c r="J30" s="136"/>
      <c r="L30" s="136"/>
      <c r="M30" s="136"/>
      <c r="S30" s="136"/>
      <c r="T30" s="136"/>
      <c r="V30" s="136"/>
      <c r="W30" s="136"/>
      <c r="AC30" s="136"/>
      <c r="AD30" s="136"/>
      <c r="AF30" s="136"/>
      <c r="AG30" s="136"/>
      <c r="AM30" s="136"/>
    </row>
    <row r="31">
      <c r="B31" s="109"/>
      <c r="C31" s="379"/>
      <c r="D31" s="379"/>
      <c r="I31" s="136"/>
      <c r="J31" s="136"/>
      <c r="L31" s="377"/>
      <c r="M31" s="377"/>
      <c r="S31" s="136"/>
      <c r="T31" s="136"/>
      <c r="V31" s="377"/>
      <c r="W31" s="377"/>
      <c r="AC31" s="136"/>
      <c r="AD31" s="136"/>
      <c r="AF31" s="377"/>
      <c r="AG31" s="377"/>
      <c r="AM31" s="136"/>
    </row>
    <row r="32">
      <c r="B32" s="381"/>
      <c r="C32" s="382"/>
      <c r="D32" s="383"/>
      <c r="J32" s="136"/>
      <c r="L32" s="377"/>
      <c r="M32" s="377"/>
      <c r="S32" s="136"/>
      <c r="T32" s="136"/>
      <c r="V32" s="377"/>
      <c r="W32" s="377"/>
      <c r="AC32" s="136"/>
      <c r="AD32" s="136"/>
      <c r="AF32" s="377"/>
      <c r="AG32" s="377"/>
      <c r="AM32" s="136"/>
    </row>
    <row r="33" ht="13.5">
      <c r="B33" s="384"/>
      <c r="C33" s="385"/>
      <c r="D33" s="386"/>
      <c r="J33" s="136"/>
      <c r="L33" s="377"/>
      <c r="M33" s="377"/>
      <c r="O33" s="387"/>
      <c r="P33" s="387"/>
      <c r="Q33" s="386"/>
      <c r="R33" s="386"/>
      <c r="S33" s="386"/>
      <c r="T33" s="136"/>
      <c r="V33" s="377"/>
      <c r="W33" s="377"/>
      <c r="Y33" s="387"/>
      <c r="Z33" s="387"/>
      <c r="AA33" s="386"/>
      <c r="AB33" s="386"/>
      <c r="AC33" s="386"/>
      <c r="AD33" s="136"/>
      <c r="AF33" s="377"/>
      <c r="AG33" s="377"/>
      <c r="AI33" s="387"/>
      <c r="AJ33" s="387"/>
      <c r="AK33" s="386"/>
      <c r="AL33" s="386"/>
      <c r="AM33" s="386"/>
    </row>
    <row r="34" ht="13.5">
      <c r="B34" s="388" t="s">
        <v>334</v>
      </c>
      <c r="C34" s="389"/>
      <c r="J34" s="136"/>
      <c r="K34" s="382"/>
      <c r="L34" s="382"/>
      <c r="M34" s="377"/>
      <c r="T34" s="136"/>
      <c r="U34" s="382"/>
      <c r="V34" s="382"/>
      <c r="W34" s="377"/>
      <c r="AD34" s="136"/>
      <c r="AE34" s="382"/>
      <c r="AF34" s="382"/>
      <c r="AG34" s="377"/>
    </row>
    <row r="35" ht="13.5">
      <c r="B35" s="390"/>
      <c r="C35" s="136"/>
      <c r="D35" s="136"/>
      <c r="H35" s="391"/>
      <c r="I35" s="391"/>
      <c r="J35" s="136"/>
      <c r="K35" s="337"/>
      <c r="L35" s="386"/>
      <c r="M35" s="386"/>
      <c r="T35" s="136"/>
      <c r="U35" s="337"/>
      <c r="V35" s="386"/>
      <c r="W35" s="386"/>
      <c r="AD35" s="136"/>
      <c r="AE35" s="337"/>
      <c r="AF35" s="386"/>
      <c r="AG35" s="386"/>
    </row>
    <row r="36" ht="21.75">
      <c r="B36" s="349" t="s">
        <v>335</v>
      </c>
      <c r="C36" s="392" t="s">
        <v>336</v>
      </c>
      <c r="D36" s="392"/>
      <c r="E36" s="393" t="s">
        <v>337</v>
      </c>
      <c r="F36" s="394" t="s">
        <v>338</v>
      </c>
      <c r="G36" s="392" t="s">
        <v>339</v>
      </c>
      <c r="H36" s="395"/>
      <c r="I36" s="395"/>
      <c r="J36" s="136"/>
      <c r="K36" s="339"/>
      <c r="L36" s="339"/>
      <c r="T36" s="136"/>
      <c r="U36" s="339"/>
      <c r="V36" s="339"/>
      <c r="AD36" s="136"/>
      <c r="AE36" s="339"/>
      <c r="AF36" s="339"/>
    </row>
    <row r="37" ht="12.75">
      <c r="B37" s="396" t="s">
        <v>340</v>
      </c>
      <c r="C37" s="397"/>
      <c r="D37" s="397"/>
      <c r="E37" s="398"/>
      <c r="F37" s="399"/>
      <c r="G37" s="400">
        <f>F37*E37</f>
        <v>0.0</v>
      </c>
      <c r="H37" s="377"/>
      <c r="I37" s="377"/>
      <c r="J37" s="136"/>
      <c r="L37" s="136"/>
      <c r="M37" s="136"/>
      <c r="Q37" s="391"/>
      <c r="R37" s="391"/>
      <c r="S37" s="391"/>
      <c r="T37" s="136"/>
      <c r="V37" s="136"/>
      <c r="W37" s="136"/>
      <c r="AA37" s="391"/>
      <c r="AB37" s="391"/>
      <c r="AC37" s="391"/>
      <c r="AD37" s="136"/>
      <c r="AF37" s="136"/>
      <c r="AG37" s="136"/>
      <c r="AK37" s="391"/>
      <c r="AL37" s="391"/>
      <c r="AM37" s="391"/>
    </row>
    <row r="38" ht="12.75">
      <c r="B38" s="401" t="s">
        <v>341</v>
      </c>
      <c r="C38" s="402" t="s">
        <v>342</v>
      </c>
      <c r="D38" s="403"/>
      <c r="E38" s="404">
        <v>30.0</v>
      </c>
      <c r="F38" s="405"/>
      <c r="G38" s="400">
        <f>F38*E38</f>
        <v>0.0</v>
      </c>
      <c r="H38" s="377"/>
      <c r="I38" s="377"/>
      <c r="J38" s="136"/>
      <c r="K38" s="406"/>
      <c r="L38" s="374"/>
      <c r="M38" s="374"/>
      <c r="N38" s="36"/>
      <c r="O38" s="407"/>
      <c r="P38" s="374"/>
      <c r="Q38" s="36"/>
      <c r="R38" s="395"/>
      <c r="S38" s="395"/>
      <c r="T38" s="136"/>
      <c r="U38" s="406"/>
      <c r="V38" s="374"/>
      <c r="W38" s="374"/>
      <c r="X38" s="36"/>
      <c r="Y38" s="407"/>
      <c r="Z38" s="374"/>
      <c r="AA38" s="36"/>
      <c r="AB38" s="395"/>
      <c r="AC38" s="395"/>
      <c r="AD38" s="136"/>
      <c r="AE38" s="406"/>
      <c r="AF38" s="374"/>
      <c r="AG38" s="374"/>
      <c r="AH38" s="36"/>
      <c r="AI38" s="407"/>
      <c r="AJ38" s="374"/>
      <c r="AK38" s="36"/>
      <c r="AL38" s="395"/>
      <c r="AM38" s="395"/>
    </row>
    <row r="39">
      <c r="B39" s="401" t="s">
        <v>343</v>
      </c>
      <c r="C39" s="402" t="s">
        <v>344</v>
      </c>
      <c r="D39" s="403"/>
      <c r="E39" s="404">
        <v>30.0</v>
      </c>
      <c r="F39" s="405"/>
      <c r="G39" s="400">
        <f>F39*E39</f>
        <v>0.0</v>
      </c>
      <c r="H39" s="377"/>
      <c r="I39" s="377"/>
      <c r="J39" s="136"/>
      <c r="K39" s="408"/>
      <c r="L39" s="367"/>
      <c r="M39" s="367"/>
      <c r="N39" s="409"/>
      <c r="O39" s="367"/>
      <c r="P39" s="410"/>
      <c r="Q39" s="136"/>
      <c r="R39" s="377"/>
      <c r="S39" s="377"/>
      <c r="T39" s="136"/>
      <c r="U39" s="408"/>
      <c r="V39" s="367"/>
      <c r="W39" s="367"/>
      <c r="X39" s="409"/>
      <c r="Y39" s="367"/>
      <c r="Z39" s="410"/>
      <c r="AA39" s="136"/>
      <c r="AB39" s="377"/>
      <c r="AC39" s="377"/>
      <c r="AD39" s="136"/>
      <c r="AE39" s="408"/>
      <c r="AF39" s="367"/>
      <c r="AG39" s="367"/>
      <c r="AH39" s="409"/>
      <c r="AI39" s="367"/>
      <c r="AJ39" s="410"/>
      <c r="AK39" s="136"/>
      <c r="AL39" s="377"/>
      <c r="AM39" s="377"/>
    </row>
    <row r="40">
      <c r="B40" s="401" t="s">
        <v>345</v>
      </c>
      <c r="C40" s="402" t="s">
        <v>346</v>
      </c>
      <c r="D40" s="403"/>
      <c r="E40" s="404">
        <v>30.0</v>
      </c>
      <c r="F40" s="405"/>
      <c r="G40" s="400">
        <f>F40*E40</f>
        <v>0.0</v>
      </c>
      <c r="H40" s="377"/>
      <c r="I40" s="377"/>
      <c r="J40" s="136"/>
      <c r="K40" s="408"/>
      <c r="L40" s="367"/>
      <c r="M40" s="367"/>
      <c r="N40" s="411"/>
      <c r="O40" s="410"/>
      <c r="P40" s="410"/>
      <c r="Q40" s="136"/>
      <c r="R40" s="377"/>
      <c r="S40" s="377"/>
      <c r="T40" s="136"/>
      <c r="U40" s="408"/>
      <c r="V40" s="367"/>
      <c r="W40" s="367"/>
      <c r="X40" s="411"/>
      <c r="Y40" s="410"/>
      <c r="Z40" s="410"/>
      <c r="AA40" s="136"/>
      <c r="AB40" s="377"/>
      <c r="AC40" s="377"/>
      <c r="AD40" s="136"/>
      <c r="AE40" s="408"/>
      <c r="AF40" s="367"/>
      <c r="AG40" s="367"/>
      <c r="AH40" s="411"/>
      <c r="AI40" s="410"/>
      <c r="AJ40" s="410"/>
      <c r="AK40" s="136"/>
      <c r="AL40" s="377"/>
      <c r="AM40" s="377"/>
    </row>
    <row r="41">
      <c r="B41" s="401" t="s">
        <v>347</v>
      </c>
      <c r="C41" s="402" t="s">
        <v>348</v>
      </c>
      <c r="D41" s="403"/>
      <c r="E41" s="404">
        <v>30.0</v>
      </c>
      <c r="F41" s="405"/>
      <c r="G41" s="400">
        <f>F41*E41</f>
        <v>0.0</v>
      </c>
      <c r="H41" s="377"/>
      <c r="I41" s="377"/>
      <c r="J41" s="136"/>
      <c r="K41" s="408"/>
      <c r="L41" s="367"/>
      <c r="M41" s="367"/>
      <c r="N41" s="411"/>
      <c r="O41" s="410"/>
      <c r="P41" s="410"/>
      <c r="Q41" s="136"/>
      <c r="R41" s="377"/>
      <c r="S41" s="377"/>
      <c r="T41" s="136"/>
      <c r="U41" s="408"/>
      <c r="V41" s="367"/>
      <c r="W41" s="367"/>
      <c r="X41" s="411"/>
      <c r="Y41" s="410"/>
      <c r="Z41" s="410"/>
      <c r="AA41" s="136"/>
      <c r="AB41" s="377"/>
      <c r="AC41" s="377"/>
      <c r="AD41" s="136"/>
      <c r="AE41" s="408"/>
      <c r="AF41" s="367"/>
      <c r="AG41" s="367"/>
      <c r="AH41" s="411"/>
      <c r="AI41" s="410"/>
      <c r="AJ41" s="410"/>
      <c r="AK41" s="136"/>
      <c r="AL41" s="377"/>
      <c r="AM41" s="377"/>
    </row>
    <row r="42">
      <c r="B42" s="401" t="s">
        <v>349</v>
      </c>
      <c r="C42" s="402" t="s">
        <v>350</v>
      </c>
      <c r="D42" s="403"/>
      <c r="E42" s="404">
        <v>30.0</v>
      </c>
      <c r="F42" s="405"/>
      <c r="G42" s="400">
        <f>F42*E42</f>
        <v>0.0</v>
      </c>
      <c r="H42" s="377"/>
      <c r="I42" s="377"/>
      <c r="J42" s="136"/>
      <c r="K42" s="408"/>
      <c r="L42" s="367"/>
      <c r="M42" s="367"/>
      <c r="N42" s="411"/>
      <c r="O42" s="410"/>
      <c r="P42" s="410"/>
      <c r="Q42" s="136"/>
      <c r="R42" s="377"/>
      <c r="S42" s="377"/>
      <c r="T42" s="136"/>
      <c r="U42" s="408"/>
      <c r="V42" s="367"/>
      <c r="W42" s="367"/>
      <c r="X42" s="411"/>
      <c r="Y42" s="410"/>
      <c r="Z42" s="410"/>
      <c r="AA42" s="136"/>
      <c r="AB42" s="377"/>
      <c r="AC42" s="377"/>
      <c r="AD42" s="136"/>
      <c r="AE42" s="408"/>
      <c r="AF42" s="367"/>
      <c r="AG42" s="367"/>
      <c r="AH42" s="411"/>
      <c r="AI42" s="410"/>
      <c r="AJ42" s="410"/>
      <c r="AK42" s="136"/>
      <c r="AL42" s="377"/>
      <c r="AM42" s="377"/>
    </row>
    <row r="43">
      <c r="B43" s="401" t="s">
        <v>351</v>
      </c>
      <c r="C43" s="402" t="s">
        <v>352</v>
      </c>
      <c r="D43" s="403"/>
      <c r="E43" s="404">
        <v>30.0</v>
      </c>
      <c r="F43" s="405"/>
      <c r="G43" s="400">
        <f>F43*E43</f>
        <v>0.0</v>
      </c>
      <c r="H43" s="377"/>
      <c r="I43" s="377"/>
      <c r="J43" s="136"/>
      <c r="K43" s="408"/>
      <c r="L43" s="367"/>
      <c r="M43" s="367"/>
      <c r="N43" s="411"/>
      <c r="O43" s="410"/>
      <c r="P43" s="410"/>
      <c r="Q43" s="136"/>
      <c r="R43" s="377"/>
      <c r="S43" s="377"/>
      <c r="T43" s="136"/>
      <c r="U43" s="408"/>
      <c r="V43" s="367"/>
      <c r="W43" s="367"/>
      <c r="X43" s="411"/>
      <c r="Y43" s="410"/>
      <c r="Z43" s="410"/>
      <c r="AA43" s="136"/>
      <c r="AB43" s="377"/>
      <c r="AC43" s="377"/>
      <c r="AD43" s="136"/>
      <c r="AE43" s="408"/>
      <c r="AF43" s="367"/>
      <c r="AG43" s="367"/>
      <c r="AH43" s="411"/>
      <c r="AI43" s="410"/>
      <c r="AJ43" s="410"/>
      <c r="AK43" s="136"/>
      <c r="AL43" s="377"/>
      <c r="AM43" s="377"/>
    </row>
    <row r="44">
      <c r="B44" s="401" t="s">
        <v>353</v>
      </c>
      <c r="C44" s="402" t="s">
        <v>354</v>
      </c>
      <c r="D44" s="403"/>
      <c r="E44" s="404">
        <v>30.0</v>
      </c>
      <c r="F44" s="405"/>
      <c r="G44" s="400">
        <f>F44*E44</f>
        <v>0.0</v>
      </c>
      <c r="H44" s="377"/>
      <c r="I44" s="377"/>
      <c r="J44" s="136"/>
      <c r="K44" s="408"/>
      <c r="L44" s="367"/>
      <c r="M44" s="367"/>
      <c r="N44" s="411"/>
      <c r="O44" s="410"/>
      <c r="P44" s="410"/>
      <c r="Q44" s="136"/>
      <c r="R44" s="377"/>
      <c r="S44" s="377"/>
      <c r="T44" s="136"/>
      <c r="U44" s="408"/>
      <c r="V44" s="367"/>
      <c r="W44" s="367"/>
      <c r="X44" s="411"/>
      <c r="Y44" s="410"/>
      <c r="Z44" s="410"/>
      <c r="AA44" s="136"/>
      <c r="AB44" s="377"/>
      <c r="AC44" s="377"/>
      <c r="AD44" s="136"/>
      <c r="AE44" s="408"/>
      <c r="AF44" s="367"/>
      <c r="AG44" s="367"/>
      <c r="AH44" s="411"/>
      <c r="AI44" s="410"/>
      <c r="AJ44" s="410"/>
      <c r="AK44" s="136"/>
      <c r="AL44" s="377"/>
      <c r="AM44" s="377"/>
    </row>
    <row r="45">
      <c r="B45" s="401" t="s">
        <v>355</v>
      </c>
      <c r="C45" s="402" t="s">
        <v>356</v>
      </c>
      <c r="D45" s="403"/>
      <c r="E45" s="404">
        <v>20.0</v>
      </c>
      <c r="F45" s="405"/>
      <c r="G45" s="400">
        <f>F45*E45</f>
        <v>0.0</v>
      </c>
      <c r="H45" s="377"/>
      <c r="I45" s="377"/>
      <c r="J45" s="136"/>
      <c r="K45" s="408"/>
      <c r="L45" s="367"/>
      <c r="M45" s="367"/>
      <c r="N45" s="411"/>
      <c r="O45" s="410"/>
      <c r="P45" s="410"/>
      <c r="Q45" s="136"/>
      <c r="R45" s="377"/>
      <c r="S45" s="377"/>
      <c r="T45" s="136"/>
      <c r="U45" s="408"/>
      <c r="V45" s="367"/>
      <c r="W45" s="367"/>
      <c r="X45" s="411"/>
      <c r="Y45" s="410"/>
      <c r="Z45" s="410"/>
      <c r="AA45" s="136"/>
      <c r="AB45" s="377"/>
      <c r="AC45" s="377"/>
      <c r="AD45" s="136"/>
      <c r="AE45" s="408"/>
      <c r="AF45" s="367"/>
      <c r="AG45" s="367"/>
      <c r="AH45" s="411"/>
      <c r="AI45" s="410"/>
      <c r="AJ45" s="410"/>
      <c r="AK45" s="136"/>
      <c r="AL45" s="377"/>
      <c r="AM45" s="377"/>
    </row>
    <row r="46">
      <c r="B46" s="401" t="s">
        <v>357</v>
      </c>
      <c r="C46" s="412"/>
      <c r="D46" s="412"/>
      <c r="E46" s="404"/>
      <c r="F46" s="405"/>
      <c r="G46" s="400">
        <f>F46*E46</f>
        <v>0.0</v>
      </c>
      <c r="H46" s="377"/>
      <c r="I46" s="377"/>
      <c r="J46" s="136"/>
      <c r="K46" s="408"/>
      <c r="L46" s="367"/>
      <c r="M46" s="367"/>
      <c r="N46" s="411"/>
      <c r="O46" s="410"/>
      <c r="P46" s="410"/>
      <c r="Q46" s="136"/>
      <c r="R46" s="377"/>
      <c r="S46" s="377"/>
      <c r="T46" s="136"/>
      <c r="U46" s="408"/>
      <c r="V46" s="367"/>
      <c r="W46" s="367"/>
      <c r="X46" s="411"/>
      <c r="Y46" s="410"/>
      <c r="Z46" s="410"/>
      <c r="AA46" s="136"/>
      <c r="AB46" s="377"/>
      <c r="AC46" s="377"/>
      <c r="AD46" s="136"/>
      <c r="AE46" s="408"/>
      <c r="AF46" s="367"/>
      <c r="AG46" s="367"/>
      <c r="AH46" s="411"/>
      <c r="AI46" s="410"/>
      <c r="AJ46" s="410"/>
      <c r="AK46" s="136"/>
      <c r="AL46" s="377"/>
      <c r="AM46" s="377"/>
    </row>
    <row r="47">
      <c r="B47" s="413" t="s">
        <v>358</v>
      </c>
      <c r="C47" s="414"/>
      <c r="D47" s="414"/>
      <c r="E47" s="400">
        <f>C23</f>
        <v>0.520359848484849</v>
      </c>
      <c r="F47" s="415"/>
      <c r="G47" s="416">
        <f>E47*F47</f>
        <v>0.0</v>
      </c>
      <c r="H47" s="136"/>
      <c r="I47" s="136"/>
      <c r="J47" s="136"/>
      <c r="L47" s="136"/>
      <c r="M47" s="136"/>
      <c r="P47" s="136"/>
      <c r="Q47" s="136"/>
      <c r="R47" s="377"/>
      <c r="S47" s="377"/>
      <c r="T47" s="136"/>
      <c r="V47" s="136"/>
      <c r="W47" s="136"/>
      <c r="Z47" s="136"/>
      <c r="AA47" s="136"/>
      <c r="AB47" s="377"/>
      <c r="AC47" s="377"/>
      <c r="AD47" s="136"/>
      <c r="AF47" s="136"/>
      <c r="AG47" s="136"/>
      <c r="AJ47" s="136"/>
      <c r="AK47" s="136"/>
      <c r="AL47" s="377"/>
      <c r="AM47" s="377"/>
    </row>
    <row r="48">
      <c r="B48" s="413" t="s">
        <v>359</v>
      </c>
      <c r="C48" s="414"/>
      <c r="D48" s="414"/>
      <c r="E48" s="400">
        <f>C23</f>
        <v>0.520359848484849</v>
      </c>
      <c r="F48" s="415"/>
      <c r="G48" s="416">
        <v>0.1</v>
      </c>
      <c r="H48" s="136"/>
      <c r="I48" s="136"/>
      <c r="J48" s="136"/>
      <c r="K48" s="344"/>
      <c r="L48" s="36"/>
      <c r="M48" s="36"/>
      <c r="N48" s="36"/>
      <c r="O48" s="407"/>
      <c r="P48" s="374"/>
      <c r="R48" s="136"/>
      <c r="S48" s="136"/>
      <c r="T48" s="136"/>
      <c r="U48" s="344"/>
      <c r="V48" s="36"/>
      <c r="W48" s="36"/>
      <c r="X48" s="36"/>
      <c r="Y48" s="407"/>
      <c r="Z48" s="374"/>
      <c r="AB48" s="136"/>
      <c r="AC48" s="136"/>
      <c r="AD48" s="136"/>
      <c r="AE48" s="344"/>
      <c r="AF48" s="36"/>
      <c r="AG48" s="36"/>
      <c r="AH48" s="36"/>
      <c r="AI48" s="407"/>
      <c r="AJ48" s="374"/>
      <c r="AL48" s="136"/>
      <c r="AM48" s="136"/>
    </row>
    <row r="49">
      <c r="B49" s="417" t="s">
        <v>360</v>
      </c>
      <c r="C49" s="418"/>
      <c r="D49" s="418"/>
      <c r="E49" s="419"/>
      <c r="F49" s="420"/>
      <c r="G49" s="421"/>
      <c r="H49" s="136"/>
      <c r="I49" s="136"/>
      <c r="J49" s="136"/>
      <c r="K49" s="344"/>
      <c r="L49" s="36"/>
      <c r="M49" s="36"/>
      <c r="N49" s="36"/>
      <c r="O49" s="407"/>
      <c r="P49" s="374"/>
      <c r="R49" s="136"/>
      <c r="S49" s="136"/>
      <c r="T49" s="136"/>
      <c r="U49" s="344"/>
      <c r="V49" s="36"/>
      <c r="W49" s="36"/>
      <c r="X49" s="36"/>
      <c r="Y49" s="407"/>
      <c r="Z49" s="374"/>
      <c r="AB49" s="136"/>
      <c r="AC49" s="136"/>
      <c r="AD49" s="136"/>
      <c r="AE49" s="344"/>
      <c r="AF49" s="36"/>
      <c r="AG49" s="36"/>
      <c r="AH49" s="36"/>
      <c r="AI49" s="407"/>
      <c r="AJ49" s="374"/>
      <c r="AL49" s="136"/>
      <c r="AM49" s="136"/>
    </row>
    <row r="50">
      <c r="B50" s="422" t="s">
        <v>361</v>
      </c>
      <c r="C50" s="414"/>
      <c r="D50" s="414"/>
      <c r="E50" s="412"/>
      <c r="F50" s="423"/>
      <c r="G50" s="424">
        <f>SUM(G37:G48)</f>
        <v>0.1</v>
      </c>
      <c r="H50" s="136"/>
      <c r="I50" s="136"/>
      <c r="J50" s="136"/>
      <c r="L50" s="367"/>
      <c r="M50" s="367"/>
      <c r="N50" s="410"/>
      <c r="O50" s="410"/>
      <c r="P50" s="378"/>
      <c r="R50" s="136"/>
      <c r="S50" s="136"/>
      <c r="T50" s="136"/>
      <c r="V50" s="367"/>
      <c r="W50" s="367"/>
      <c r="X50" s="410"/>
      <c r="Y50" s="410"/>
      <c r="Z50" s="378"/>
      <c r="AB50" s="136"/>
      <c r="AC50" s="136"/>
      <c r="AD50" s="136"/>
      <c r="AF50" s="367"/>
      <c r="AG50" s="367"/>
      <c r="AH50" s="410"/>
      <c r="AI50" s="410"/>
      <c r="AJ50" s="378"/>
      <c r="AL50" s="136"/>
      <c r="AM50" s="136"/>
    </row>
    <row r="51">
      <c r="B51" s="425"/>
      <c r="C51" s="136"/>
      <c r="D51" s="136"/>
      <c r="G51" s="136"/>
      <c r="H51" s="136"/>
      <c r="I51" s="136"/>
      <c r="J51" s="136"/>
      <c r="L51" s="367"/>
      <c r="M51" s="367"/>
      <c r="N51" s="410"/>
      <c r="O51" s="410"/>
      <c r="P51" s="378"/>
      <c r="R51" s="136"/>
      <c r="S51" s="136"/>
      <c r="T51" s="136"/>
      <c r="V51" s="367"/>
      <c r="W51" s="367"/>
      <c r="X51" s="410"/>
      <c r="Y51" s="410"/>
      <c r="Z51" s="378"/>
      <c r="AB51" s="136"/>
      <c r="AC51" s="136"/>
      <c r="AD51" s="136"/>
      <c r="AF51" s="367"/>
      <c r="AG51" s="367"/>
      <c r="AH51" s="410"/>
      <c r="AI51" s="410"/>
      <c r="AJ51" s="378"/>
      <c r="AL51" s="136"/>
      <c r="AM51" s="136"/>
    </row>
    <row r="52" ht="12.75">
      <c r="B52" s="426" t="s">
        <v>362</v>
      </c>
      <c r="C52" s="427"/>
      <c r="D52" s="428">
        <f>C31</f>
      </c>
      <c r="E52" s="429"/>
      <c r="H52" s="136"/>
      <c r="I52" s="136"/>
      <c r="J52" s="136"/>
      <c r="K52" s="136"/>
      <c r="L52" s="326"/>
      <c r="M52" s="367"/>
      <c r="N52" s="367"/>
      <c r="O52" s="408"/>
      <c r="P52" s="408"/>
      <c r="Q52" s="430"/>
      <c r="R52" s="431"/>
      <c r="S52" s="136"/>
      <c r="T52" s="136"/>
      <c r="U52" s="136"/>
      <c r="V52" s="326"/>
      <c r="W52" s="367"/>
      <c r="X52" s="367"/>
      <c r="Y52" s="408"/>
      <c r="Z52" s="408"/>
      <c r="AA52" s="430"/>
      <c r="AB52" s="431"/>
      <c r="AC52" s="136"/>
      <c r="AD52" s="136"/>
      <c r="AE52" s="136"/>
      <c r="AF52" s="326"/>
      <c r="AG52" s="367"/>
      <c r="AH52" s="367"/>
      <c r="AI52" s="408"/>
      <c r="AJ52" s="408"/>
      <c r="AK52" s="430"/>
      <c r="AL52" s="431"/>
      <c r="AM52" s="136"/>
      <c r="AN52" s="432"/>
    </row>
    <row r="53" ht="15.75">
      <c r="B53" s="433" t="s">
        <v>363</v>
      </c>
      <c r="C53" s="434"/>
      <c r="D53" s="428">
        <f>G50</f>
        <v>0.1</v>
      </c>
      <c r="E53" s="429"/>
      <c r="G53" s="337"/>
      <c r="H53" s="435"/>
      <c r="I53" s="436"/>
      <c r="J53" s="435"/>
      <c r="K53" s="136"/>
      <c r="L53" s="361"/>
      <c r="M53" s="136"/>
      <c r="N53" s="136"/>
      <c r="Q53" s="136"/>
      <c r="S53" s="136"/>
      <c r="T53" s="136"/>
      <c r="U53" s="136"/>
      <c r="V53" s="361"/>
      <c r="W53" s="136"/>
      <c r="X53" s="136"/>
      <c r="AA53" s="136"/>
      <c r="AC53" s="136"/>
      <c r="AD53" s="136"/>
      <c r="AE53" s="136"/>
      <c r="AF53" s="361"/>
      <c r="AG53" s="136"/>
      <c r="AH53" s="136"/>
      <c r="AK53" s="136"/>
      <c r="AM53" s="136"/>
      <c r="AN53" s="432"/>
    </row>
    <row r="54" ht="14.25">
      <c r="B54" s="433" t="s">
        <v>364</v>
      </c>
      <c r="C54" s="437"/>
      <c r="D54" s="428">
        <f>(D52/100)*1.5</f>
        <v>0.0</v>
      </c>
      <c r="E54" s="429"/>
      <c r="G54" s="438"/>
      <c r="H54" s="435"/>
      <c r="I54" s="136"/>
      <c r="J54" s="136"/>
      <c r="K54" s="136"/>
      <c r="L54" s="439"/>
      <c r="M54" s="429"/>
      <c r="N54" s="429"/>
      <c r="Q54" s="136"/>
      <c r="S54" s="136"/>
      <c r="T54" s="136"/>
      <c r="U54" s="136"/>
      <c r="V54" s="439"/>
      <c r="W54" s="429"/>
      <c r="X54" s="429"/>
      <c r="AA54" s="136"/>
      <c r="AC54" s="136"/>
      <c r="AD54" s="136"/>
      <c r="AE54" s="136"/>
      <c r="AF54" s="439"/>
      <c r="AG54" s="429"/>
      <c r="AH54" s="429"/>
      <c r="AK54" s="136"/>
      <c r="AM54" s="136"/>
      <c r="AN54" s="432"/>
    </row>
    <row r="55" ht="15.75">
      <c r="B55" s="433" t="s">
        <v>365</v>
      </c>
      <c r="C55" s="434"/>
      <c r="D55" s="428">
        <f>D52*D53*3%</f>
        <v>0.0</v>
      </c>
      <c r="E55" s="429"/>
      <c r="G55" s="337"/>
      <c r="H55" s="136"/>
      <c r="I55" s="136"/>
      <c r="J55" s="136"/>
      <c r="K55" s="136"/>
      <c r="L55" s="440"/>
      <c r="M55" s="429"/>
      <c r="N55" s="429"/>
      <c r="P55" s="337"/>
      <c r="Q55" s="435"/>
      <c r="S55" s="436"/>
      <c r="T55" s="435"/>
      <c r="U55" s="136"/>
      <c r="V55" s="440"/>
      <c r="W55" s="429"/>
      <c r="X55" s="429"/>
      <c r="Z55" s="337"/>
      <c r="AA55" s="136"/>
      <c r="AC55" s="136"/>
      <c r="AD55" s="136"/>
      <c r="AE55" s="136"/>
      <c r="AF55" s="440"/>
      <c r="AG55" s="429"/>
      <c r="AH55" s="429"/>
      <c r="AJ55" s="337"/>
      <c r="AK55" s="136"/>
      <c r="AM55" s="136"/>
      <c r="AN55" s="432"/>
    </row>
    <row r="56" ht="14.25">
      <c r="B56" s="433" t="s">
        <v>366</v>
      </c>
      <c r="C56" s="434"/>
      <c r="D56" s="428">
        <f>((D52+D53)/100)*2</f>
        <v>0.002</v>
      </c>
      <c r="E56" s="429"/>
      <c r="G56" s="438"/>
      <c r="H56" s="136"/>
      <c r="I56" s="136"/>
      <c r="J56" s="136"/>
      <c r="K56" s="136"/>
      <c r="L56" s="440"/>
      <c r="M56" s="429"/>
      <c r="N56" s="429"/>
      <c r="P56" s="438"/>
      <c r="Q56" s="435"/>
      <c r="S56" s="136"/>
      <c r="T56" s="136"/>
      <c r="U56" s="136"/>
      <c r="V56" s="440"/>
      <c r="W56" s="429"/>
      <c r="X56" s="429"/>
      <c r="Z56" s="337"/>
      <c r="AA56" s="136"/>
      <c r="AC56" s="136"/>
      <c r="AD56" s="136"/>
      <c r="AE56" s="136"/>
      <c r="AF56" s="440"/>
      <c r="AG56" s="429"/>
      <c r="AH56" s="429"/>
      <c r="AJ56" s="337"/>
      <c r="AK56" s="136"/>
      <c r="AM56" s="136"/>
      <c r="AN56" s="432"/>
    </row>
    <row r="57" ht="15.75">
      <c r="B57" s="426" t="s">
        <v>367</v>
      </c>
      <c r="C57" s="427"/>
      <c r="D57" s="428">
        <f>D53*5%</f>
        <v>0.005</v>
      </c>
      <c r="E57" s="429"/>
      <c r="G57" s="438"/>
      <c r="H57" s="136"/>
      <c r="I57" s="136"/>
      <c r="J57" s="136"/>
      <c r="K57" s="136"/>
      <c r="L57" s="440"/>
      <c r="M57" s="429"/>
      <c r="N57" s="429"/>
      <c r="P57" s="337"/>
      <c r="Q57" s="136"/>
      <c r="S57" s="136"/>
      <c r="T57" s="136"/>
      <c r="U57" s="136"/>
      <c r="V57" s="440"/>
      <c r="W57" s="429"/>
      <c r="X57" s="429"/>
      <c r="Z57" s="337"/>
      <c r="AA57" s="136"/>
      <c r="AC57" s="136"/>
      <c r="AD57" s="136"/>
      <c r="AE57" s="136"/>
      <c r="AF57" s="440"/>
      <c r="AG57" s="429"/>
      <c r="AH57" s="429"/>
      <c r="AJ57" s="337"/>
      <c r="AK57" s="136"/>
      <c r="AM57" s="136"/>
      <c r="AN57" s="432"/>
    </row>
    <row r="58" ht="15.75">
      <c r="B58" s="426" t="s">
        <v>368</v>
      </c>
      <c r="C58" s="427"/>
      <c r="D58" s="428">
        <f>(D53+D52)*10%</f>
        <v>0.01</v>
      </c>
      <c r="E58" s="429"/>
      <c r="G58" s="438"/>
      <c r="H58" s="136"/>
      <c r="I58" s="136"/>
      <c r="J58" s="136"/>
      <c r="K58" s="136"/>
      <c r="L58" s="440"/>
      <c r="M58" s="429"/>
      <c r="N58" s="429"/>
      <c r="P58" s="438"/>
      <c r="Q58" s="136"/>
      <c r="S58" s="136"/>
      <c r="T58" s="136"/>
      <c r="U58" s="136"/>
      <c r="V58" s="440"/>
      <c r="W58" s="429"/>
      <c r="X58" s="429"/>
      <c r="Z58" s="337"/>
      <c r="AA58" s="136"/>
      <c r="AC58" s="136"/>
      <c r="AD58" s="136"/>
      <c r="AE58" s="136"/>
      <c r="AF58" s="440"/>
      <c r="AG58" s="429"/>
      <c r="AH58" s="429"/>
      <c r="AJ58" s="337"/>
      <c r="AK58" s="136"/>
      <c r="AM58" s="136"/>
      <c r="AN58" s="432"/>
    </row>
    <row r="59" ht="18.0">
      <c r="B59" s="441" t="s">
        <v>369</v>
      </c>
      <c r="C59" s="442"/>
      <c r="D59" s="443">
        <f>SUM(D52:D58)</f>
        <v>0.117</v>
      </c>
      <c r="E59" s="429"/>
      <c r="G59" s="438"/>
      <c r="H59" s="136"/>
      <c r="I59" s="136"/>
      <c r="J59" s="136"/>
      <c r="K59" s="136"/>
      <c r="L59" s="440"/>
      <c r="M59" s="429"/>
      <c r="N59" s="429"/>
      <c r="P59" s="438"/>
      <c r="Q59" s="136"/>
      <c r="S59" s="136"/>
      <c r="T59" s="136"/>
      <c r="U59" s="136"/>
      <c r="V59" s="440"/>
      <c r="W59" s="429"/>
      <c r="X59" s="429"/>
      <c r="Z59" s="337"/>
      <c r="AA59" s="136"/>
      <c r="AC59" s="136"/>
      <c r="AD59" s="136"/>
      <c r="AE59" s="136"/>
      <c r="AF59" s="440"/>
      <c r="AG59" s="429"/>
      <c r="AH59" s="429"/>
      <c r="AJ59" s="337"/>
      <c r="AK59" s="136"/>
      <c r="AM59" s="136"/>
      <c r="AN59" s="432"/>
    </row>
    <row r="60" ht="17.25">
      <c r="B60" s="444"/>
      <c r="C60" s="444"/>
      <c r="D60" s="429"/>
      <c r="E60" s="429"/>
      <c r="G60" s="438"/>
      <c r="H60" s="136"/>
      <c r="I60" s="136"/>
      <c r="J60" s="136"/>
      <c r="K60" s="136"/>
      <c r="L60" s="440"/>
      <c r="M60" s="429"/>
      <c r="N60" s="429"/>
      <c r="P60" s="438"/>
      <c r="Q60" s="136"/>
      <c r="S60" s="136"/>
      <c r="T60" s="136"/>
      <c r="U60" s="136"/>
      <c r="V60" s="440"/>
      <c r="W60" s="429"/>
      <c r="X60" s="429"/>
      <c r="Z60" s="337"/>
      <c r="AA60" s="136"/>
      <c r="AC60" s="136"/>
      <c r="AD60" s="136"/>
      <c r="AE60" s="136"/>
      <c r="AF60" s="440"/>
      <c r="AG60" s="429"/>
      <c r="AH60" s="429"/>
      <c r="AJ60" s="337"/>
      <c r="AK60" s="136"/>
      <c r="AM60" s="136"/>
      <c r="AN60" s="432"/>
    </row>
    <row r="61">
      <c r="A61" s="313" t="s">
        <v>370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313"/>
      <c r="AA61" s="313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4"/>
    </row>
    <row r="62">
      <c r="A62" s="313"/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Z62" s="313"/>
      <c r="AA62" s="313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4"/>
    </row>
    <row r="63">
      <c r="A63" s="313"/>
      <c r="B63" s="313"/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Z63" s="313"/>
      <c r="AA63" s="313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4"/>
    </row>
    <row r="64">
      <c r="A64" s="313"/>
      <c r="B64" s="313"/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Z64" s="313"/>
      <c r="AA64" s="313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4"/>
    </row>
    <row r="65" ht="27.75">
      <c r="A65" s="445"/>
      <c r="B65" s="446" t="s">
        <v>371</v>
      </c>
      <c r="C65" s="447"/>
      <c r="D65" s="447"/>
      <c r="E65" s="447"/>
      <c r="F65" s="447"/>
      <c r="G65" s="447"/>
      <c r="H65" s="447"/>
      <c r="I65" s="447"/>
      <c r="J65" s="448"/>
      <c r="K65" s="445"/>
      <c r="L65" s="449"/>
      <c r="M65" s="449"/>
      <c r="N65" s="449"/>
      <c r="O65" s="449"/>
      <c r="P65" s="449"/>
      <c r="Q65" s="449"/>
      <c r="R65" s="449"/>
      <c r="S65" s="449"/>
      <c r="T65" s="449"/>
      <c r="U65" s="445"/>
      <c r="V65" s="447"/>
      <c r="W65" s="447"/>
      <c r="X65" s="447"/>
      <c r="Y65" s="447"/>
      <c r="Z65" s="447"/>
      <c r="AA65" s="447"/>
      <c r="AB65" s="447"/>
      <c r="AC65" s="447"/>
      <c r="AD65" s="448"/>
      <c r="AE65" s="313"/>
      <c r="AF65" s="446"/>
      <c r="AG65" s="447"/>
      <c r="AH65" s="447"/>
      <c r="AI65" s="447"/>
      <c r="AJ65" s="447"/>
      <c r="AK65" s="447"/>
      <c r="AL65" s="447"/>
      <c r="AM65" s="447"/>
      <c r="AN65" s="448"/>
    </row>
    <row r="66" customHeight="1" ht="147.0">
      <c r="A66" s="450"/>
      <c r="B66" s="451" t="s">
        <v>372</v>
      </c>
      <c r="C66" s="452" t="s">
        <v>373</v>
      </c>
      <c r="D66" s="453"/>
      <c r="E66" s="453"/>
      <c r="F66" s="453"/>
      <c r="G66" s="453"/>
      <c r="H66" s="453"/>
      <c r="I66" s="453"/>
      <c r="J66" s="454"/>
      <c r="K66" s="136"/>
      <c r="L66" s="326"/>
      <c r="M66" s="319"/>
      <c r="N66" s="319"/>
      <c r="O66" s="319"/>
      <c r="P66" s="319"/>
      <c r="Q66" s="319"/>
      <c r="R66" s="319"/>
      <c r="S66" s="319"/>
      <c r="T66" s="319"/>
      <c r="U66" s="136"/>
      <c r="V66" s="326"/>
      <c r="W66" s="319"/>
      <c r="X66" s="319"/>
      <c r="Y66" s="319"/>
      <c r="Z66" s="319"/>
      <c r="AA66" s="319"/>
      <c r="AB66" s="319"/>
      <c r="AC66" s="319"/>
      <c r="AD66" s="319"/>
      <c r="AE66" s="136"/>
      <c r="AF66" s="326"/>
      <c r="AG66" s="319"/>
      <c r="AH66" s="319"/>
      <c r="AI66" s="319"/>
      <c r="AJ66" s="319"/>
      <c r="AK66" s="319"/>
      <c r="AL66" s="319"/>
      <c r="AM66" s="319"/>
      <c r="AN66" s="319"/>
    </row>
    <row r="67" ht="15.0">
      <c r="A67" s="455"/>
      <c r="B67" s="330" t="s">
        <v>374</v>
      </c>
      <c r="C67" s="321"/>
      <c r="D67" s="322"/>
      <c r="E67" s="456"/>
      <c r="F67" s="456"/>
      <c r="G67" s="456"/>
      <c r="H67" s="456"/>
      <c r="I67" s="456"/>
      <c r="J67" s="457"/>
      <c r="K67" s="136"/>
      <c r="L67" s="326"/>
      <c r="M67" s="319"/>
      <c r="N67" s="319"/>
      <c r="O67" s="319"/>
      <c r="P67" s="319"/>
      <c r="Q67" s="319"/>
      <c r="R67" s="319"/>
      <c r="S67" s="319"/>
      <c r="T67" s="319"/>
      <c r="U67" s="136"/>
      <c r="V67" s="326"/>
      <c r="W67" s="319"/>
      <c r="X67" s="319"/>
      <c r="Y67" s="319"/>
      <c r="Z67" s="319"/>
      <c r="AA67" s="319"/>
      <c r="AB67" s="319"/>
      <c r="AC67" s="319"/>
      <c r="AD67" s="319"/>
      <c r="AE67" s="136"/>
      <c r="AF67" s="326"/>
      <c r="AG67" s="319"/>
      <c r="AH67" s="319"/>
      <c r="AI67" s="319"/>
      <c r="AJ67" s="319"/>
      <c r="AK67" s="319"/>
      <c r="AL67" s="319"/>
      <c r="AM67" s="319"/>
      <c r="AN67" s="319"/>
    </row>
    <row r="68" customHeight="1" ht="12.75">
      <c r="A68" s="455"/>
      <c r="B68" s="330" t="s">
        <v>375</v>
      </c>
      <c r="C68" s="458"/>
      <c r="D68" s="458"/>
      <c r="E68" s="458"/>
      <c r="F68" s="458"/>
      <c r="G68" s="458"/>
      <c r="H68" s="458"/>
      <c r="I68" s="458"/>
      <c r="J68" s="459"/>
      <c r="K68" s="136"/>
      <c r="L68" s="333"/>
      <c r="M68" s="333"/>
      <c r="N68" s="333"/>
      <c r="O68" s="333"/>
      <c r="P68" s="333"/>
      <c r="Q68" s="333"/>
      <c r="R68" s="333"/>
      <c r="S68" s="333"/>
      <c r="T68" s="333"/>
      <c r="U68" s="136"/>
      <c r="V68" s="333"/>
      <c r="W68" s="333"/>
      <c r="X68" s="333"/>
      <c r="Y68" s="333"/>
      <c r="Z68" s="333"/>
      <c r="AA68" s="333"/>
      <c r="AB68" s="333"/>
      <c r="AC68" s="333"/>
      <c r="AD68" s="333"/>
      <c r="AE68" s="136"/>
      <c r="AF68" s="333"/>
      <c r="AG68" s="333"/>
      <c r="AH68" s="333"/>
      <c r="AI68" s="333"/>
      <c r="AJ68" s="333"/>
      <c r="AK68" s="333"/>
      <c r="AL68" s="333"/>
      <c r="AM68" s="333"/>
      <c r="AN68" s="333"/>
    </row>
    <row r="69" ht="15.0">
      <c r="A69" s="455"/>
      <c r="B69" s="460" t="s">
        <v>376</v>
      </c>
      <c r="C69" s="321"/>
      <c r="D69" s="323"/>
      <c r="E69" s="461" t="s">
        <v>377</v>
      </c>
      <c r="F69" s="321"/>
      <c r="G69" s="322"/>
      <c r="H69" s="322"/>
      <c r="I69" s="322"/>
      <c r="J69" s="323"/>
      <c r="K69" s="136"/>
      <c r="L69" s="462"/>
      <c r="M69" s="319"/>
      <c r="N69" s="319"/>
      <c r="O69" s="319"/>
      <c r="P69" s="319"/>
      <c r="Q69" s="319"/>
      <c r="R69" s="319"/>
      <c r="S69" s="319"/>
      <c r="T69" s="319"/>
      <c r="U69" s="136"/>
      <c r="V69" s="462"/>
      <c r="W69" s="319"/>
      <c r="X69" s="319"/>
      <c r="Y69" s="319"/>
      <c r="Z69" s="319"/>
      <c r="AA69" s="319"/>
      <c r="AB69" s="319"/>
      <c r="AC69" s="319"/>
      <c r="AD69" s="319"/>
      <c r="AE69" s="136"/>
      <c r="AF69" s="462"/>
      <c r="AG69" s="319"/>
      <c r="AH69" s="319"/>
      <c r="AI69" s="319"/>
      <c r="AJ69" s="319"/>
      <c r="AK69" s="319"/>
      <c r="AL69" s="319"/>
      <c r="AM69" s="319"/>
      <c r="AN69" s="319"/>
    </row>
    <row r="70" ht="15.0">
      <c r="A70" s="455"/>
      <c r="B70" s="463"/>
      <c r="C70" s="464"/>
      <c r="D70" s="464"/>
      <c r="E70" s="464"/>
      <c r="F70" s="464"/>
      <c r="G70" s="464"/>
      <c r="H70" s="464"/>
      <c r="I70" s="464"/>
      <c r="J70" s="465"/>
      <c r="K70" s="136"/>
      <c r="L70" s="462"/>
      <c r="M70" s="319"/>
      <c r="N70" s="319"/>
      <c r="O70" s="319"/>
      <c r="P70" s="319"/>
      <c r="Q70" s="319"/>
      <c r="R70" s="319"/>
      <c r="S70" s="319"/>
      <c r="T70" s="319"/>
      <c r="U70" s="136"/>
      <c r="V70" s="462"/>
      <c r="W70" s="319"/>
      <c r="X70" s="319"/>
      <c r="Y70" s="319"/>
      <c r="Z70" s="319"/>
      <c r="AA70" s="319"/>
      <c r="AB70" s="319"/>
      <c r="AC70" s="319"/>
      <c r="AD70" s="319"/>
      <c r="AE70" s="136"/>
      <c r="AF70" s="462"/>
      <c r="AG70" s="319"/>
      <c r="AH70" s="319"/>
      <c r="AI70" s="319"/>
      <c r="AJ70" s="319"/>
      <c r="AK70" s="319"/>
      <c r="AL70" s="319"/>
      <c r="AM70" s="319"/>
      <c r="AN70" s="319"/>
    </row>
    <row r="71" ht="15.0">
      <c r="A71" s="455"/>
      <c r="B71" s="466" t="s">
        <v>378</v>
      </c>
      <c r="C71" s="467"/>
      <c r="D71" s="468"/>
      <c r="E71" s="468"/>
      <c r="F71" s="469"/>
      <c r="G71" s="469"/>
      <c r="H71" s="469"/>
      <c r="I71" s="469"/>
      <c r="J71" s="470"/>
      <c r="K71" s="136"/>
      <c r="L71" s="347"/>
      <c r="M71" s="346"/>
      <c r="N71" s="346"/>
      <c r="O71" s="346"/>
      <c r="P71" s="471"/>
      <c r="Q71" s="471"/>
      <c r="R71" s="471"/>
      <c r="S71" s="471"/>
      <c r="U71" s="136"/>
      <c r="V71" s="347"/>
      <c r="W71" s="346"/>
      <c r="X71" s="346"/>
      <c r="Y71" s="346"/>
      <c r="Z71" s="471"/>
      <c r="AA71" s="471"/>
      <c r="AB71" s="471"/>
      <c r="AC71" s="471"/>
      <c r="AE71" s="136"/>
      <c r="AF71" s="347"/>
      <c r="AG71" s="346"/>
      <c r="AH71" s="346"/>
      <c r="AI71" s="346"/>
      <c r="AJ71" s="471"/>
      <c r="AK71" s="471"/>
      <c r="AL71" s="471"/>
      <c r="AM71" s="471"/>
    </row>
    <row r="72" ht="14.25">
      <c r="A72" s="472"/>
      <c r="B72" s="473" t="s">
        <v>379</v>
      </c>
      <c r="C72" s="474"/>
      <c r="D72" s="468"/>
      <c r="E72" s="468"/>
      <c r="F72" s="469"/>
      <c r="G72" s="469"/>
      <c r="H72" s="469"/>
      <c r="I72" s="469"/>
      <c r="J72" s="470"/>
      <c r="K72" s="136"/>
      <c r="L72" s="347"/>
      <c r="M72" s="346"/>
      <c r="N72" s="346"/>
      <c r="O72" s="346"/>
      <c r="P72" s="471"/>
      <c r="Q72" s="471"/>
      <c r="R72" s="471"/>
      <c r="S72" s="471"/>
      <c r="U72" s="136"/>
      <c r="V72" s="347"/>
      <c r="W72" s="346"/>
      <c r="X72" s="346"/>
      <c r="Y72" s="346"/>
      <c r="Z72" s="471"/>
      <c r="AA72" s="471"/>
      <c r="AB72" s="471"/>
      <c r="AC72" s="471"/>
      <c r="AE72" s="136"/>
      <c r="AF72" s="347"/>
      <c r="AG72" s="346"/>
      <c r="AH72" s="346"/>
      <c r="AI72" s="346"/>
      <c r="AJ72" s="471"/>
      <c r="AK72" s="471"/>
      <c r="AL72" s="471"/>
      <c r="AM72" s="471"/>
    </row>
    <row r="73" ht="14.25">
      <c r="A73" s="472"/>
      <c r="B73" s="475" t="s">
        <v>380</v>
      </c>
      <c r="C73" s="476"/>
      <c r="D73" s="468"/>
      <c r="E73" s="468"/>
      <c r="F73" s="469"/>
      <c r="G73" s="469"/>
      <c r="H73" s="469"/>
      <c r="I73" s="469"/>
      <c r="J73" s="470"/>
      <c r="K73" s="136"/>
      <c r="L73" s="347"/>
      <c r="M73" s="346"/>
      <c r="N73" s="346"/>
      <c r="O73" s="346"/>
      <c r="P73" s="471"/>
      <c r="Q73" s="471"/>
      <c r="R73" s="471"/>
      <c r="S73" s="471"/>
      <c r="U73" s="136"/>
      <c r="V73" s="347"/>
      <c r="W73" s="346"/>
      <c r="X73" s="346"/>
      <c r="Y73" s="346"/>
      <c r="Z73" s="471"/>
      <c r="AA73" s="471"/>
      <c r="AB73" s="471"/>
      <c r="AC73" s="471"/>
      <c r="AE73" s="136"/>
      <c r="AF73" s="347"/>
      <c r="AG73" s="346"/>
      <c r="AH73" s="346"/>
      <c r="AI73" s="346"/>
      <c r="AJ73" s="471"/>
      <c r="AK73" s="471"/>
      <c r="AL73" s="471"/>
      <c r="AM73" s="471"/>
    </row>
    <row r="74" ht="14.25">
      <c r="A74" s="472"/>
      <c r="B74" s="475" t="s">
        <v>381</v>
      </c>
      <c r="C74" s="476"/>
      <c r="D74" s="468"/>
      <c r="E74" s="468"/>
      <c r="F74" s="469" t="s">
        <v>382</v>
      </c>
      <c r="G74" s="469"/>
      <c r="H74" s="469"/>
      <c r="I74" s="469"/>
      <c r="J74" s="470"/>
      <c r="K74" s="136"/>
      <c r="L74" s="347"/>
      <c r="M74" s="346"/>
      <c r="N74" s="346"/>
      <c r="O74" s="346"/>
      <c r="P74" s="471"/>
      <c r="Q74" s="471"/>
      <c r="R74" s="471"/>
      <c r="S74" s="471"/>
      <c r="U74" s="136"/>
      <c r="V74" s="347"/>
      <c r="W74" s="346"/>
      <c r="X74" s="346"/>
      <c r="Y74" s="346"/>
      <c r="Z74" s="471"/>
      <c r="AA74" s="471"/>
      <c r="AB74" s="471"/>
      <c r="AC74" s="471"/>
      <c r="AE74" s="136"/>
      <c r="AF74" s="347"/>
      <c r="AG74" s="346"/>
      <c r="AH74" s="346"/>
      <c r="AI74" s="346"/>
      <c r="AJ74" s="471"/>
      <c r="AK74" s="471"/>
      <c r="AL74" s="471"/>
      <c r="AM74" s="471"/>
    </row>
    <row r="75" ht="14.25">
      <c r="A75" s="472"/>
      <c r="B75" s="475" t="s">
        <v>383</v>
      </c>
      <c r="C75" s="474"/>
      <c r="D75" s="468"/>
      <c r="E75" s="468"/>
      <c r="F75" s="469"/>
      <c r="G75" s="469"/>
      <c r="H75" s="469"/>
      <c r="I75" s="469"/>
      <c r="J75" s="470"/>
      <c r="K75" s="136"/>
      <c r="L75" s="347"/>
      <c r="M75" s="346"/>
      <c r="N75" s="346"/>
      <c r="O75" s="346"/>
      <c r="P75" s="471"/>
      <c r="Q75" s="471"/>
      <c r="R75" s="471"/>
      <c r="S75" s="471"/>
      <c r="U75" s="136"/>
      <c r="V75" s="347"/>
      <c r="W75" s="346"/>
      <c r="X75" s="346"/>
      <c r="Y75" s="346"/>
      <c r="Z75" s="471"/>
      <c r="AA75" s="471"/>
      <c r="AB75" s="471"/>
      <c r="AC75" s="471"/>
      <c r="AE75" s="136"/>
      <c r="AF75" s="347"/>
      <c r="AG75" s="346"/>
      <c r="AH75" s="346"/>
      <c r="AI75" s="346"/>
      <c r="AJ75" s="471"/>
      <c r="AK75" s="471"/>
      <c r="AL75" s="471"/>
      <c r="AM75" s="471"/>
    </row>
    <row r="76" ht="14.25">
      <c r="A76" s="472"/>
      <c r="B76" s="475" t="s">
        <v>384</v>
      </c>
      <c r="C76" s="476"/>
      <c r="D76" s="468"/>
      <c r="E76" s="468"/>
      <c r="F76" s="469"/>
      <c r="G76" s="469"/>
      <c r="H76" s="469"/>
      <c r="I76" s="469"/>
      <c r="J76" s="470"/>
      <c r="K76" s="136"/>
      <c r="L76" s="347"/>
      <c r="M76" s="346"/>
      <c r="N76" s="346"/>
      <c r="O76" s="346"/>
      <c r="P76" s="471"/>
      <c r="Q76" s="471"/>
      <c r="R76" s="471"/>
      <c r="S76" s="471"/>
      <c r="U76" s="136"/>
      <c r="V76" s="347"/>
      <c r="W76" s="346"/>
      <c r="X76" s="346"/>
      <c r="Y76" s="346"/>
      <c r="Z76" s="471"/>
      <c r="AA76" s="471"/>
      <c r="AB76" s="471"/>
      <c r="AC76" s="471"/>
      <c r="AE76" s="136"/>
      <c r="AF76" s="347"/>
      <c r="AG76" s="346"/>
      <c r="AH76" s="346"/>
      <c r="AI76" s="346"/>
      <c r="AJ76" s="471"/>
      <c r="AK76" s="471"/>
      <c r="AL76" s="471"/>
      <c r="AM76" s="471"/>
    </row>
    <row r="77" ht="14.25">
      <c r="A77" s="472"/>
      <c r="B77" s="477" t="s">
        <v>385</v>
      </c>
      <c r="C77" s="474"/>
      <c r="D77" s="468"/>
      <c r="E77" s="468"/>
      <c r="F77" s="469"/>
      <c r="G77" s="469"/>
      <c r="H77" s="469"/>
      <c r="I77" s="469"/>
      <c r="J77" s="470"/>
      <c r="K77" s="136"/>
      <c r="L77" s="347"/>
      <c r="M77" s="346"/>
      <c r="N77" s="346"/>
      <c r="O77" s="346"/>
      <c r="P77" s="471"/>
      <c r="Q77" s="471"/>
      <c r="R77" s="471"/>
      <c r="S77" s="471"/>
      <c r="U77" s="136"/>
      <c r="V77" s="347"/>
      <c r="W77" s="346"/>
      <c r="X77" s="346"/>
      <c r="Y77" s="346"/>
      <c r="Z77" s="471"/>
      <c r="AA77" s="471"/>
      <c r="AB77" s="471"/>
      <c r="AC77" s="471"/>
      <c r="AE77" s="136"/>
      <c r="AF77" s="347"/>
      <c r="AG77" s="346"/>
      <c r="AH77" s="346"/>
      <c r="AI77" s="346"/>
      <c r="AJ77" s="471"/>
      <c r="AK77" s="471"/>
      <c r="AL77" s="471"/>
      <c r="AM77" s="471"/>
    </row>
    <row r="78" ht="15.0">
      <c r="A78" s="472"/>
      <c r="B78" s="473" t="s">
        <v>386</v>
      </c>
      <c r="C78" s="478" t="str">
        <f>C75/C72</f>
      </c>
      <c r="D78" s="479"/>
      <c r="E78" s="468"/>
      <c r="F78" s="469"/>
      <c r="G78" s="469"/>
      <c r="H78" s="469"/>
      <c r="I78" s="469"/>
      <c r="J78" s="470"/>
      <c r="K78" s="136"/>
      <c r="L78" s="347"/>
      <c r="M78" s="346"/>
      <c r="N78" s="346"/>
      <c r="O78" s="346"/>
      <c r="P78" s="471"/>
      <c r="Q78" s="471"/>
      <c r="R78" s="471"/>
      <c r="S78" s="471"/>
      <c r="U78" s="136"/>
      <c r="V78" s="347"/>
      <c r="W78" s="346"/>
      <c r="X78" s="346"/>
      <c r="Y78" s="346"/>
      <c r="Z78" s="471"/>
      <c r="AA78" s="471"/>
      <c r="AB78" s="471"/>
      <c r="AC78" s="471"/>
      <c r="AE78" s="136"/>
      <c r="AF78" s="347"/>
      <c r="AG78" s="346"/>
      <c r="AH78" s="346"/>
      <c r="AI78" s="346"/>
      <c r="AJ78" s="471"/>
      <c r="AK78" s="471"/>
      <c r="AL78" s="471"/>
      <c r="AM78" s="471"/>
    </row>
    <row r="79">
      <c r="A79" s="472"/>
      <c r="B79" s="480"/>
      <c r="C79" s="103"/>
      <c r="D79" s="103"/>
      <c r="E79" s="1"/>
      <c r="F79" s="1"/>
      <c r="G79" s="1"/>
      <c r="H79" s="1"/>
      <c r="I79" s="1"/>
      <c r="J79" s="470"/>
      <c r="K79" s="136"/>
      <c r="L79" s="480"/>
      <c r="M79" s="136"/>
      <c r="N79" s="136"/>
      <c r="U79" s="136"/>
      <c r="V79" s="480"/>
      <c r="W79" s="136"/>
      <c r="X79" s="136"/>
      <c r="AE79" s="136"/>
      <c r="AF79" s="480"/>
      <c r="AG79" s="136"/>
      <c r="AH79" s="136"/>
    </row>
    <row r="80" ht="14.25">
      <c r="A80" s="472"/>
      <c r="B80" s="481" t="s">
        <v>387</v>
      </c>
      <c r="C80" s="482">
        <f>IFERROR(((C76-C77)*C77*0.02466*C75/1000)/C78,0)</f>
        <v>0.0</v>
      </c>
      <c r="D80" s="483"/>
      <c r="E80" s="484"/>
      <c r="F80" s="485"/>
      <c r="G80" s="485"/>
      <c r="H80" s="485"/>
      <c r="I80" s="485"/>
      <c r="J80" s="486"/>
      <c r="K80" s="136"/>
      <c r="M80" s="365"/>
      <c r="N80" s="365"/>
      <c r="P80" s="372"/>
      <c r="Q80" s="372"/>
      <c r="R80" s="372"/>
      <c r="S80" s="372"/>
      <c r="T80" s="372"/>
      <c r="U80" s="136"/>
      <c r="W80" s="365"/>
      <c r="X80" s="365"/>
      <c r="Z80" s="372"/>
      <c r="AA80" s="372"/>
      <c r="AB80" s="372"/>
      <c r="AC80" s="372"/>
      <c r="AD80" s="372"/>
      <c r="AE80" s="136"/>
      <c r="AG80" s="365"/>
      <c r="AH80" s="365"/>
      <c r="AJ80" s="372"/>
      <c r="AK80" s="372"/>
      <c r="AL80" s="372"/>
      <c r="AM80" s="372"/>
      <c r="AN80" s="372"/>
    </row>
    <row r="81">
      <c r="A81" s="455"/>
      <c r="B81" s="481" t="s">
        <v>388</v>
      </c>
      <c r="C81" s="487">
        <v>0.006</v>
      </c>
      <c r="D81" s="488"/>
      <c r="E81" s="484"/>
      <c r="F81" s="489"/>
      <c r="G81" s="489"/>
      <c r="H81" s="490"/>
      <c r="I81" s="491"/>
      <c r="J81" s="492"/>
      <c r="K81" s="136"/>
      <c r="M81" s="136"/>
      <c r="N81" s="136"/>
      <c r="P81" s="374"/>
      <c r="Q81" s="374"/>
      <c r="R81" s="378"/>
      <c r="S81" s="375"/>
      <c r="T81" s="376"/>
      <c r="U81" s="136"/>
      <c r="W81" s="136"/>
      <c r="X81" s="136"/>
      <c r="Z81" s="374"/>
      <c r="AA81" s="374"/>
      <c r="AB81" s="378"/>
      <c r="AC81" s="375"/>
      <c r="AD81" s="376"/>
      <c r="AE81" s="136"/>
      <c r="AG81" s="136"/>
      <c r="AH81" s="136"/>
      <c r="AJ81" s="374"/>
      <c r="AK81" s="374"/>
      <c r="AL81" s="378"/>
      <c r="AM81" s="375"/>
      <c r="AN81" s="376"/>
    </row>
    <row r="82">
      <c r="A82" s="455"/>
      <c r="B82" s="481" t="s">
        <v>389</v>
      </c>
      <c r="C82" s="482">
        <f>C80-C81</f>
        <v>-0.006</v>
      </c>
      <c r="D82" s="483"/>
      <c r="E82" s="484"/>
      <c r="F82" s="1"/>
      <c r="G82" s="1"/>
      <c r="H82" s="1"/>
      <c r="I82" s="1"/>
      <c r="J82" s="493"/>
      <c r="K82" s="136"/>
      <c r="M82" s="365"/>
      <c r="N82" s="365"/>
      <c r="T82" s="136"/>
      <c r="U82" s="136"/>
      <c r="W82" s="365"/>
      <c r="X82" s="365"/>
      <c r="AD82" s="136"/>
      <c r="AE82" s="136"/>
      <c r="AG82" s="365"/>
      <c r="AH82" s="365"/>
      <c r="AN82" s="136"/>
    </row>
    <row r="83">
      <c r="A83" s="455"/>
      <c r="B83" s="481" t="s">
        <v>390</v>
      </c>
      <c r="C83" s="494">
        <v>100.0</v>
      </c>
      <c r="D83" s="495"/>
      <c r="E83" s="484"/>
      <c r="F83" s="1"/>
      <c r="G83" s="1"/>
      <c r="H83" s="1"/>
      <c r="I83" s="1"/>
      <c r="J83" s="493"/>
      <c r="K83" s="136"/>
      <c r="M83" s="136"/>
      <c r="N83" s="136"/>
      <c r="T83" s="136"/>
      <c r="U83" s="136"/>
      <c r="W83" s="136"/>
      <c r="X83" s="136"/>
      <c r="AD83" s="136"/>
      <c r="AE83" s="136"/>
      <c r="AG83" s="136"/>
      <c r="AH83" s="136"/>
      <c r="AN83" s="136"/>
    </row>
    <row r="84">
      <c r="A84" s="455"/>
      <c r="B84" s="481" t="s">
        <v>391</v>
      </c>
      <c r="C84" s="496">
        <v>14.0</v>
      </c>
      <c r="D84" s="497"/>
      <c r="E84" s="484"/>
      <c r="F84" s="1"/>
      <c r="G84" s="1"/>
      <c r="H84" s="1"/>
      <c r="I84" s="1"/>
      <c r="J84" s="493"/>
      <c r="K84" s="136"/>
      <c r="M84" s="136"/>
      <c r="N84" s="136"/>
      <c r="T84" s="136"/>
      <c r="U84" s="136"/>
      <c r="W84" s="136"/>
      <c r="X84" s="136"/>
      <c r="AD84" s="136"/>
      <c r="AE84" s="136"/>
      <c r="AG84" s="136"/>
      <c r="AH84" s="136"/>
      <c r="AN84" s="136"/>
    </row>
    <row r="85">
      <c r="A85" s="455"/>
      <c r="B85" s="481" t="s">
        <v>392</v>
      </c>
      <c r="C85" s="498">
        <f>C80*C83-C82*C84</f>
        <v>0.084</v>
      </c>
      <c r="D85" s="499"/>
      <c r="E85" s="484"/>
      <c r="F85" s="1"/>
      <c r="G85" s="1"/>
      <c r="H85" s="1"/>
      <c r="I85" s="1"/>
      <c r="J85" s="493"/>
      <c r="K85" s="136"/>
      <c r="M85" s="377"/>
      <c r="N85" s="377"/>
      <c r="T85" s="136"/>
      <c r="U85" s="136"/>
      <c r="W85" s="377"/>
      <c r="X85" s="377"/>
      <c r="AD85" s="136"/>
      <c r="AE85" s="136"/>
      <c r="AG85" s="377"/>
      <c r="AH85" s="377"/>
      <c r="AN85" s="136"/>
    </row>
    <row r="86">
      <c r="A86" s="455"/>
      <c r="B86" s="500" t="s">
        <v>393</v>
      </c>
      <c r="C86" s="498">
        <f>C85</f>
        <v>0.084</v>
      </c>
      <c r="D86" s="499"/>
      <c r="E86" s="484"/>
      <c r="F86" s="501"/>
      <c r="G86" s="501"/>
      <c r="H86" s="1"/>
      <c r="I86" s="1"/>
      <c r="J86" s="470"/>
      <c r="K86" s="136"/>
      <c r="M86" s="377"/>
      <c r="N86" s="377"/>
      <c r="P86" s="387"/>
      <c r="Q86" s="387"/>
      <c r="R86"/>
      <c r="U86" s="136"/>
      <c r="W86" s="377"/>
      <c r="X86" s="377"/>
      <c r="Z86" s="387"/>
      <c r="AA86" s="387"/>
      <c r="AB86"/>
      <c r="AE86" s="136"/>
      <c r="AG86" s="377"/>
      <c r="AH86" s="377"/>
      <c r="AJ86" s="387"/>
      <c r="AK86" s="387"/>
      <c r="AL86"/>
    </row>
    <row r="87">
      <c r="A87" s="455"/>
      <c r="B87" s="109" t="s">
        <v>394</v>
      </c>
      <c r="C87" s="502"/>
      <c r="D87" s="503"/>
      <c r="E87" s="484"/>
      <c r="F87" s="1"/>
      <c r="G87" s="1"/>
      <c r="H87" s="1"/>
      <c r="I87" s="1"/>
      <c r="J87" s="470"/>
      <c r="K87" s="136"/>
      <c r="M87" s="377"/>
      <c r="N87" s="377"/>
      <c r="U87" s="136"/>
      <c r="W87" s="377"/>
      <c r="X87" s="377"/>
      <c r="AE87" s="136"/>
      <c r="AG87" s="377"/>
      <c r="AH87" s="377"/>
    </row>
    <row r="88">
      <c r="A88" s="455"/>
      <c r="B88" s="504"/>
      <c r="C88" s="505"/>
      <c r="D88" s="506"/>
      <c r="E88" s="1"/>
      <c r="F88" s="1"/>
      <c r="G88" s="1"/>
      <c r="H88" s="1"/>
      <c r="I88" s="1"/>
      <c r="J88" s="470"/>
      <c r="K88" s="136"/>
      <c r="M88" s="377"/>
      <c r="N88" s="377"/>
      <c r="U88" s="136"/>
      <c r="W88" s="377"/>
      <c r="X88" s="377"/>
      <c r="AE88" s="136"/>
      <c r="AG88" s="377"/>
      <c r="AH88" s="377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  <c r="AMB88" s="1"/>
      <c r="AMC88" s="1"/>
      <c r="AMD88" s="1"/>
      <c r="AME88" s="1"/>
      <c r="AMF88" s="1"/>
      <c r="AMG88" s="1"/>
      <c r="AMH88" s="1"/>
      <c r="AMI88" s="1"/>
      <c r="AMJ88" s="1"/>
    </row>
    <row r="89" ht="13.5">
      <c r="A89" s="472"/>
      <c r="B89" s="388" t="s">
        <v>395</v>
      </c>
      <c r="C89" s="389"/>
      <c r="D89" s="507"/>
      <c r="E89" s="508"/>
      <c r="F89" s="1"/>
      <c r="G89" s="508"/>
      <c r="H89" s="1"/>
      <c r="I89" s="1"/>
      <c r="J89" s="470"/>
      <c r="K89" s="136"/>
      <c r="L89" s="339"/>
      <c r="M89" s="339"/>
      <c r="U89" s="136"/>
      <c r="V89" s="339"/>
      <c r="W89" s="339"/>
      <c r="AE89" s="136"/>
      <c r="AF89" s="339"/>
      <c r="AG89" s="339"/>
    </row>
    <row r="90" ht="21.75">
      <c r="A90" s="455"/>
      <c r="B90" s="349" t="s">
        <v>396</v>
      </c>
      <c r="C90" s="509" t="s">
        <v>397</v>
      </c>
      <c r="D90" s="510"/>
      <c r="E90" s="393" t="s">
        <v>398</v>
      </c>
      <c r="F90" s="394" t="s">
        <v>399</v>
      </c>
      <c r="G90" s="392" t="s">
        <v>400</v>
      </c>
      <c r="H90" s="15"/>
      <c r="I90" s="511"/>
      <c r="J90" s="512"/>
      <c r="K90" s="136"/>
      <c r="L90" s="406"/>
      <c r="M90" s="374"/>
      <c r="N90" s="374"/>
      <c r="O90" s="36"/>
      <c r="P90" s="407"/>
      <c r="Q90" s="374"/>
      <c r="R90" s="36"/>
      <c r="S90" s="395"/>
      <c r="T90" s="395"/>
      <c r="U90" s="136"/>
      <c r="V90" s="406"/>
      <c r="W90" s="374"/>
      <c r="X90" s="374"/>
      <c r="Y90" s="36"/>
      <c r="Z90" s="407"/>
      <c r="AA90" s="374"/>
      <c r="AB90" s="36"/>
      <c r="AC90" s="395"/>
      <c r="AD90" s="395"/>
      <c r="AE90" s="136"/>
      <c r="AF90" s="406"/>
      <c r="AG90" s="374"/>
      <c r="AH90" s="374"/>
      <c r="AI90" s="36"/>
      <c r="AJ90" s="407"/>
      <c r="AK90" s="374"/>
      <c r="AL90" s="36"/>
      <c r="AM90" s="395"/>
      <c r="AN90" s="395"/>
    </row>
    <row r="91">
      <c r="A91" s="455"/>
      <c r="B91" s="513" t="s">
        <v>401</v>
      </c>
      <c r="C91" s="402"/>
      <c r="D91" s="403"/>
      <c r="E91" s="514"/>
      <c r="F91" s="515">
        <v>0.9</v>
      </c>
      <c r="G91" s="516">
        <f>F91*E91</f>
        <v>0.0</v>
      </c>
      <c r="H91" s="517"/>
      <c r="I91" s="506"/>
      <c r="J91" s="518"/>
      <c r="K91" s="136"/>
      <c r="L91" s="408"/>
      <c r="M91" s="367"/>
      <c r="N91" s="367"/>
      <c r="O91" s="409"/>
      <c r="P91" s="367"/>
      <c r="Q91" s="410"/>
      <c r="R91" s="136"/>
      <c r="S91" s="377"/>
      <c r="T91" s="377"/>
      <c r="U91" s="136"/>
      <c r="V91" s="408"/>
      <c r="W91" s="367"/>
      <c r="X91" s="367"/>
      <c r="Y91" s="409"/>
      <c r="Z91" s="367"/>
      <c r="AA91" s="410"/>
      <c r="AB91" s="136"/>
      <c r="AC91" s="377"/>
      <c r="AD91" s="377"/>
      <c r="AE91" s="136"/>
      <c r="AF91" s="408"/>
      <c r="AG91" s="367"/>
      <c r="AH91" s="367"/>
      <c r="AI91" s="409"/>
      <c r="AJ91" s="367"/>
      <c r="AK91" s="410"/>
      <c r="AL91" s="136"/>
      <c r="AM91" s="377"/>
      <c r="AN91" s="377"/>
    </row>
    <row r="92">
      <c r="A92" s="455"/>
      <c r="B92" s="513" t="s">
        <v>402</v>
      </c>
      <c r="C92" s="402"/>
      <c r="D92" s="403"/>
      <c r="E92" s="404"/>
      <c r="F92" s="519"/>
      <c r="G92" s="516">
        <f>F92*E92</f>
        <v>0.0</v>
      </c>
      <c r="H92" s="517"/>
      <c r="I92" s="506"/>
      <c r="J92" s="518"/>
      <c r="K92" s="136"/>
      <c r="L92" s="408"/>
      <c r="M92" s="367"/>
      <c r="N92" s="367"/>
      <c r="O92" s="411"/>
      <c r="P92" s="410"/>
      <c r="Q92" s="410"/>
      <c r="R92" s="136"/>
      <c r="S92" s="377"/>
      <c r="T92" s="377"/>
      <c r="U92" s="136"/>
      <c r="V92" s="408"/>
      <c r="W92" s="367"/>
      <c r="X92" s="367"/>
      <c r="Y92" s="411"/>
      <c r="Z92" s="410"/>
      <c r="AA92" s="410"/>
      <c r="AB92" s="136"/>
      <c r="AC92" s="377"/>
      <c r="AD92" s="377"/>
      <c r="AE92" s="136"/>
      <c r="AF92" s="408"/>
      <c r="AG92" s="367"/>
      <c r="AH92" s="367"/>
      <c r="AI92" s="411"/>
      <c r="AJ92" s="410"/>
      <c r="AK92" s="410"/>
      <c r="AL92" s="136"/>
      <c r="AM92" s="377"/>
      <c r="AN92" s="377"/>
    </row>
    <row r="93">
      <c r="A93" s="455"/>
      <c r="B93" s="513" t="s">
        <v>403</v>
      </c>
      <c r="C93" s="402"/>
      <c r="D93" s="403"/>
      <c r="E93" s="404"/>
      <c r="F93" s="519"/>
      <c r="G93" s="516">
        <f>F93*E93</f>
        <v>0.0</v>
      </c>
      <c r="H93" s="517"/>
      <c r="I93" s="506"/>
      <c r="J93" s="518"/>
      <c r="K93" s="136"/>
      <c r="L93" s="408"/>
      <c r="M93" s="367"/>
      <c r="N93" s="367"/>
      <c r="O93" s="411"/>
      <c r="P93" s="410"/>
      <c r="Q93" s="410"/>
      <c r="R93" s="136"/>
      <c r="S93" s="377"/>
      <c r="T93" s="377"/>
      <c r="U93" s="136"/>
      <c r="V93" s="408"/>
      <c r="W93" s="367"/>
      <c r="X93" s="367"/>
      <c r="Y93" s="411"/>
      <c r="Z93" s="410"/>
      <c r="AA93" s="410"/>
      <c r="AB93" s="136"/>
      <c r="AC93" s="377"/>
      <c r="AD93" s="377"/>
      <c r="AE93" s="136"/>
      <c r="AF93" s="408"/>
      <c r="AG93" s="367"/>
      <c r="AH93" s="367"/>
      <c r="AI93" s="411"/>
      <c r="AJ93" s="410"/>
      <c r="AK93" s="410"/>
      <c r="AL93" s="136"/>
      <c r="AM93" s="377"/>
      <c r="AN93" s="377"/>
    </row>
    <row r="94">
      <c r="A94" s="455"/>
      <c r="B94" s="513" t="s">
        <v>404</v>
      </c>
      <c r="C94" s="402"/>
      <c r="D94" s="403"/>
      <c r="E94" s="404"/>
      <c r="F94" s="519"/>
      <c r="G94" s="516">
        <f>F94*E94</f>
        <v>0.0</v>
      </c>
      <c r="H94" s="517"/>
      <c r="I94" s="506"/>
      <c r="J94" s="518"/>
      <c r="K94" s="136"/>
      <c r="L94" s="408"/>
      <c r="M94" s="367"/>
      <c r="N94" s="367"/>
      <c r="O94" s="411"/>
      <c r="P94" s="410"/>
      <c r="Q94" s="410"/>
      <c r="R94" s="136"/>
      <c r="S94" s="377"/>
      <c r="T94" s="377"/>
      <c r="U94" s="136"/>
      <c r="V94" s="408"/>
      <c r="W94" s="367"/>
      <c r="X94" s="367"/>
      <c r="Y94" s="411"/>
      <c r="Z94" s="410"/>
      <c r="AA94" s="410"/>
      <c r="AB94" s="136"/>
      <c r="AC94" s="377"/>
      <c r="AD94" s="377"/>
      <c r="AE94" s="136"/>
      <c r="AF94" s="408"/>
      <c r="AG94" s="367"/>
      <c r="AH94" s="367"/>
      <c r="AI94" s="411"/>
      <c r="AJ94" s="410"/>
      <c r="AK94" s="410"/>
      <c r="AL94" s="136"/>
      <c r="AM94" s="377"/>
      <c r="AN94" s="377"/>
    </row>
    <row r="95">
      <c r="A95" s="455"/>
      <c r="B95" s="520" t="s">
        <v>405</v>
      </c>
      <c r="C95" s="402"/>
      <c r="D95" s="403"/>
      <c r="E95" s="521"/>
      <c r="F95" s="522"/>
      <c r="G95" s="523"/>
      <c r="H95" s="517"/>
      <c r="I95" s="506"/>
      <c r="J95" s="518"/>
      <c r="K95" s="136"/>
      <c r="L95" s="524"/>
      <c r="M95" s="367"/>
      <c r="N95" s="367"/>
      <c r="O95" s="324"/>
      <c r="P95" s="324"/>
      <c r="Q95" s="409"/>
      <c r="R95" s="136"/>
      <c r="S95" s="377"/>
      <c r="T95" s="377"/>
      <c r="U95" s="136"/>
      <c r="V95" s="524"/>
      <c r="W95" s="367"/>
      <c r="X95" s="367"/>
      <c r="Y95" s="324"/>
      <c r="Z95" s="324"/>
      <c r="AA95" s="409"/>
      <c r="AB95" s="136"/>
      <c r="AC95" s="377"/>
      <c r="AD95" s="377"/>
      <c r="AE95" s="136"/>
      <c r="AF95" s="524"/>
      <c r="AG95" s="367"/>
      <c r="AH95" s="367"/>
      <c r="AI95" s="324"/>
      <c r="AJ95" s="324"/>
      <c r="AK95" s="409"/>
      <c r="AL95" s="136"/>
      <c r="AM95" s="377"/>
      <c r="AN95" s="377"/>
    </row>
    <row r="96">
      <c r="A96" s="455"/>
      <c r="B96" s="520" t="s">
        <v>406</v>
      </c>
      <c r="C96" s="402"/>
      <c r="D96" s="403"/>
      <c r="E96" s="317"/>
      <c r="F96" s="525"/>
      <c r="G96" s="523"/>
      <c r="H96" s="517"/>
      <c r="I96" s="506"/>
      <c r="J96" s="518"/>
      <c r="K96" s="136"/>
      <c r="L96" s="524"/>
      <c r="M96" s="367"/>
      <c r="N96" s="367"/>
      <c r="O96" s="318"/>
      <c r="P96" s="318"/>
      <c r="Q96" s="409"/>
      <c r="R96" s="136"/>
      <c r="S96" s="377"/>
      <c r="T96" s="377"/>
      <c r="U96" s="136"/>
      <c r="V96" s="524"/>
      <c r="W96" s="367"/>
      <c r="X96" s="367"/>
      <c r="Y96" s="318"/>
      <c r="Z96" s="318"/>
      <c r="AA96" s="409"/>
      <c r="AB96" s="136"/>
      <c r="AC96" s="377"/>
      <c r="AD96" s="377"/>
      <c r="AE96" s="136"/>
      <c r="AF96" s="524"/>
      <c r="AG96" s="367"/>
      <c r="AH96" s="367"/>
      <c r="AI96" s="318"/>
      <c r="AJ96" s="318"/>
      <c r="AK96" s="409"/>
      <c r="AL96" s="136"/>
      <c r="AM96" s="377"/>
      <c r="AN96" s="377"/>
    </row>
    <row r="97" ht="18.75">
      <c r="A97" s="455"/>
      <c r="B97" s="526" t="s">
        <v>407</v>
      </c>
      <c r="C97" s="423"/>
      <c r="D97" s="527"/>
      <c r="E97" s="108"/>
      <c r="F97" s="108"/>
      <c r="G97" s="528">
        <f>SUM(G91:G96)</f>
        <v>0.0</v>
      </c>
      <c r="H97" s="517"/>
      <c r="I97" s="506"/>
      <c r="J97" s="470"/>
      <c r="K97" s="136"/>
      <c r="L97" s="529"/>
      <c r="M97" s="408"/>
      <c r="N97" s="408"/>
      <c r="O97" s="318"/>
      <c r="P97" s="318"/>
      <c r="Q97" s="409"/>
      <c r="R97" s="136"/>
      <c r="S97" s="377"/>
      <c r="U97" s="136"/>
      <c r="V97" s="529"/>
      <c r="W97" s="408"/>
      <c r="X97" s="408"/>
      <c r="Y97" s="318"/>
      <c r="Z97" s="318"/>
      <c r="AA97" s="409"/>
      <c r="AB97" s="136"/>
      <c r="AC97" s="377"/>
      <c r="AE97" s="136"/>
      <c r="AF97" s="529"/>
      <c r="AG97" s="408"/>
      <c r="AH97" s="408"/>
      <c r="AI97" s="318"/>
      <c r="AJ97" s="318"/>
      <c r="AK97" s="409"/>
      <c r="AL97" s="136"/>
      <c r="AM97" s="377"/>
    </row>
    <row r="98">
      <c r="A98" s="455"/>
      <c r="B98" s="530"/>
      <c r="C98" s="136"/>
      <c r="D98" s="103"/>
      <c r="E98" s="1"/>
      <c r="F98" s="1"/>
      <c r="G98" s="103"/>
      <c r="H98" s="1"/>
      <c r="I98" s="103"/>
      <c r="J98" s="470"/>
      <c r="K98" s="136"/>
      <c r="L98" s="361"/>
      <c r="M98" s="136"/>
      <c r="N98" s="136"/>
      <c r="Q98" s="136"/>
      <c r="S98" s="136"/>
      <c r="U98" s="136"/>
      <c r="V98" s="361"/>
      <c r="W98" s="136"/>
      <c r="X98" s="136"/>
      <c r="AA98" s="136"/>
      <c r="AC98" s="136"/>
      <c r="AE98" s="136"/>
      <c r="AF98" s="361"/>
      <c r="AG98" s="136"/>
      <c r="AH98" s="136"/>
      <c r="AK98" s="136"/>
      <c r="AM98" s="136"/>
    </row>
    <row r="99" ht="12.75">
      <c r="A99" s="472"/>
      <c r="B99" s="426" t="s">
        <v>408</v>
      </c>
      <c r="C99" s="531">
        <f>C86</f>
        <v>0.084</v>
      </c>
      <c r="D99" s="532"/>
      <c r="E99" s="1"/>
      <c r="F99" s="1"/>
      <c r="G99" s="103"/>
      <c r="H99" s="1"/>
      <c r="I99" s="103"/>
      <c r="J99" s="470"/>
      <c r="K99" s="136"/>
      <c r="L99" s="439"/>
      <c r="M99" s="429"/>
      <c r="N99" s="429"/>
      <c r="Q99" s="136"/>
      <c r="S99" s="136"/>
      <c r="U99" s="136"/>
      <c r="V99" s="439"/>
      <c r="W99" s="429"/>
      <c r="X99" s="429"/>
      <c r="AA99" s="136"/>
      <c r="AC99" s="136"/>
      <c r="AE99" s="136"/>
      <c r="AF99" s="439"/>
      <c r="AG99" s="429"/>
      <c r="AH99" s="429"/>
      <c r="AK99" s="136"/>
      <c r="AM99" s="136"/>
    </row>
    <row r="100" ht="15.75">
      <c r="A100" s="455"/>
      <c r="B100" s="433" t="s">
        <v>409</v>
      </c>
      <c r="C100" s="531">
        <f>G97</f>
        <v>0.0</v>
      </c>
      <c r="D100" s="532"/>
      <c r="E100" s="1"/>
      <c r="F100" s="533"/>
      <c r="G100" s="103"/>
      <c r="H100" s="1"/>
      <c r="I100" s="103"/>
      <c r="J100" s="470"/>
      <c r="K100" s="136"/>
      <c r="L100" s="440"/>
      <c r="M100" s="429"/>
      <c r="N100" s="429"/>
      <c r="P100" s="337"/>
      <c r="Q100" s="136"/>
      <c r="S100" s="136"/>
      <c r="U100" s="136"/>
      <c r="V100" s="440"/>
      <c r="W100" s="429"/>
      <c r="X100" s="429"/>
      <c r="Z100" s="337"/>
      <c r="AA100" s="136"/>
      <c r="AC100" s="136"/>
      <c r="AE100" s="136"/>
      <c r="AF100" s="440"/>
      <c r="AG100" s="429"/>
      <c r="AH100" s="429"/>
      <c r="AJ100" s="337"/>
      <c r="AK100" s="136"/>
      <c r="AM100" s="136"/>
    </row>
    <row r="101" ht="15.75">
      <c r="A101" s="455"/>
      <c r="B101" s="433" t="s">
        <v>410</v>
      </c>
      <c r="C101" s="531">
        <f>C99*1.5%</f>
        <v>0.00126</v>
      </c>
      <c r="D101" s="532"/>
      <c r="E101" s="1"/>
      <c r="F101" s="533"/>
      <c r="G101" s="103"/>
      <c r="H101" s="1"/>
      <c r="I101" s="103"/>
      <c r="J101" s="470"/>
      <c r="K101" s="136"/>
      <c r="L101" s="440"/>
      <c r="M101" s="429"/>
      <c r="N101" s="429"/>
      <c r="P101" s="337"/>
      <c r="Q101" s="136"/>
      <c r="S101" s="136"/>
      <c r="U101" s="136"/>
      <c r="V101" s="440"/>
      <c r="W101" s="429"/>
      <c r="X101" s="429"/>
      <c r="Z101" s="337"/>
      <c r="AA101" s="136"/>
      <c r="AC101" s="136"/>
      <c r="AE101" s="136"/>
      <c r="AF101" s="440"/>
      <c r="AG101" s="429"/>
      <c r="AH101" s="429"/>
      <c r="AJ101" s="337"/>
      <c r="AK101" s="136"/>
      <c r="AM101" s="136"/>
    </row>
    <row r="102" ht="15.75">
      <c r="A102" s="455"/>
      <c r="B102" s="433" t="s">
        <v>411</v>
      </c>
      <c r="C102" s="534">
        <f>(C99+C100)*3%</f>
        <v>0.00252</v>
      </c>
      <c r="D102" s="532"/>
      <c r="E102" s="1"/>
      <c r="F102" s="533"/>
      <c r="G102" s="103"/>
      <c r="H102" s="1"/>
      <c r="I102" s="103"/>
      <c r="J102" s="470"/>
      <c r="K102" s="136"/>
      <c r="L102" s="440"/>
      <c r="M102" s="429"/>
      <c r="N102" s="429"/>
      <c r="P102" s="337"/>
      <c r="Q102" s="136"/>
      <c r="S102" s="136"/>
      <c r="U102" s="136"/>
      <c r="V102" s="440"/>
      <c r="W102" s="429"/>
      <c r="X102" s="429"/>
      <c r="Z102" s="337"/>
      <c r="AA102" s="136"/>
      <c r="AC102" s="136"/>
      <c r="AE102" s="136"/>
      <c r="AF102" s="440"/>
      <c r="AG102" s="429"/>
      <c r="AH102" s="429"/>
      <c r="AJ102" s="337"/>
      <c r="AK102" s="136"/>
      <c r="AM102" s="136"/>
    </row>
    <row r="103" ht="15.75">
      <c r="A103" s="455"/>
      <c r="B103" s="433" t="s">
        <v>412</v>
      </c>
      <c r="C103" s="531"/>
      <c r="D103" s="532"/>
      <c r="E103" s="1"/>
      <c r="F103" s="533"/>
      <c r="G103" s="103"/>
      <c r="H103" s="1"/>
      <c r="I103" s="103"/>
      <c r="J103" s="470"/>
      <c r="K103" s="136"/>
      <c r="L103" s="440"/>
      <c r="M103" s="429"/>
      <c r="N103" s="429"/>
      <c r="P103" s="337"/>
      <c r="Q103" s="136"/>
      <c r="S103" s="136"/>
      <c r="U103" s="136"/>
      <c r="V103" s="440"/>
      <c r="W103" s="429"/>
      <c r="X103" s="429"/>
      <c r="Z103" s="337"/>
      <c r="AA103" s="136"/>
      <c r="AC103" s="136"/>
      <c r="AE103" s="136"/>
      <c r="AF103" s="440"/>
      <c r="AG103" s="429"/>
      <c r="AH103" s="429"/>
      <c r="AJ103" s="337"/>
      <c r="AK103" s="136"/>
      <c r="AM103" s="136"/>
    </row>
    <row r="104" ht="15.75">
      <c r="A104" s="455"/>
      <c r="B104" s="433" t="s">
        <v>413</v>
      </c>
      <c r="C104" s="531"/>
      <c r="D104" s="532"/>
      <c r="E104" s="1"/>
      <c r="F104" s="533"/>
      <c r="G104" s="103"/>
      <c r="H104" s="1"/>
      <c r="I104" s="103"/>
      <c r="J104" s="470"/>
      <c r="K104" s="136"/>
      <c r="L104" s="440"/>
      <c r="M104" s="429"/>
      <c r="N104" s="429"/>
      <c r="P104" s="337"/>
      <c r="Q104" s="136"/>
      <c r="S104" s="136"/>
      <c r="U104" s="136"/>
      <c r="V104" s="440"/>
      <c r="W104" s="429"/>
      <c r="X104" s="429"/>
      <c r="Z104" s="337"/>
      <c r="AA104" s="136"/>
      <c r="AC104" s="136"/>
      <c r="AE104" s="136"/>
      <c r="AF104" s="440"/>
      <c r="AG104" s="429"/>
      <c r="AH104" s="429"/>
      <c r="AJ104" s="337"/>
      <c r="AK104" s="136"/>
      <c r="AM104" s="136"/>
    </row>
    <row r="105" ht="15.75">
      <c r="A105" s="455"/>
      <c r="B105" s="433" t="s">
        <v>414</v>
      </c>
      <c r="C105" s="531"/>
      <c r="D105" s="532"/>
      <c r="E105" s="1"/>
      <c r="F105" s="533"/>
      <c r="G105" s="103"/>
      <c r="H105" s="1"/>
      <c r="I105" s="103"/>
      <c r="J105" s="470"/>
      <c r="K105" s="136"/>
      <c r="L105" s="440"/>
      <c r="M105" s="429"/>
      <c r="N105" s="429"/>
      <c r="P105" s="337"/>
      <c r="Q105" s="136"/>
      <c r="S105" s="136"/>
      <c r="U105" s="136"/>
      <c r="V105" s="440"/>
      <c r="W105" s="429"/>
      <c r="X105" s="429"/>
      <c r="Z105" s="337"/>
      <c r="AA105" s="136"/>
      <c r="AC105" s="136"/>
      <c r="AE105" s="136"/>
      <c r="AF105" s="440"/>
      <c r="AG105" s="429"/>
      <c r="AH105" s="429"/>
      <c r="AJ105" s="337"/>
      <c r="AK105" s="136"/>
      <c r="AM105" s="136"/>
    </row>
    <row r="106" ht="15.75">
      <c r="A106" s="455"/>
      <c r="B106" s="433" t="s">
        <v>415</v>
      </c>
      <c r="C106" s="531">
        <f>(C99+C100+C101)*2%</f>
        <v>0.0017052</v>
      </c>
      <c r="D106" s="532"/>
      <c r="E106" s="1"/>
      <c r="F106" s="1"/>
      <c r="G106" s="103"/>
      <c r="H106" s="1"/>
      <c r="I106" s="103"/>
      <c r="J106" s="470"/>
      <c r="K106" s="136"/>
      <c r="L106" s="440"/>
      <c r="M106" s="429"/>
      <c r="N106" s="429"/>
      <c r="Q106" s="136"/>
      <c r="S106" s="136"/>
      <c r="U106" s="136"/>
      <c r="V106" s="440"/>
      <c r="W106" s="429"/>
      <c r="X106" s="429"/>
      <c r="AA106" s="136"/>
      <c r="AC106" s="136"/>
      <c r="AE106" s="136"/>
      <c r="AF106" s="440"/>
      <c r="AG106" s="429"/>
      <c r="AH106" s="429"/>
      <c r="AK106" s="136"/>
      <c r="AM106" s="136"/>
    </row>
    <row r="107" ht="12.75">
      <c r="A107" s="455"/>
      <c r="B107" s="426" t="s">
        <v>416</v>
      </c>
      <c r="C107" s="531">
        <f>C100*3%</f>
        <v>0.0</v>
      </c>
      <c r="D107" s="532"/>
      <c r="E107" s="1"/>
      <c r="F107" s="1"/>
      <c r="G107" s="103"/>
      <c r="H107" s="1"/>
      <c r="I107" s="103"/>
      <c r="J107" s="470"/>
      <c r="K107" s="136"/>
      <c r="L107" s="439"/>
      <c r="M107" s="429"/>
      <c r="N107" s="429"/>
      <c r="Q107" s="136"/>
      <c r="S107" s="136"/>
      <c r="U107" s="136"/>
      <c r="V107" s="439"/>
      <c r="W107" s="429"/>
      <c r="X107" s="429"/>
      <c r="AA107" s="136"/>
      <c r="AC107" s="136"/>
      <c r="AE107" s="136"/>
      <c r="AF107" s="439"/>
      <c r="AG107" s="429"/>
      <c r="AH107" s="429"/>
      <c r="AK107" s="136"/>
      <c r="AM107" s="136"/>
    </row>
    <row r="108" ht="12.75">
      <c r="A108" s="455"/>
      <c r="B108" s="426" t="s">
        <v>417</v>
      </c>
      <c r="C108" s="531">
        <f>SUM(C99:C107)*10%</f>
        <v>0.00894852</v>
      </c>
      <c r="D108" s="532"/>
      <c r="E108" s="1"/>
      <c r="F108" s="1"/>
      <c r="G108" s="103"/>
      <c r="H108" s="1"/>
      <c r="I108" s="103"/>
      <c r="J108" s="470"/>
      <c r="K108" s="136"/>
      <c r="L108" s="439"/>
      <c r="M108" s="429"/>
      <c r="N108" s="429"/>
      <c r="Q108" s="136"/>
      <c r="S108" s="136"/>
      <c r="U108" s="136"/>
      <c r="V108" s="439"/>
      <c r="W108" s="429"/>
      <c r="X108" s="429"/>
      <c r="AA108" s="136"/>
      <c r="AC108" s="136"/>
      <c r="AE108" s="136"/>
      <c r="AF108" s="439"/>
      <c r="AG108" s="429"/>
      <c r="AH108" s="429"/>
      <c r="AK108" s="136"/>
      <c r="AM108" s="136"/>
    </row>
    <row r="109" ht="18.0">
      <c r="A109" s="535"/>
      <c r="B109" s="441" t="s">
        <v>418</v>
      </c>
      <c r="C109" s="531">
        <f>SUM(C99:C108)</f>
        <v>0.09843372</v>
      </c>
      <c r="D109" s="508"/>
      <c r="E109" s="508"/>
      <c r="F109" s="508"/>
      <c r="G109" s="508"/>
      <c r="H109" s="508"/>
      <c r="I109" s="508"/>
      <c r="J109" s="536"/>
      <c r="K109" s="136"/>
      <c r="L109" s="444"/>
      <c r="M109" s="429"/>
      <c r="U109" s="136"/>
      <c r="V109" s="444"/>
      <c r="W109" s="429"/>
      <c r="AE109" s="136"/>
      <c r="AF109" s="444"/>
      <c r="AG109" s="429"/>
    </row>
    <row r="110">
      <c r="A110" s="537"/>
      <c r="B110" s="538" t="s">
        <v>419</v>
      </c>
      <c r="C110" s="539"/>
      <c r="D110" s="539"/>
      <c r="E110" s="539"/>
      <c r="F110" s="539"/>
      <c r="G110" s="539"/>
      <c r="H110" s="539"/>
      <c r="I110" s="539"/>
      <c r="J110" s="539"/>
      <c r="K110" s="539"/>
      <c r="L110" s="539"/>
      <c r="M110" s="539"/>
      <c r="N110" s="539"/>
      <c r="O110" s="539"/>
      <c r="P110" s="539"/>
      <c r="Q110" s="539"/>
      <c r="R110" s="539"/>
      <c r="S110" s="539"/>
      <c r="T110" s="539"/>
      <c r="U110" s="539"/>
      <c r="V110" s="539"/>
      <c r="W110" s="539"/>
      <c r="X110" s="539"/>
      <c r="Y110" s="539"/>
      <c r="Z110" s="539"/>
      <c r="AA110" s="539"/>
      <c r="AB110" s="539"/>
      <c r="AC110" s="539"/>
      <c r="AD110" s="539"/>
      <c r="AE110" s="539"/>
      <c r="AF110" s="539"/>
      <c r="AG110" s="539"/>
      <c r="AH110" s="539"/>
      <c r="AI110" s="539"/>
      <c r="AJ110" s="539"/>
      <c r="AK110" s="539"/>
      <c r="AL110" s="539"/>
      <c r="AM110" s="539"/>
      <c r="AN110" s="539"/>
    </row>
    <row r="111" customHeight="1" ht="12.75">
      <c r="A111" s="540"/>
      <c r="B111" s="539"/>
      <c r="C111" s="539"/>
      <c r="D111" s="539"/>
      <c r="E111" s="539"/>
      <c r="F111" s="539"/>
      <c r="G111" s="539"/>
      <c r="H111" s="539"/>
      <c r="I111" s="539"/>
      <c r="J111" s="539"/>
      <c r="K111" s="539"/>
      <c r="L111" s="539"/>
      <c r="M111" s="539"/>
      <c r="N111" s="539"/>
      <c r="O111" s="539"/>
      <c r="P111" s="539"/>
      <c r="Q111" s="539"/>
      <c r="R111" s="539"/>
      <c r="S111" s="539"/>
      <c r="T111" s="539"/>
      <c r="U111" s="539"/>
      <c r="V111" s="539"/>
      <c r="W111" s="539"/>
      <c r="X111" s="539"/>
      <c r="Y111" s="539"/>
      <c r="Z111" s="539"/>
      <c r="AA111" s="539"/>
      <c r="AB111" s="539"/>
      <c r="AC111" s="539"/>
      <c r="AD111" s="539"/>
      <c r="AE111" s="539"/>
      <c r="AF111" s="539"/>
      <c r="AG111" s="539"/>
      <c r="AH111" s="539"/>
      <c r="AI111" s="539"/>
      <c r="AJ111" s="539"/>
      <c r="AK111" s="539"/>
      <c r="AL111" s="539"/>
      <c r="AM111" s="539"/>
      <c r="AN111" s="539"/>
    </row>
    <row r="112" customHeight="1" ht="12.75">
      <c r="A112" s="540"/>
      <c r="B112" s="539"/>
      <c r="C112" s="539"/>
      <c r="D112" s="539"/>
      <c r="E112" s="539"/>
      <c r="F112" s="539"/>
      <c r="G112" s="539"/>
      <c r="H112" s="539"/>
      <c r="I112" s="539"/>
      <c r="J112" s="539"/>
      <c r="K112" s="539"/>
      <c r="L112" s="539"/>
      <c r="M112" s="539"/>
      <c r="N112" s="539"/>
      <c r="O112" s="539"/>
      <c r="P112" s="539"/>
      <c r="Q112" s="539"/>
      <c r="R112" s="539"/>
      <c r="S112" s="539"/>
      <c r="T112" s="539"/>
      <c r="U112" s="539"/>
      <c r="V112" s="539"/>
      <c r="W112" s="539"/>
      <c r="X112" s="539"/>
      <c r="Y112" s="539"/>
      <c r="Z112" s="539"/>
      <c r="AA112" s="539"/>
      <c r="AB112" s="539"/>
      <c r="AC112" s="539"/>
      <c r="AD112" s="539"/>
      <c r="AE112" s="539"/>
      <c r="AF112" s="539"/>
      <c r="AG112" s="539"/>
      <c r="AH112" s="539"/>
      <c r="AI112" s="539"/>
      <c r="AJ112" s="539"/>
      <c r="AK112" s="539"/>
      <c r="AL112" s="539"/>
      <c r="AM112" s="539"/>
      <c r="AN112" s="539"/>
    </row>
    <row r="113" ht="15.0">
      <c r="B113" s="315" t="s">
        <v>420</v>
      </c>
      <c r="C113" s="316"/>
      <c r="D113" s="316"/>
      <c r="E113" s="316"/>
      <c r="F113" s="316"/>
      <c r="G113" s="316"/>
      <c r="H113" s="316"/>
      <c r="I113" s="317"/>
      <c r="J113" s="136"/>
      <c r="K113" s="318"/>
      <c r="L113" s="318"/>
      <c r="M113" s="318"/>
      <c r="N113" s="318"/>
      <c r="O113" s="318"/>
      <c r="P113" s="318"/>
      <c r="Q113" s="318"/>
      <c r="R113" s="318"/>
      <c r="S113" s="318"/>
      <c r="T113" s="136"/>
      <c r="V113" s="319"/>
      <c r="W113" s="319"/>
      <c r="X113" s="318"/>
      <c r="Y113" s="318"/>
      <c r="Z113" s="318"/>
      <c r="AA113" s="318"/>
      <c r="AB113" s="318"/>
      <c r="AC113" s="318"/>
      <c r="AD113" s="136"/>
      <c r="AF113" s="319"/>
      <c r="AG113" s="319"/>
      <c r="AH113" s="318"/>
      <c r="AI113" s="318"/>
      <c r="AJ113" s="318"/>
      <c r="AK113" s="318"/>
      <c r="AL113" s="318"/>
      <c r="AM113" s="318"/>
    </row>
    <row r="114" ht="15.0">
      <c r="B114" s="320" t="s">
        <v>421</v>
      </c>
      <c r="C114" s="321"/>
      <c r="D114" s="322"/>
      <c r="E114" s="322"/>
      <c r="F114" s="322"/>
      <c r="G114" s="322"/>
      <c r="H114" s="322"/>
      <c r="I114" s="323"/>
      <c r="J114" s="136"/>
      <c r="K114" s="324"/>
      <c r="L114" s="319"/>
      <c r="M114" s="319"/>
      <c r="N114" s="319"/>
      <c r="O114" s="319"/>
      <c r="P114" s="319"/>
      <c r="Q114" s="319"/>
      <c r="R114" s="319"/>
      <c r="S114" s="319"/>
      <c r="T114" s="136"/>
      <c r="V114" s="319"/>
      <c r="W114" s="319"/>
      <c r="X114" s="318"/>
      <c r="Y114" s="318"/>
      <c r="Z114" s="318"/>
      <c r="AA114" s="318"/>
      <c r="AB114" s="318"/>
      <c r="AC114" s="318"/>
      <c r="AD114" s="136"/>
      <c r="AF114" s="319"/>
      <c r="AG114" s="319"/>
      <c r="AH114" s="318"/>
      <c r="AI114" s="318"/>
      <c r="AJ114" s="318"/>
      <c r="AK114" s="318"/>
      <c r="AL114" s="318"/>
      <c r="AM114" s="318"/>
    </row>
    <row r="115" customHeight="1" ht="189.0">
      <c r="B115" s="325" t="s">
        <v>422</v>
      </c>
      <c r="C115" s="321"/>
      <c r="D115" s="322"/>
      <c r="E115" s="322"/>
      <c r="F115" s="322"/>
      <c r="G115" s="322"/>
      <c r="H115" s="322"/>
      <c r="I115" s="323"/>
      <c r="J115" s="136"/>
      <c r="K115" s="326"/>
      <c r="L115" s="319"/>
      <c r="M115" s="319"/>
      <c r="N115" s="319"/>
      <c r="O115" s="319"/>
      <c r="P115" s="319"/>
      <c r="Q115" s="319"/>
      <c r="R115" s="319"/>
      <c r="S115" s="319"/>
      <c r="T115" s="136"/>
      <c r="U115" s="326"/>
      <c r="V115" s="319"/>
      <c r="W115" s="319"/>
      <c r="X115" s="319"/>
      <c r="Y115" s="319"/>
      <c r="Z115" s="319"/>
      <c r="AA115" s="319"/>
      <c r="AB115" s="319"/>
      <c r="AC115" s="319"/>
      <c r="AD115" s="136"/>
      <c r="AE115" s="326"/>
      <c r="AF115" s="319"/>
      <c r="AG115" s="319"/>
      <c r="AH115" s="319"/>
      <c r="AI115" s="319"/>
      <c r="AJ115" s="319"/>
      <c r="AK115" s="319"/>
      <c r="AL115" s="319"/>
      <c r="AM115" s="319"/>
    </row>
    <row r="116" ht="15.0">
      <c r="B116" s="327" t="s">
        <v>423</v>
      </c>
      <c r="C116" s="328"/>
      <c r="D116" s="319"/>
      <c r="E116" s="319"/>
      <c r="F116" s="319"/>
      <c r="G116" s="319"/>
      <c r="H116" s="319"/>
      <c r="I116" s="329"/>
      <c r="J116" s="136"/>
      <c r="K116" s="326"/>
      <c r="L116" s="319"/>
      <c r="M116" s="319"/>
      <c r="N116" s="319"/>
      <c r="O116" s="319"/>
      <c r="P116" s="319"/>
      <c r="Q116" s="319"/>
      <c r="R116" s="319"/>
      <c r="S116" s="319"/>
      <c r="T116" s="136"/>
      <c r="U116" s="326"/>
      <c r="V116" s="319"/>
      <c r="W116" s="319"/>
      <c r="X116" s="319"/>
      <c r="Y116" s="319"/>
      <c r="Z116" s="319"/>
      <c r="AA116" s="319"/>
      <c r="AB116" s="319"/>
      <c r="AC116" s="319"/>
      <c r="AD116" s="136"/>
      <c r="AE116" s="326"/>
      <c r="AF116" s="319"/>
      <c r="AG116" s="319"/>
      <c r="AH116" s="319"/>
      <c r="AI116" s="319"/>
      <c r="AJ116" s="319"/>
      <c r="AK116" s="319"/>
      <c r="AL116" s="319"/>
      <c r="AM116" s="319"/>
    </row>
    <row r="117" customHeight="1" ht="21.75">
      <c r="B117" s="330" t="s">
        <v>424</v>
      </c>
      <c r="C117" s="331"/>
      <c r="D117" s="331"/>
      <c r="E117" s="331"/>
      <c r="F117" s="331"/>
      <c r="G117" s="331"/>
      <c r="H117" s="331"/>
      <c r="I117" s="332"/>
      <c r="J117" s="136"/>
      <c r="K117" s="333"/>
      <c r="L117" s="333"/>
      <c r="M117" s="333"/>
      <c r="N117" s="333"/>
      <c r="O117" s="333"/>
      <c r="P117" s="333"/>
      <c r="Q117" s="333"/>
      <c r="R117" s="333"/>
      <c r="S117" s="333"/>
      <c r="T117" s="136"/>
      <c r="U117" s="333"/>
      <c r="V117" s="333"/>
      <c r="W117" s="333"/>
      <c r="X117" s="333"/>
      <c r="Y117" s="333"/>
      <c r="Z117" s="333"/>
      <c r="AA117" s="333"/>
      <c r="AB117" s="333"/>
      <c r="AC117" s="333"/>
      <c r="AD117" s="136"/>
      <c r="AE117" s="333"/>
      <c r="AF117" s="333"/>
      <c r="AG117" s="333"/>
      <c r="AH117" s="333"/>
      <c r="AI117" s="333"/>
      <c r="AJ117" s="333"/>
      <c r="AK117" s="333"/>
      <c r="AL117" s="333"/>
      <c r="AM117" s="333"/>
    </row>
    <row r="118" customHeight="1" ht="25.5">
      <c r="B118" s="334" t="s">
        <v>425</v>
      </c>
      <c r="C118" s="335" t="s">
        <v>426</v>
      </c>
      <c r="D118" s="335"/>
      <c r="E118" s="336"/>
      <c r="F118" s="336"/>
      <c r="G118" s="336"/>
      <c r="H118" s="336"/>
      <c r="I118" s="336"/>
      <c r="J118" s="136"/>
      <c r="K118" s="337"/>
      <c r="L118" s="338"/>
      <c r="M118" s="338"/>
      <c r="N118" s="338"/>
      <c r="O118" s="338"/>
      <c r="P118" s="338"/>
      <c r="Q118" s="338"/>
      <c r="R118" s="338"/>
      <c r="S118" s="338"/>
      <c r="T118" s="136"/>
      <c r="U118" s="337"/>
      <c r="V118" s="339"/>
      <c r="W118" s="339"/>
      <c r="X118" s="339"/>
      <c r="Y118" s="339"/>
      <c r="Z118" s="339"/>
      <c r="AA118" s="339"/>
      <c r="AB118" s="339"/>
      <c r="AC118" s="339"/>
      <c r="AD118" s="136"/>
      <c r="AE118" s="337"/>
      <c r="AF118" s="339"/>
      <c r="AG118" s="339"/>
      <c r="AH118" s="339"/>
      <c r="AI118" s="339"/>
      <c r="AJ118" s="339"/>
      <c r="AK118" s="339"/>
      <c r="AL118" s="339"/>
      <c r="AM118" s="339"/>
    </row>
    <row r="119" customHeight="1" ht="25.5">
      <c r="B119" s="340" t="s">
        <v>427</v>
      </c>
      <c r="C119" s="117"/>
      <c r="D119" s="117"/>
      <c r="E119" s="338"/>
      <c r="F119" s="338"/>
      <c r="G119" s="338"/>
      <c r="H119" s="338"/>
      <c r="I119" s="338"/>
      <c r="J119" s="136"/>
      <c r="K119" s="337"/>
      <c r="L119" s="338"/>
      <c r="M119" s="338"/>
      <c r="N119" s="338"/>
      <c r="O119" s="338"/>
      <c r="P119" s="338"/>
      <c r="Q119" s="338"/>
      <c r="R119" s="338"/>
      <c r="S119" s="338"/>
      <c r="T119" s="136"/>
      <c r="U119" s="337"/>
      <c r="V119" s="339"/>
      <c r="W119" s="339"/>
      <c r="X119" s="339"/>
      <c r="Y119" s="339"/>
      <c r="Z119" s="339"/>
      <c r="AA119" s="339"/>
      <c r="AB119" s="339"/>
      <c r="AC119" s="339"/>
      <c r="AD119" s="136"/>
      <c r="AE119" s="337"/>
      <c r="AF119" s="339"/>
      <c r="AG119" s="339"/>
      <c r="AH119" s="339"/>
      <c r="AI119" s="339"/>
      <c r="AJ119" s="339"/>
      <c r="AK119" s="339"/>
      <c r="AL119" s="339"/>
      <c r="AM119" s="339"/>
    </row>
    <row r="120" customHeight="1" ht="25.5">
      <c r="B120" s="340" t="s">
        <v>428</v>
      </c>
      <c r="C120" s="117">
        <v>7.85</v>
      </c>
      <c r="D120" s="117"/>
      <c r="E120" s="338"/>
      <c r="F120" s="338"/>
      <c r="G120" s="338"/>
      <c r="H120" s="338"/>
      <c r="I120" s="338"/>
      <c r="J120" s="136"/>
      <c r="K120" s="337"/>
      <c r="L120" s="338"/>
      <c r="M120" s="338"/>
      <c r="N120" s="338"/>
      <c r="O120" s="338"/>
      <c r="P120" s="338"/>
      <c r="Q120" s="338"/>
      <c r="R120" s="338"/>
      <c r="S120" s="338"/>
      <c r="T120" s="136"/>
      <c r="U120" s="337"/>
      <c r="V120" s="339"/>
      <c r="W120" s="339"/>
      <c r="X120" s="339"/>
      <c r="Y120" s="339"/>
      <c r="Z120" s="339"/>
      <c r="AA120" s="339"/>
      <c r="AB120" s="339"/>
      <c r="AC120" s="339"/>
      <c r="AD120" s="136"/>
      <c r="AE120" s="337"/>
      <c r="AF120" s="339"/>
      <c r="AG120" s="339"/>
      <c r="AH120" s="339"/>
      <c r="AI120" s="339"/>
      <c r="AJ120" s="339"/>
      <c r="AK120" s="339"/>
      <c r="AL120" s="339"/>
      <c r="AM120" s="339"/>
    </row>
    <row r="121">
      <c r="B121" s="363" t="s">
        <v>429</v>
      </c>
      <c r="C121" s="366" t="s">
        <v>430</v>
      </c>
      <c r="D121" s="366"/>
      <c r="J121" s="136"/>
      <c r="L121" s="365"/>
      <c r="M121" s="365"/>
      <c r="T121" s="136"/>
      <c r="V121" s="365"/>
      <c r="W121" s="365"/>
      <c r="AD121" s="136"/>
      <c r="AF121" s="365"/>
      <c r="AG121" s="365"/>
    </row>
    <row r="122">
      <c r="B122" s="109" t="s">
        <v>431</v>
      </c>
      <c r="C122" s="366" t="s">
        <v>432</v>
      </c>
      <c r="D122" s="366"/>
      <c r="E122" s="324"/>
      <c r="F122" s="367"/>
      <c r="G122" s="368"/>
      <c r="H122" s="365"/>
      <c r="I122" s="365"/>
      <c r="J122" s="136"/>
      <c r="L122" s="365"/>
      <c r="M122" s="365"/>
      <c r="N122" s="324"/>
      <c r="O122" s="367"/>
      <c r="P122" s="368"/>
      <c r="Q122" s="369"/>
      <c r="R122" s="365"/>
      <c r="S122" s="365"/>
      <c r="T122" s="136"/>
      <c r="V122" s="365"/>
      <c r="W122" s="365"/>
      <c r="X122" s="324"/>
      <c r="Y122" s="367"/>
      <c r="Z122" s="368"/>
      <c r="AA122" s="369"/>
      <c r="AB122" s="365"/>
      <c r="AC122" s="365"/>
      <c r="AD122" s="136"/>
      <c r="AF122" s="365"/>
      <c r="AG122" s="365"/>
      <c r="AH122" s="324"/>
      <c r="AI122" s="367"/>
      <c r="AJ122" s="368"/>
      <c r="AK122" s="369"/>
      <c r="AL122" s="365"/>
      <c r="AM122" s="365"/>
    </row>
    <row r="123" ht="14.25">
      <c r="B123" s="109" t="s">
        <v>433</v>
      </c>
      <c r="C123" s="364" t="str">
        <f>C122-C121</f>
      </c>
      <c r="D123" s="364"/>
      <c r="F123" s="372"/>
      <c r="G123" s="372"/>
      <c r="H123" s="372"/>
      <c r="I123" s="372"/>
      <c r="J123" s="136"/>
      <c r="L123" s="365"/>
      <c r="M123" s="365"/>
      <c r="O123" s="372"/>
      <c r="P123" s="372"/>
      <c r="Q123" s="372"/>
      <c r="R123" s="372"/>
      <c r="S123" s="372"/>
      <c r="T123" s="136"/>
      <c r="V123" s="365"/>
      <c r="W123" s="365"/>
      <c r="Y123" s="372"/>
      <c r="Z123" s="372"/>
      <c r="AA123" s="372"/>
      <c r="AB123" s="372"/>
      <c r="AC123" s="372"/>
      <c r="AD123" s="136"/>
      <c r="AF123" s="365"/>
      <c r="AG123" s="365"/>
      <c r="AI123" s="372"/>
      <c r="AJ123" s="372"/>
      <c r="AK123" s="372"/>
      <c r="AL123" s="372"/>
      <c r="AM123" s="372"/>
    </row>
    <row r="124">
      <c r="B124" s="109" t="s">
        <v>434</v>
      </c>
      <c r="C124" s="373" t="s">
        <v>435</v>
      </c>
      <c r="D124" s="373"/>
      <c r="F124" s="374"/>
      <c r="G124" s="374"/>
      <c r="H124" s="375"/>
      <c r="I124" s="376"/>
      <c r="J124" s="136"/>
      <c r="L124" s="377"/>
      <c r="M124" s="377"/>
      <c r="O124" s="374"/>
      <c r="P124" s="374"/>
      <c r="Q124" s="378"/>
      <c r="R124" s="375"/>
      <c r="S124" s="376"/>
      <c r="T124" s="136"/>
      <c r="V124" s="377"/>
      <c r="W124" s="377"/>
      <c r="Y124" s="374"/>
      <c r="Z124" s="374"/>
      <c r="AA124" s="378"/>
      <c r="AB124" s="375"/>
      <c r="AC124" s="376"/>
      <c r="AD124" s="136"/>
      <c r="AF124" s="377"/>
      <c r="AG124" s="377"/>
      <c r="AI124" s="374"/>
      <c r="AJ124" s="374"/>
      <c r="AK124" s="378"/>
      <c r="AL124" s="375"/>
      <c r="AM124" s="376"/>
    </row>
    <row r="125">
      <c r="B125" s="109" t="s">
        <v>436</v>
      </c>
      <c r="C125" s="373" t="s">
        <v>437</v>
      </c>
      <c r="D125" s="373"/>
      <c r="I125" s="136"/>
      <c r="J125" s="136"/>
      <c r="L125" s="377"/>
      <c r="M125" s="377"/>
      <c r="S125" s="136"/>
      <c r="T125" s="136"/>
      <c r="V125" s="377"/>
      <c r="W125" s="377"/>
      <c r="AC125" s="136"/>
      <c r="AD125" s="136"/>
      <c r="AF125" s="377"/>
      <c r="AG125" s="377"/>
      <c r="AM125" s="136"/>
    </row>
    <row r="126" customHeight="1" ht="11.25">
      <c r="B126" s="109" t="s">
        <v>438</v>
      </c>
      <c r="C126" s="379" t="str">
        <f>C121*C124-C123*C125</f>
      </c>
      <c r="D126" s="379"/>
      <c r="I126" s="136"/>
      <c r="J126" s="136"/>
      <c r="L126" s="377"/>
      <c r="M126" s="377"/>
      <c r="S126" s="136"/>
      <c r="T126" s="136"/>
      <c r="V126" s="377"/>
      <c r="W126" s="377"/>
      <c r="AC126" s="136"/>
      <c r="AD126" s="136"/>
      <c r="AF126" s="377"/>
      <c r="AG126" s="377"/>
      <c r="AM126" s="136"/>
    </row>
    <row r="127">
      <c r="B127" s="109" t="s">
        <v>439</v>
      </c>
      <c r="C127" s="380" t="s">
        <v>440</v>
      </c>
      <c r="D127" s="380"/>
      <c r="I127" s="136"/>
      <c r="J127" s="136"/>
      <c r="L127" s="136"/>
      <c r="M127" s="136"/>
      <c r="S127" s="136"/>
      <c r="T127" s="136"/>
      <c r="V127" s="136"/>
      <c r="W127" s="136"/>
      <c r="AC127" s="136"/>
      <c r="AD127" s="136"/>
      <c r="AF127" s="136"/>
      <c r="AG127" s="136"/>
      <c r="AM127" s="136"/>
    </row>
    <row r="128">
      <c r="B128" s="109" t="s">
        <v>441</v>
      </c>
      <c r="C128" s="379" t="s">
        <v>442</v>
      </c>
      <c r="D128" s="379"/>
      <c r="I128" s="136"/>
      <c r="J128" s="136"/>
      <c r="L128" s="377"/>
      <c r="M128" s="377"/>
      <c r="S128" s="136"/>
      <c r="T128" s="136"/>
      <c r="V128" s="377"/>
      <c r="W128" s="377"/>
      <c r="AC128" s="136"/>
      <c r="AD128" s="136"/>
      <c r="AF128" s="377"/>
      <c r="AG128" s="377"/>
      <c r="AM128" s="136"/>
    </row>
    <row r="129" customHeight="1" ht="5.25">
      <c r="B129" s="381"/>
      <c r="C129" s="382"/>
      <c r="D129" s="383"/>
      <c r="J129" s="136"/>
      <c r="L129" s="377"/>
      <c r="M129" s="377"/>
      <c r="S129" s="136"/>
      <c r="T129" s="136"/>
      <c r="V129" s="377"/>
      <c r="W129" s="377"/>
      <c r="AC129" s="136"/>
      <c r="AD129" s="136"/>
      <c r="AF129" s="377"/>
      <c r="AG129" s="377"/>
      <c r="AM129" s="136"/>
    </row>
    <row r="130" customHeight="1" ht="5.25">
      <c r="B130" s="384"/>
      <c r="C130" s="385"/>
      <c r="D130" s="386"/>
      <c r="J130" s="136"/>
      <c r="L130" s="377"/>
      <c r="M130" s="377"/>
      <c r="O130" s="387"/>
      <c r="P130" s="387"/>
      <c r="Q130" s="386"/>
      <c r="R130" s="386"/>
      <c r="S130" s="386"/>
      <c r="T130" s="136"/>
      <c r="V130" s="377"/>
      <c r="W130" s="377"/>
      <c r="Y130" s="387"/>
      <c r="Z130" s="387"/>
      <c r="AA130" s="386"/>
      <c r="AB130" s="386"/>
      <c r="AC130" s="386"/>
      <c r="AD130" s="136"/>
      <c r="AF130" s="377"/>
      <c r="AG130" s="377"/>
      <c r="AI130" s="387"/>
      <c r="AJ130" s="387"/>
      <c r="AK130" s="386"/>
      <c r="AL130" s="386"/>
      <c r="AM130" s="386"/>
    </row>
    <row r="131" ht="13.5">
      <c r="B131" s="388" t="s">
        <v>443</v>
      </c>
      <c r="C131" s="389"/>
      <c r="J131" s="136"/>
      <c r="K131" s="382"/>
      <c r="L131" s="382"/>
      <c r="M131" s="377"/>
      <c r="T131" s="136"/>
      <c r="U131" s="382"/>
      <c r="V131" s="382"/>
      <c r="W131" s="377"/>
      <c r="AD131" s="136"/>
      <c r="AE131" s="382"/>
      <c r="AF131" s="382"/>
      <c r="AG131" s="377"/>
    </row>
    <row r="132" customHeight="1" ht="6.0">
      <c r="B132" s="390"/>
      <c r="C132" s="136"/>
      <c r="D132" s="136"/>
      <c r="H132" s="391"/>
      <c r="I132" s="391"/>
      <c r="J132" s="136"/>
      <c r="K132" s="337"/>
      <c r="L132" s="386"/>
      <c r="M132" s="386"/>
      <c r="T132" s="136"/>
      <c r="U132" s="337"/>
      <c r="V132" s="386"/>
      <c r="W132" s="386"/>
      <c r="AD132" s="136"/>
      <c r="AE132" s="337"/>
      <c r="AF132" s="386"/>
      <c r="AG132" s="386"/>
    </row>
    <row r="133" ht="21.75">
      <c r="B133" s="349" t="s">
        <v>444</v>
      </c>
      <c r="C133" s="392" t="s">
        <v>445</v>
      </c>
      <c r="D133" s="392"/>
      <c r="E133" s="393" t="s">
        <v>446</v>
      </c>
      <c r="F133" s="394" t="s">
        <v>447</v>
      </c>
      <c r="G133" s="392" t="s">
        <v>448</v>
      </c>
      <c r="H133" s="395"/>
      <c r="I133" s="395"/>
      <c r="J133" s="136"/>
      <c r="K133" s="339"/>
      <c r="L133" s="339"/>
      <c r="T133" s="136"/>
      <c r="U133" s="339"/>
      <c r="V133" s="339"/>
      <c r="AD133" s="136"/>
      <c r="AE133" s="339"/>
      <c r="AF133" s="339"/>
    </row>
    <row r="134" ht="12.75">
      <c r="B134" s="396" t="s">
        <v>449</v>
      </c>
      <c r="C134" s="397" t="s">
        <v>450</v>
      </c>
      <c r="D134" s="397"/>
      <c r="E134" s="398">
        <v>250.0</v>
      </c>
      <c r="F134" s="399"/>
      <c r="G134" s="400" t="str">
        <f>F134/(C127*C128)</f>
      </c>
      <c r="H134" s="377"/>
      <c r="I134" s="377"/>
      <c r="J134" s="136"/>
      <c r="L134" s="136"/>
      <c r="M134" s="136"/>
      <c r="Q134" s="391"/>
      <c r="R134" s="391"/>
      <c r="S134" s="391"/>
      <c r="T134" s="136"/>
      <c r="V134" s="136"/>
      <c r="W134" s="136"/>
      <c r="AA134" s="391"/>
      <c r="AB134" s="391"/>
      <c r="AC134" s="391"/>
      <c r="AD134" s="136"/>
      <c r="AF134" s="136"/>
      <c r="AG134" s="136"/>
      <c r="AK134" s="391"/>
      <c r="AL134" s="391"/>
      <c r="AM134" s="391"/>
    </row>
    <row r="135" ht="12.75">
      <c r="B135" s="401" t="s">
        <v>451</v>
      </c>
      <c r="C135" s="402" t="s">
        <v>452</v>
      </c>
      <c r="D135" s="403"/>
      <c r="E135" s="404">
        <v>30.0</v>
      </c>
      <c r="F135" s="405"/>
      <c r="G135" s="400">
        <f>F135*E135</f>
        <v>0.0</v>
      </c>
      <c r="H135" s="377"/>
      <c r="I135" s="377"/>
      <c r="J135" s="136"/>
      <c r="K135" s="406"/>
      <c r="L135" s="374"/>
      <c r="M135" s="374"/>
      <c r="N135" s="36"/>
      <c r="O135" s="407"/>
      <c r="P135" s="374"/>
      <c r="Q135" s="36"/>
      <c r="R135" s="395"/>
      <c r="S135" s="395"/>
      <c r="T135" s="136"/>
      <c r="U135" s="406"/>
      <c r="V135" s="374"/>
      <c r="W135" s="374"/>
      <c r="X135" s="36"/>
      <c r="Y135" s="407"/>
      <c r="Z135" s="374"/>
      <c r="AA135" s="36"/>
      <c r="AB135" s="395"/>
      <c r="AC135" s="395"/>
      <c r="AD135" s="136"/>
      <c r="AE135" s="406"/>
      <c r="AF135" s="374"/>
      <c r="AG135" s="374"/>
      <c r="AH135" s="36"/>
      <c r="AI135" s="407"/>
      <c r="AJ135" s="374"/>
      <c r="AK135" s="36"/>
      <c r="AL135" s="395"/>
      <c r="AM135" s="395"/>
    </row>
    <row r="136">
      <c r="B136" s="401" t="s">
        <v>453</v>
      </c>
      <c r="C136" s="402" t="s">
        <v>454</v>
      </c>
      <c r="D136" s="403"/>
      <c r="E136" s="404">
        <v>30.0</v>
      </c>
      <c r="F136" s="405"/>
      <c r="G136" s="400">
        <f>F136*E136</f>
        <v>0.0</v>
      </c>
      <c r="H136" s="377"/>
      <c r="I136" s="377"/>
      <c r="J136" s="136"/>
      <c r="K136" s="408"/>
      <c r="L136" s="367"/>
      <c r="M136" s="367"/>
      <c r="N136" s="409"/>
      <c r="O136" s="367"/>
      <c r="P136" s="410"/>
      <c r="Q136" s="136"/>
      <c r="R136" s="377"/>
      <c r="S136" s="377"/>
      <c r="T136" s="136"/>
      <c r="U136" s="408"/>
      <c r="V136" s="367"/>
      <c r="W136" s="367"/>
      <c r="X136" s="409"/>
      <c r="Y136" s="367"/>
      <c r="Z136" s="410"/>
      <c r="AA136" s="136"/>
      <c r="AB136" s="377"/>
      <c r="AC136" s="377"/>
      <c r="AD136" s="136"/>
      <c r="AE136" s="408"/>
      <c r="AF136" s="367"/>
      <c r="AG136" s="367"/>
      <c r="AH136" s="409"/>
      <c r="AI136" s="367"/>
      <c r="AJ136" s="410"/>
      <c r="AK136" s="136"/>
      <c r="AL136" s="377"/>
      <c r="AM136" s="377"/>
    </row>
    <row r="137">
      <c r="B137" s="401" t="s">
        <v>455</v>
      </c>
      <c r="C137" s="402" t="s">
        <v>456</v>
      </c>
      <c r="D137" s="403"/>
      <c r="E137" s="404">
        <v>30.0</v>
      </c>
      <c r="F137" s="405"/>
      <c r="G137" s="400">
        <f>F137*E137</f>
        <v>0.0</v>
      </c>
      <c r="H137" s="377"/>
      <c r="I137" s="377"/>
      <c r="J137" s="136"/>
      <c r="K137" s="408"/>
      <c r="L137" s="367"/>
      <c r="M137" s="367"/>
      <c r="N137" s="411"/>
      <c r="O137" s="410"/>
      <c r="P137" s="410"/>
      <c r="Q137" s="136"/>
      <c r="R137" s="377"/>
      <c r="S137" s="377"/>
      <c r="T137" s="136"/>
      <c r="U137" s="408"/>
      <c r="V137" s="367"/>
      <c r="W137" s="367"/>
      <c r="X137" s="411"/>
      <c r="Y137" s="410"/>
      <c r="Z137" s="410"/>
      <c r="AA137" s="136"/>
      <c r="AB137" s="377"/>
      <c r="AC137" s="377"/>
      <c r="AD137" s="136"/>
      <c r="AE137" s="408"/>
      <c r="AF137" s="367"/>
      <c r="AG137" s="367"/>
      <c r="AH137" s="411"/>
      <c r="AI137" s="410"/>
      <c r="AJ137" s="410"/>
      <c r="AK137" s="136"/>
      <c r="AL137" s="377"/>
      <c r="AM137" s="377"/>
    </row>
    <row r="138">
      <c r="B138" s="401" t="s">
        <v>457</v>
      </c>
      <c r="C138" s="402" t="s">
        <v>458</v>
      </c>
      <c r="D138" s="403"/>
      <c r="E138" s="404">
        <v>30.0</v>
      </c>
      <c r="F138" s="405"/>
      <c r="G138" s="400">
        <f>F138*E138</f>
        <v>0.0</v>
      </c>
      <c r="H138" s="377"/>
      <c r="I138" s="377"/>
      <c r="J138" s="136"/>
      <c r="K138" s="408"/>
      <c r="L138" s="367"/>
      <c r="M138" s="367"/>
      <c r="N138" s="411"/>
      <c r="O138" s="410"/>
      <c r="P138" s="410"/>
      <c r="Q138" s="136"/>
      <c r="R138" s="377"/>
      <c r="S138" s="377"/>
      <c r="T138" s="136"/>
      <c r="U138" s="408"/>
      <c r="V138" s="367"/>
      <c r="W138" s="367"/>
      <c r="X138" s="411"/>
      <c r="Y138" s="410"/>
      <c r="Z138" s="410"/>
      <c r="AA138" s="136"/>
      <c r="AB138" s="377"/>
      <c r="AC138" s="377"/>
      <c r="AD138" s="136"/>
      <c r="AE138" s="408"/>
      <c r="AF138" s="367"/>
      <c r="AG138" s="367"/>
      <c r="AH138" s="411"/>
      <c r="AI138" s="410"/>
      <c r="AJ138" s="410"/>
      <c r="AK138" s="136"/>
      <c r="AL138" s="377"/>
      <c r="AM138" s="377"/>
    </row>
    <row r="139">
      <c r="B139" s="401" t="s">
        <v>459</v>
      </c>
      <c r="C139" s="402" t="s">
        <v>460</v>
      </c>
      <c r="D139" s="403"/>
      <c r="E139" s="404">
        <v>30.0</v>
      </c>
      <c r="F139" s="405"/>
      <c r="G139" s="400">
        <f>F139*E139</f>
        <v>0.0</v>
      </c>
      <c r="H139" s="377"/>
      <c r="I139" s="377"/>
      <c r="J139" s="136"/>
      <c r="K139" s="408"/>
      <c r="L139" s="367"/>
      <c r="M139" s="367"/>
      <c r="N139" s="411"/>
      <c r="O139" s="410"/>
      <c r="P139" s="410"/>
      <c r="Q139" s="136"/>
      <c r="R139" s="377"/>
      <c r="S139" s="377"/>
      <c r="T139" s="136"/>
      <c r="U139" s="408"/>
      <c r="V139" s="367"/>
      <c r="W139" s="367"/>
      <c r="X139" s="411"/>
      <c r="Y139" s="410"/>
      <c r="Z139" s="410"/>
      <c r="AA139" s="136"/>
      <c r="AB139" s="377"/>
      <c r="AC139" s="377"/>
      <c r="AD139" s="136"/>
      <c r="AE139" s="408"/>
      <c r="AF139" s="367"/>
      <c r="AG139" s="367"/>
      <c r="AH139" s="411"/>
      <c r="AI139" s="410"/>
      <c r="AJ139" s="410"/>
      <c r="AK139" s="136"/>
      <c r="AL139" s="377"/>
      <c r="AM139" s="377"/>
    </row>
    <row r="140">
      <c r="B140" s="401" t="s">
        <v>461</v>
      </c>
      <c r="C140" s="402" t="s">
        <v>462</v>
      </c>
      <c r="D140" s="403"/>
      <c r="E140" s="404">
        <v>30.0</v>
      </c>
      <c r="F140" s="405"/>
      <c r="G140" s="400">
        <f>F140*E140</f>
        <v>0.0</v>
      </c>
      <c r="H140" s="377"/>
      <c r="I140" s="377"/>
      <c r="J140" s="136"/>
      <c r="K140" s="408"/>
      <c r="L140" s="367"/>
      <c r="M140" s="367"/>
      <c r="N140" s="411"/>
      <c r="O140" s="410"/>
      <c r="P140" s="410"/>
      <c r="Q140" s="136"/>
      <c r="R140" s="377"/>
      <c r="S140" s="377"/>
      <c r="T140" s="136"/>
      <c r="U140" s="408"/>
      <c r="V140" s="367"/>
      <c r="W140" s="367"/>
      <c r="X140" s="411"/>
      <c r="Y140" s="410"/>
      <c r="Z140" s="410"/>
      <c r="AA140" s="136"/>
      <c r="AB140" s="377"/>
      <c r="AC140" s="377"/>
      <c r="AD140" s="136"/>
      <c r="AE140" s="408"/>
      <c r="AF140" s="367"/>
      <c r="AG140" s="367"/>
      <c r="AH140" s="411"/>
      <c r="AI140" s="410"/>
      <c r="AJ140" s="410"/>
      <c r="AK140" s="136"/>
      <c r="AL140" s="377"/>
      <c r="AM140" s="377"/>
    </row>
    <row r="141">
      <c r="B141" s="401" t="s">
        <v>463</v>
      </c>
      <c r="C141" s="402" t="s">
        <v>464</v>
      </c>
      <c r="D141" s="403"/>
      <c r="E141" s="404">
        <v>30.0</v>
      </c>
      <c r="F141" s="405"/>
      <c r="G141" s="400">
        <f>F141*E141</f>
        <v>0.0</v>
      </c>
      <c r="H141" s="377"/>
      <c r="I141" s="377"/>
      <c r="J141" s="136"/>
      <c r="K141" s="408"/>
      <c r="L141" s="367"/>
      <c r="M141" s="367"/>
      <c r="N141" s="411"/>
      <c r="O141" s="410"/>
      <c r="P141" s="410"/>
      <c r="Q141" s="136"/>
      <c r="R141" s="377"/>
      <c r="S141" s="377"/>
      <c r="T141" s="136"/>
      <c r="U141" s="408"/>
      <c r="V141" s="367"/>
      <c r="W141" s="367"/>
      <c r="X141" s="411"/>
      <c r="Y141" s="410"/>
      <c r="Z141" s="410"/>
      <c r="AA141" s="136"/>
      <c r="AB141" s="377"/>
      <c r="AC141" s="377"/>
      <c r="AD141" s="136"/>
      <c r="AE141" s="408"/>
      <c r="AF141" s="367"/>
      <c r="AG141" s="367"/>
      <c r="AH141" s="411"/>
      <c r="AI141" s="410"/>
      <c r="AJ141" s="410"/>
      <c r="AK141" s="136"/>
      <c r="AL141" s="377"/>
      <c r="AM141" s="377"/>
    </row>
    <row r="142">
      <c r="B142" s="401" t="s">
        <v>465</v>
      </c>
      <c r="C142" s="402" t="s">
        <v>466</v>
      </c>
      <c r="D142" s="403"/>
      <c r="E142" s="404">
        <v>20.0</v>
      </c>
      <c r="F142" s="405"/>
      <c r="G142" s="400">
        <f>F142*E142</f>
        <v>0.0</v>
      </c>
      <c r="H142" s="377"/>
      <c r="I142" s="377"/>
      <c r="J142" s="136"/>
      <c r="K142" s="408"/>
      <c r="L142" s="367"/>
      <c r="M142" s="367"/>
      <c r="N142" s="411"/>
      <c r="O142" s="410"/>
      <c r="P142" s="410"/>
      <c r="Q142" s="136"/>
      <c r="R142" s="377"/>
      <c r="S142" s="377"/>
      <c r="T142" s="136"/>
      <c r="U142" s="408"/>
      <c r="V142" s="367"/>
      <c r="W142" s="367"/>
      <c r="X142" s="411"/>
      <c r="Y142" s="410"/>
      <c r="Z142" s="410"/>
      <c r="AA142" s="136"/>
      <c r="AB142" s="377"/>
      <c r="AC142" s="377"/>
      <c r="AD142" s="136"/>
      <c r="AE142" s="408"/>
      <c r="AF142" s="367"/>
      <c r="AG142" s="367"/>
      <c r="AH142" s="411"/>
      <c r="AI142" s="410"/>
      <c r="AJ142" s="410"/>
      <c r="AK142" s="136"/>
      <c r="AL142" s="377"/>
      <c r="AM142" s="377"/>
    </row>
    <row r="143">
      <c r="B143" s="401" t="s">
        <v>467</v>
      </c>
      <c r="C143" s="412"/>
      <c r="D143" s="412"/>
      <c r="E143" s="404"/>
      <c r="F143" s="405"/>
      <c r="G143" s="400">
        <f>F143*E143</f>
        <v>0.0</v>
      </c>
      <c r="H143" s="377"/>
      <c r="I143" s="377"/>
      <c r="J143" s="136"/>
      <c r="K143" s="408"/>
      <c r="L143" s="367"/>
      <c r="M143" s="367"/>
      <c r="N143" s="411"/>
      <c r="O143" s="410"/>
      <c r="P143" s="410"/>
      <c r="Q143" s="136"/>
      <c r="R143" s="377"/>
      <c r="S143" s="377"/>
      <c r="T143" s="136"/>
      <c r="U143" s="408"/>
      <c r="V143" s="367"/>
      <c r="W143" s="367"/>
      <c r="X143" s="411"/>
      <c r="Y143" s="410"/>
      <c r="Z143" s="410"/>
      <c r="AA143" s="136"/>
      <c r="AB143" s="377"/>
      <c r="AC143" s="377"/>
      <c r="AD143" s="136"/>
      <c r="AE143" s="408"/>
      <c r="AF143" s="367"/>
      <c r="AG143" s="367"/>
      <c r="AH143" s="411"/>
      <c r="AI143" s="410"/>
      <c r="AJ143" s="410"/>
      <c r="AK143" s="136"/>
      <c r="AL143" s="377"/>
      <c r="AM143" s="377"/>
    </row>
    <row r="144">
      <c r="B144" s="413" t="s">
        <v>468</v>
      </c>
      <c r="C144" s="414"/>
      <c r="D144" s="414"/>
      <c r="E144" s="400" t="s">
        <f>C121</f>
        <v>469</v>
      </c>
      <c r="F144" s="415"/>
      <c r="G144" s="416" t="str">
        <f>E144*F144</f>
      </c>
      <c r="H144" s="136"/>
      <c r="I144" s="136"/>
      <c r="J144" s="136"/>
      <c r="L144" s="136"/>
      <c r="M144" s="136"/>
      <c r="P144" s="136"/>
      <c r="Q144" s="136"/>
      <c r="R144" s="377"/>
      <c r="S144" s="377"/>
      <c r="T144" s="136"/>
      <c r="V144" s="136"/>
      <c r="W144" s="136"/>
      <c r="Z144" s="136"/>
      <c r="AA144" s="136"/>
      <c r="AB144" s="377"/>
      <c r="AC144" s="377"/>
      <c r="AD144" s="136"/>
      <c r="AF144" s="136"/>
      <c r="AG144" s="136"/>
      <c r="AJ144" s="136"/>
      <c r="AK144" s="136"/>
      <c r="AL144" s="377"/>
      <c r="AM144" s="377"/>
    </row>
    <row r="145">
      <c r="B145" s="413" t="s">
        <v>470</v>
      </c>
      <c r="C145" s="414"/>
      <c r="D145" s="414"/>
      <c r="E145" s="400" t="s">
        <f>C121</f>
        <v>471</v>
      </c>
      <c r="F145" s="415"/>
      <c r="G145" s="416">
        <v>0.1</v>
      </c>
      <c r="H145" s="136"/>
      <c r="I145" s="136"/>
      <c r="J145" s="136"/>
      <c r="K145" s="344"/>
      <c r="L145" s="36"/>
      <c r="M145" s="36"/>
      <c r="N145" s="36"/>
      <c r="O145" s="407"/>
      <c r="P145" s="374"/>
      <c r="R145" s="136"/>
      <c r="S145" s="136"/>
      <c r="T145" s="136"/>
      <c r="U145" s="344"/>
      <c r="V145" s="36"/>
      <c r="W145" s="36"/>
      <c r="X145" s="36"/>
      <c r="Y145" s="407"/>
      <c r="Z145" s="374"/>
      <c r="AB145" s="136"/>
      <c r="AC145" s="136"/>
      <c r="AD145" s="136"/>
      <c r="AE145" s="344"/>
      <c r="AF145" s="36"/>
      <c r="AG145" s="36"/>
      <c r="AH145" s="36"/>
      <c r="AI145" s="407"/>
      <c r="AJ145" s="374"/>
      <c r="AL145" s="136"/>
      <c r="AM145" s="136"/>
    </row>
    <row r="146">
      <c r="B146" s="417" t="s">
        <v>472</v>
      </c>
      <c r="C146" s="418"/>
      <c r="D146" s="418"/>
      <c r="E146" s="419"/>
      <c r="F146" s="420"/>
      <c r="G146" s="421"/>
      <c r="H146" s="136"/>
      <c r="I146" s="136"/>
      <c r="J146" s="136"/>
      <c r="K146" s="344"/>
      <c r="L146" s="36"/>
      <c r="M146" s="36"/>
      <c r="N146" s="36"/>
      <c r="O146" s="407"/>
      <c r="P146" s="374"/>
      <c r="R146" s="136"/>
      <c r="S146" s="136"/>
      <c r="T146" s="136"/>
      <c r="U146" s="344"/>
      <c r="V146" s="36"/>
      <c r="W146" s="36"/>
      <c r="X146" s="36"/>
      <c r="Y146" s="407"/>
      <c r="Z146" s="374"/>
      <c r="AB146" s="136"/>
      <c r="AC146" s="136"/>
      <c r="AD146" s="136"/>
      <c r="AE146" s="344"/>
      <c r="AF146" s="36"/>
      <c r="AG146" s="36"/>
      <c r="AH146" s="36"/>
      <c r="AI146" s="407"/>
      <c r="AJ146" s="374"/>
      <c r="AL146" s="136"/>
      <c r="AM146" s="136"/>
    </row>
    <row r="147">
      <c r="B147" s="422" t="s">
        <v>473</v>
      </c>
      <c r="C147" s="414"/>
      <c r="D147" s="414"/>
      <c r="E147" s="412"/>
      <c r="F147" s="423"/>
      <c r="G147" s="424" t="str">
        <f>SUM(G134:G145)</f>
      </c>
      <c r="H147" s="136"/>
      <c r="I147" s="136"/>
      <c r="J147" s="136"/>
      <c r="L147" s="367"/>
      <c r="M147" s="367"/>
      <c r="N147" s="410"/>
      <c r="O147" s="410"/>
      <c r="P147" s="378"/>
      <c r="R147" s="136"/>
      <c r="S147" s="136"/>
      <c r="T147" s="136"/>
      <c r="V147" s="367"/>
      <c r="W147" s="367"/>
      <c r="X147" s="410"/>
      <c r="Y147" s="410"/>
      <c r="Z147" s="378"/>
      <c r="AB147" s="136"/>
      <c r="AC147" s="136"/>
      <c r="AD147" s="136"/>
      <c r="AF147" s="367"/>
      <c r="AG147" s="367"/>
      <c r="AH147" s="410"/>
      <c r="AI147" s="410"/>
      <c r="AJ147" s="378"/>
      <c r="AL147" s="136"/>
      <c r="AM147" s="136"/>
    </row>
    <row r="148" customHeight="1" ht="5.25">
      <c r="B148" s="425"/>
      <c r="C148" s="136"/>
      <c r="D148" s="136"/>
      <c r="G148" s="136"/>
      <c r="H148" s="136"/>
      <c r="I148" s="136"/>
      <c r="J148" s="136"/>
      <c r="L148" s="367"/>
      <c r="M148" s="367"/>
      <c r="N148" s="410"/>
      <c r="O148" s="410"/>
      <c r="P148" s="378"/>
      <c r="R148" s="136"/>
      <c r="S148" s="136"/>
      <c r="T148" s="136"/>
      <c r="V148" s="367"/>
      <c r="W148" s="367"/>
      <c r="X148" s="410"/>
      <c r="Y148" s="410"/>
      <c r="Z148" s="378"/>
      <c r="AB148" s="136"/>
      <c r="AC148" s="136"/>
      <c r="AD148" s="136"/>
      <c r="AF148" s="367"/>
      <c r="AG148" s="367"/>
      <c r="AH148" s="410"/>
      <c r="AI148" s="410"/>
      <c r="AJ148" s="378"/>
      <c r="AL148" s="136"/>
      <c r="AM148" s="136"/>
    </row>
    <row r="149" ht="14.25">
      <c r="B149" s="426" t="s">
        <v>474</v>
      </c>
      <c r="C149" s="427"/>
      <c r="D149" s="428" t="s">
        <f>C128</f>
        <v>475</v>
      </c>
      <c r="E149" s="429"/>
      <c r="H149" s="136"/>
      <c r="I149" s="136"/>
      <c r="J149" s="136"/>
      <c r="K149" s="136"/>
      <c r="L149" s="326"/>
      <c r="M149" s="367"/>
      <c r="N149" s="367"/>
      <c r="O149" s="408"/>
      <c r="P149" s="408"/>
      <c r="Q149" s="430"/>
      <c r="R149" s="431"/>
      <c r="S149" s="136"/>
      <c r="T149" s="136"/>
      <c r="U149" s="136"/>
      <c r="V149" s="326"/>
      <c r="W149" s="367"/>
      <c r="X149" s="367"/>
      <c r="Y149" s="408"/>
      <c r="Z149" s="408"/>
      <c r="AA149" s="430"/>
      <c r="AB149" s="431"/>
      <c r="AC149" s="136"/>
      <c r="AD149" s="136"/>
      <c r="AE149" s="136"/>
      <c r="AF149" s="326"/>
      <c r="AG149" s="367"/>
      <c r="AH149" s="367"/>
      <c r="AI149" s="408"/>
      <c r="AJ149" s="408"/>
      <c r="AK149" s="430"/>
      <c r="AL149" s="431"/>
      <c r="AM149" s="136"/>
      <c r="AN149" s="432"/>
    </row>
    <row r="150" ht="15.75">
      <c r="B150" s="433" t="s">
        <v>476</v>
      </c>
      <c r="C150" s="434"/>
      <c r="D150" s="428" t="str">
        <f>G147</f>
      </c>
      <c r="E150" s="429"/>
      <c r="G150" s="337"/>
      <c r="H150" s="435"/>
      <c r="I150" s="436"/>
      <c r="J150" s="435"/>
      <c r="K150" s="136"/>
      <c r="L150" s="361"/>
      <c r="M150" s="136"/>
      <c r="N150" s="136"/>
      <c r="Q150" s="136"/>
      <c r="S150" s="136"/>
      <c r="T150" s="136"/>
      <c r="U150" s="136"/>
      <c r="V150" s="361"/>
      <c r="W150" s="136"/>
      <c r="X150" s="136"/>
      <c r="AA150" s="136"/>
      <c r="AC150" s="136"/>
      <c r="AD150" s="136"/>
      <c r="AE150" s="136"/>
      <c r="AF150" s="361"/>
      <c r="AG150" s="136"/>
      <c r="AH150" s="136"/>
      <c r="AK150" s="136"/>
      <c r="AM150" s="136"/>
      <c r="AN150" s="432"/>
    </row>
    <row r="151" ht="15.75">
      <c r="B151" s="433" t="s">
        <v>477</v>
      </c>
      <c r="C151" s="437"/>
      <c r="D151" s="428" t="str">
        <f>(D149/100)*1.5</f>
      </c>
      <c r="E151" s="429"/>
      <c r="G151" s="438"/>
      <c r="H151" s="435"/>
      <c r="I151" s="136"/>
      <c r="J151" s="136"/>
      <c r="K151" s="136"/>
      <c r="L151" s="439"/>
      <c r="M151" s="429"/>
      <c r="N151" s="429"/>
      <c r="Q151" s="136"/>
      <c r="S151" s="136"/>
      <c r="T151" s="136"/>
      <c r="U151" s="136"/>
      <c r="V151" s="439"/>
      <c r="W151" s="429"/>
      <c r="X151" s="429"/>
      <c r="AA151" s="136"/>
      <c r="AC151" s="136"/>
      <c r="AD151" s="136"/>
      <c r="AE151" s="136"/>
      <c r="AF151" s="439"/>
      <c r="AG151" s="429"/>
      <c r="AH151" s="429"/>
      <c r="AK151" s="136"/>
      <c r="AM151" s="136"/>
      <c r="AN151" s="432"/>
    </row>
    <row r="152" ht="15.75">
      <c r="B152" s="433" t="s">
        <v>478</v>
      </c>
      <c r="C152" s="434"/>
      <c r="D152" s="428" t="str">
        <f>D149*D150*3%</f>
      </c>
      <c r="E152" s="429"/>
      <c r="G152" s="337"/>
      <c r="H152" s="136"/>
      <c r="I152" s="136"/>
      <c r="J152" s="136"/>
      <c r="K152" s="136"/>
      <c r="L152" s="440"/>
      <c r="M152" s="429"/>
      <c r="N152" s="429"/>
      <c r="P152" s="337"/>
      <c r="Q152" s="435"/>
      <c r="S152" s="436"/>
      <c r="T152" s="435"/>
      <c r="U152" s="136"/>
      <c r="V152" s="440"/>
      <c r="W152" s="429"/>
      <c r="X152" s="429"/>
      <c r="Z152" s="337"/>
      <c r="AA152" s="136"/>
      <c r="AC152" s="136"/>
      <c r="AD152" s="136"/>
      <c r="AE152" s="136"/>
      <c r="AF152" s="440"/>
      <c r="AG152" s="429"/>
      <c r="AH152" s="429"/>
      <c r="AJ152" s="337"/>
      <c r="AK152" s="136"/>
      <c r="AM152" s="136"/>
      <c r="AN152" s="432"/>
    </row>
    <row r="153" ht="15.75">
      <c r="B153" s="433" t="s">
        <v>479</v>
      </c>
      <c r="C153" s="434"/>
      <c r="D153" s="428" t="str">
        <f>((D149+D150)/100)*2</f>
      </c>
      <c r="E153" s="429"/>
      <c r="G153" s="438"/>
      <c r="H153" s="136"/>
      <c r="I153" s="136"/>
      <c r="J153" s="136"/>
      <c r="K153" s="136"/>
      <c r="L153" s="440"/>
      <c r="M153" s="429"/>
      <c r="N153" s="429"/>
      <c r="P153" s="438"/>
      <c r="Q153" s="435"/>
      <c r="S153" s="136"/>
      <c r="T153" s="136"/>
      <c r="U153" s="136"/>
      <c r="V153" s="440"/>
      <c r="W153" s="429"/>
      <c r="X153" s="429"/>
      <c r="Z153" s="337"/>
      <c r="AA153" s="136"/>
      <c r="AC153" s="136"/>
      <c r="AD153" s="136"/>
      <c r="AE153" s="136"/>
      <c r="AF153" s="440"/>
      <c r="AG153" s="429"/>
      <c r="AH153" s="429"/>
      <c r="AJ153" s="337"/>
      <c r="AK153" s="136"/>
      <c r="AM153" s="136"/>
      <c r="AN153" s="432"/>
    </row>
    <row r="154" ht="15.75">
      <c r="B154" s="426" t="s">
        <v>480</v>
      </c>
      <c r="C154" s="427"/>
      <c r="D154" s="428" t="str">
        <f>D150*5%</f>
      </c>
      <c r="E154" s="429"/>
      <c r="G154" s="438"/>
      <c r="H154" s="136"/>
      <c r="I154" s="136"/>
      <c r="J154" s="136"/>
      <c r="K154" s="136"/>
      <c r="L154" s="440"/>
      <c r="M154" s="429"/>
      <c r="N154" s="429"/>
      <c r="P154" s="337"/>
      <c r="Q154" s="136"/>
      <c r="S154" s="136"/>
      <c r="T154" s="136"/>
      <c r="U154" s="136"/>
      <c r="V154" s="440"/>
      <c r="W154" s="429"/>
      <c r="X154" s="429"/>
      <c r="Z154" s="337"/>
      <c r="AA154" s="136"/>
      <c r="AC154" s="136"/>
      <c r="AD154" s="136"/>
      <c r="AE154" s="136"/>
      <c r="AF154" s="440"/>
      <c r="AG154" s="429"/>
      <c r="AH154" s="429"/>
      <c r="AJ154" s="337"/>
      <c r="AK154" s="136"/>
      <c r="AM154" s="136"/>
      <c r="AN154" s="432"/>
    </row>
    <row r="155" ht="15.75">
      <c r="B155" s="426" t="s">
        <v>481</v>
      </c>
      <c r="C155" s="427"/>
      <c r="D155" s="428" t="str">
        <f>(D150+D149)*10%</f>
      </c>
      <c r="E155" s="429"/>
      <c r="G155" s="438"/>
      <c r="H155" s="136"/>
      <c r="I155" s="136"/>
      <c r="J155" s="136"/>
      <c r="K155" s="136"/>
      <c r="L155" s="440"/>
      <c r="M155" s="429"/>
      <c r="N155" s="429"/>
      <c r="P155" s="438"/>
      <c r="Q155" s="136"/>
      <c r="S155" s="136"/>
      <c r="T155" s="136"/>
      <c r="U155" s="136"/>
      <c r="V155" s="440"/>
      <c r="W155" s="429"/>
      <c r="X155" s="429"/>
      <c r="Z155" s="337"/>
      <c r="AA155" s="136"/>
      <c r="AC155" s="136"/>
      <c r="AD155" s="136"/>
      <c r="AE155" s="136"/>
      <c r="AF155" s="440"/>
      <c r="AG155" s="429"/>
      <c r="AH155" s="429"/>
      <c r="AJ155" s="337"/>
      <c r="AK155" s="136"/>
      <c r="AM155" s="136"/>
      <c r="AN155" s="432"/>
    </row>
    <row r="156" ht="18.0">
      <c r="B156" s="441" t="s">
        <v>482</v>
      </c>
      <c r="C156" s="442"/>
      <c r="D156" s="443" t="str">
        <f>SUM(D149:D155)</f>
      </c>
      <c r="E156" s="429"/>
      <c r="G156" s="438"/>
      <c r="H156" s="136"/>
      <c r="I156" s="136"/>
      <c r="J156" s="136"/>
      <c r="K156" s="136"/>
      <c r="L156" s="440"/>
      <c r="M156" s="429"/>
      <c r="N156" s="429"/>
      <c r="P156" s="438"/>
      <c r="Q156" s="136"/>
      <c r="S156" s="136"/>
      <c r="T156" s="136"/>
      <c r="U156" s="136"/>
      <c r="V156" s="440"/>
      <c r="W156" s="429"/>
      <c r="X156" s="429"/>
      <c r="Z156" s="337"/>
      <c r="AA156" s="136"/>
      <c r="AC156" s="136"/>
      <c r="AD156" s="136"/>
      <c r="AE156" s="136"/>
      <c r="AF156" s="440"/>
      <c r="AG156" s="429"/>
      <c r="AH156" s="429"/>
      <c r="AJ156" s="337"/>
      <c r="AK156" s="136"/>
      <c r="AM156" s="136"/>
      <c r="AN156" s="432"/>
    </row>
    <row r="157" customHeight="1" ht="19.5">
      <c r="A157" s="136"/>
      <c r="B157" s="538" t="s">
        <v>483</v>
      </c>
      <c r="C157" s="539"/>
      <c r="D157" s="539"/>
      <c r="E157" s="539"/>
      <c r="F157" s="539"/>
      <c r="G157" s="539"/>
      <c r="H157" s="539"/>
      <c r="I157" s="539"/>
      <c r="J157" s="539"/>
      <c r="K157" s="539"/>
      <c r="L157" s="539"/>
      <c r="M157" s="539"/>
      <c r="N157" s="539"/>
      <c r="O157" s="539"/>
      <c r="P157" s="539"/>
      <c r="Q157" s="539"/>
      <c r="R157" s="539"/>
      <c r="S157" s="539"/>
      <c r="T157" s="539"/>
      <c r="U157" s="539"/>
      <c r="V157" s="539"/>
      <c r="W157" s="539"/>
      <c r="X157" s="539"/>
      <c r="Y157" s="539"/>
      <c r="Z157" s="539"/>
      <c r="AA157" s="539"/>
      <c r="AB157" s="539"/>
      <c r="AC157" s="539"/>
      <c r="AD157" s="539"/>
      <c r="AE157" s="539"/>
      <c r="AF157" s="539"/>
      <c r="AG157" s="539"/>
      <c r="AH157" s="539"/>
      <c r="AI157" s="539"/>
      <c r="AJ157" s="539"/>
      <c r="AK157" s="539"/>
      <c r="AL157" s="539"/>
      <c r="AM157" s="539"/>
      <c r="AN157" s="539"/>
    </row>
    <row r="158" customHeight="1" ht="20.25">
      <c r="A158" s="136"/>
      <c r="B158" s="539"/>
      <c r="C158" s="539"/>
      <c r="D158" s="539"/>
      <c r="E158" s="539"/>
      <c r="F158" s="539"/>
      <c r="G158" s="539"/>
      <c r="H158" s="539"/>
      <c r="I158" s="539"/>
      <c r="J158" s="539"/>
      <c r="K158" s="539"/>
      <c r="L158" s="539"/>
      <c r="M158" s="539"/>
      <c r="N158" s="539"/>
      <c r="O158" s="539"/>
      <c r="P158" s="539"/>
      <c r="Q158" s="539"/>
      <c r="R158" s="539"/>
      <c r="S158" s="539"/>
      <c r="T158" s="539"/>
      <c r="U158" s="539"/>
      <c r="V158" s="539"/>
      <c r="W158" s="539"/>
      <c r="X158" s="539"/>
      <c r="Y158" s="539"/>
      <c r="Z158" s="539"/>
      <c r="AA158" s="539"/>
      <c r="AB158" s="539"/>
      <c r="AC158" s="539"/>
      <c r="AD158" s="539"/>
      <c r="AE158" s="539"/>
      <c r="AF158" s="539"/>
      <c r="AG158" s="539"/>
      <c r="AH158" s="539"/>
      <c r="AI158" s="539"/>
      <c r="AJ158" s="539"/>
      <c r="AK158" s="539"/>
      <c r="AL158" s="539"/>
      <c r="AM158" s="539"/>
      <c r="AN158" s="539"/>
    </row>
    <row r="159" ht="27.75">
      <c r="A159" s="445"/>
      <c r="B159" s="446" t="s">
        <v>484</v>
      </c>
      <c r="C159" s="447"/>
      <c r="D159" s="447"/>
      <c r="E159" s="447"/>
      <c r="F159" s="447"/>
      <c r="G159" s="447"/>
      <c r="H159" s="447"/>
      <c r="I159" s="447"/>
      <c r="J159" s="448"/>
      <c r="K159" s="445"/>
      <c r="L159" s="449"/>
      <c r="M159" s="449"/>
      <c r="N159" s="449"/>
      <c r="O159" s="449"/>
      <c r="P159" s="449"/>
      <c r="Q159" s="449"/>
      <c r="R159" s="449"/>
      <c r="S159" s="449"/>
      <c r="T159" s="449"/>
      <c r="U159" s="445"/>
      <c r="V159" s="447"/>
      <c r="W159" s="447"/>
      <c r="X159" s="447"/>
      <c r="Y159" s="447"/>
      <c r="Z159" s="447"/>
      <c r="AA159" s="447"/>
      <c r="AB159" s="447"/>
      <c r="AC159" s="447"/>
      <c r="AD159" s="448"/>
      <c r="AE159" s="313"/>
      <c r="AF159" s="446"/>
      <c r="AG159" s="447"/>
      <c r="AH159" s="447"/>
      <c r="AI159" s="447"/>
      <c r="AJ159" s="447"/>
      <c r="AK159" s="447"/>
      <c r="AL159" s="447"/>
      <c r="AM159" s="447"/>
      <c r="AN159" s="448"/>
    </row>
    <row r="160" customHeight="1" ht="147.0">
      <c r="A160" s="450"/>
      <c r="B160" s="451" t="s">
        <v>485</v>
      </c>
      <c r="C160" s="452" t="s">
        <v>486</v>
      </c>
      <c r="D160" s="453"/>
      <c r="E160" s="453"/>
      <c r="F160" s="453"/>
      <c r="G160" s="453"/>
      <c r="H160" s="453"/>
      <c r="I160" s="453"/>
      <c r="J160" s="454"/>
      <c r="K160" s="136"/>
      <c r="L160" s="326"/>
      <c r="M160" s="319"/>
      <c r="N160" s="319"/>
      <c r="O160" s="319"/>
      <c r="P160" s="319"/>
      <c r="Q160" s="319"/>
      <c r="R160" s="319"/>
      <c r="S160" s="319"/>
      <c r="T160" s="319"/>
      <c r="U160" s="136"/>
      <c r="V160" s="326"/>
      <c r="W160" s="319"/>
      <c r="X160" s="319"/>
      <c r="Y160" s="319"/>
      <c r="Z160" s="319"/>
      <c r="AA160" s="319"/>
      <c r="AB160" s="319"/>
      <c r="AC160" s="319"/>
      <c r="AD160" s="319"/>
      <c r="AE160" s="136"/>
      <c r="AF160" s="326"/>
      <c r="AG160" s="319"/>
      <c r="AH160" s="319"/>
      <c r="AI160" s="319"/>
      <c r="AJ160" s="319"/>
      <c r="AK160" s="319"/>
      <c r="AL160" s="319"/>
      <c r="AM160" s="319"/>
      <c r="AN160" s="319"/>
    </row>
    <row r="161" ht="15.0">
      <c r="A161" s="455"/>
      <c r="B161" s="330" t="s">
        <v>487</v>
      </c>
      <c r="C161" s="321"/>
      <c r="D161" s="322"/>
      <c r="E161" s="456"/>
      <c r="F161" s="456"/>
      <c r="G161" s="456"/>
      <c r="H161" s="456"/>
      <c r="I161" s="456"/>
      <c r="J161" s="457"/>
      <c r="K161" s="136"/>
      <c r="L161" s="326"/>
      <c r="M161" s="319"/>
      <c r="N161" s="319"/>
      <c r="O161" s="319"/>
      <c r="P161" s="319"/>
      <c r="Q161" s="319"/>
      <c r="R161" s="319"/>
      <c r="S161" s="319"/>
      <c r="T161" s="319"/>
      <c r="U161" s="136"/>
      <c r="V161" s="326"/>
      <c r="W161" s="319"/>
      <c r="X161" s="319"/>
      <c r="Y161" s="319"/>
      <c r="Z161" s="319"/>
      <c r="AA161" s="319"/>
      <c r="AB161" s="319"/>
      <c r="AC161" s="319"/>
      <c r="AD161" s="319"/>
      <c r="AE161" s="136"/>
      <c r="AF161" s="326"/>
      <c r="AG161" s="319"/>
      <c r="AH161" s="319"/>
      <c r="AI161" s="319"/>
      <c r="AJ161" s="319"/>
      <c r="AK161" s="319"/>
      <c r="AL161" s="319"/>
      <c r="AM161" s="319"/>
      <c r="AN161" s="319"/>
    </row>
    <row r="162" customHeight="1" ht="12.75">
      <c r="A162" s="455"/>
      <c r="B162" s="330" t="s">
        <v>488</v>
      </c>
      <c r="C162" s="458"/>
      <c r="D162" s="458"/>
      <c r="E162" s="458"/>
      <c r="F162" s="458"/>
      <c r="G162" s="458"/>
      <c r="H162" s="458"/>
      <c r="I162" s="458"/>
      <c r="J162" s="459"/>
      <c r="K162" s="136"/>
      <c r="L162" s="333"/>
      <c r="M162" s="333"/>
      <c r="N162" s="333"/>
      <c r="O162" s="333"/>
      <c r="P162" s="333"/>
      <c r="Q162" s="333"/>
      <c r="R162" s="333"/>
      <c r="S162" s="333"/>
      <c r="T162" s="333"/>
      <c r="U162" s="136"/>
      <c r="V162" s="333"/>
      <c r="W162" s="333"/>
      <c r="X162" s="333"/>
      <c r="Y162" s="333"/>
      <c r="Z162" s="333"/>
      <c r="AA162" s="333"/>
      <c r="AB162" s="333"/>
      <c r="AC162" s="333"/>
      <c r="AD162" s="333"/>
      <c r="AE162" s="136"/>
      <c r="AF162" s="333"/>
      <c r="AG162" s="333"/>
      <c r="AH162" s="333"/>
      <c r="AI162" s="333"/>
      <c r="AJ162" s="333"/>
      <c r="AK162" s="333"/>
      <c r="AL162" s="333"/>
      <c r="AM162" s="333"/>
      <c r="AN162" s="333"/>
    </row>
    <row r="163" ht="15.0">
      <c r="A163" s="455"/>
      <c r="B163" s="460" t="s">
        <v>489</v>
      </c>
      <c r="C163" s="321"/>
      <c r="D163" s="323"/>
      <c r="E163" s="461" t="s">
        <v>490</v>
      </c>
      <c r="F163" s="321"/>
      <c r="G163" s="322"/>
      <c r="H163" s="322"/>
      <c r="I163" s="322"/>
      <c r="J163" s="323"/>
      <c r="K163" s="136"/>
      <c r="L163" s="462"/>
      <c r="M163" s="319"/>
      <c r="N163" s="319"/>
      <c r="O163" s="319"/>
      <c r="P163" s="319"/>
      <c r="Q163" s="319"/>
      <c r="R163" s="319"/>
      <c r="S163" s="319"/>
      <c r="T163" s="319"/>
      <c r="U163" s="136"/>
      <c r="V163" s="462"/>
      <c r="W163" s="319"/>
      <c r="X163" s="319"/>
      <c r="Y163" s="319"/>
      <c r="Z163" s="319"/>
      <c r="AA163" s="319"/>
      <c r="AB163" s="319"/>
      <c r="AC163" s="319"/>
      <c r="AD163" s="319"/>
      <c r="AE163" s="136"/>
      <c r="AF163" s="462"/>
      <c r="AG163" s="319"/>
      <c r="AH163" s="319"/>
      <c r="AI163" s="319"/>
      <c r="AJ163" s="319"/>
      <c r="AK163" s="319"/>
      <c r="AL163" s="319"/>
      <c r="AM163" s="319"/>
      <c r="AN163" s="319"/>
    </row>
    <row r="164" ht="15.0">
      <c r="A164" s="455"/>
      <c r="B164" s="463"/>
      <c r="C164" s="464"/>
      <c r="D164" s="464"/>
      <c r="E164" s="464"/>
      <c r="F164" s="464"/>
      <c r="G164" s="464"/>
      <c r="H164" s="464"/>
      <c r="I164" s="464"/>
      <c r="J164" s="465"/>
      <c r="K164" s="136"/>
      <c r="L164" s="462"/>
      <c r="M164" s="319"/>
      <c r="N164" s="319"/>
      <c r="O164" s="319"/>
      <c r="P164" s="319"/>
      <c r="Q164" s="319"/>
      <c r="R164" s="319"/>
      <c r="S164" s="319"/>
      <c r="T164" s="319"/>
      <c r="U164" s="136"/>
      <c r="V164" s="462"/>
      <c r="W164" s="319"/>
      <c r="X164" s="319"/>
      <c r="Y164" s="319"/>
      <c r="Z164" s="319"/>
      <c r="AA164" s="319"/>
      <c r="AB164" s="319"/>
      <c r="AC164" s="319"/>
      <c r="AD164" s="319"/>
      <c r="AE164" s="136"/>
      <c r="AF164" s="462"/>
      <c r="AG164" s="319"/>
      <c r="AH164" s="319"/>
      <c r="AI164" s="319"/>
      <c r="AJ164" s="319"/>
      <c r="AK164" s="319"/>
      <c r="AL164" s="319"/>
      <c r="AM164" s="319"/>
      <c r="AN164" s="319"/>
    </row>
    <row r="165">
      <c r="A165" s="472"/>
      <c r="B165" s="480"/>
      <c r="C165" s="103"/>
      <c r="D165" s="103"/>
      <c r="E165" s="1"/>
      <c r="F165" s="1"/>
      <c r="G165" s="1"/>
      <c r="H165" s="1"/>
      <c r="I165" s="1"/>
      <c r="J165" s="470"/>
      <c r="K165" s="136"/>
      <c r="L165" s="480"/>
      <c r="M165" s="136"/>
      <c r="N165" s="136"/>
      <c r="U165" s="136"/>
      <c r="V165" s="480"/>
      <c r="W165" s="136"/>
      <c r="X165" s="136"/>
      <c r="AE165" s="136"/>
      <c r="AF165" s="480"/>
      <c r="AG165" s="136"/>
      <c r="AH165" s="136"/>
    </row>
    <row r="166" ht="14.25">
      <c r="A166" s="472"/>
      <c r="B166" s="481" t="s">
        <v>491</v>
      </c>
      <c r="C166" s="482">
        <f>IFERROR(((#REF!-#REF!)*#REF!*0.02466*#REF!/1000)/#REF!,0)</f>
        <v>0.0</v>
      </c>
      <c r="D166" s="483"/>
      <c r="E166" s="484"/>
      <c r="F166" s="485"/>
      <c r="G166" s="485"/>
      <c r="H166" s="485"/>
      <c r="I166" s="485"/>
      <c r="J166" s="486"/>
      <c r="K166" s="136"/>
      <c r="M166" s="365"/>
      <c r="N166" s="365"/>
      <c r="P166" s="372"/>
      <c r="Q166" s="372"/>
      <c r="R166" s="372"/>
      <c r="S166" s="372"/>
      <c r="T166" s="372"/>
      <c r="U166" s="136"/>
      <c r="W166" s="365"/>
      <c r="X166" s="365"/>
      <c r="Z166" s="372"/>
      <c r="AA166" s="372"/>
      <c r="AB166" s="372"/>
      <c r="AC166" s="372"/>
      <c r="AD166" s="372"/>
      <c r="AE166" s="136"/>
      <c r="AG166" s="365"/>
      <c r="AH166" s="365"/>
      <c r="AJ166" s="372"/>
      <c r="AK166" s="372"/>
      <c r="AL166" s="372"/>
      <c r="AM166" s="372"/>
      <c r="AN166" s="372"/>
    </row>
    <row r="167">
      <c r="A167" s="455"/>
      <c r="B167" s="481" t="s">
        <v>492</v>
      </c>
      <c r="C167" s="487">
        <v>0.006</v>
      </c>
      <c r="D167" s="488"/>
      <c r="E167" s="484"/>
      <c r="F167" s="489"/>
      <c r="G167" s="489"/>
      <c r="H167" s="490"/>
      <c r="I167" s="491"/>
      <c r="J167" s="492"/>
      <c r="K167" s="136"/>
      <c r="M167" s="136"/>
      <c r="N167" s="136"/>
      <c r="P167" s="374"/>
      <c r="Q167" s="374"/>
      <c r="R167" s="378"/>
      <c r="S167" s="375"/>
      <c r="T167" s="376"/>
      <c r="U167" s="136"/>
      <c r="W167" s="136"/>
      <c r="X167" s="136"/>
      <c r="Z167" s="374"/>
      <c r="AA167" s="374"/>
      <c r="AB167" s="378"/>
      <c r="AC167" s="375"/>
      <c r="AD167" s="376"/>
      <c r="AE167" s="136"/>
      <c r="AG167" s="136"/>
      <c r="AH167" s="136"/>
      <c r="AJ167" s="374"/>
      <c r="AK167" s="374"/>
      <c r="AL167" s="378"/>
      <c r="AM167" s="375"/>
      <c r="AN167" s="376"/>
    </row>
    <row r="168">
      <c r="A168" s="455"/>
      <c r="B168" s="481" t="s">
        <v>493</v>
      </c>
      <c r="C168" s="482">
        <f>C166-C167</f>
        <v>-0.006</v>
      </c>
      <c r="D168" s="483"/>
      <c r="E168" s="484"/>
      <c r="F168" s="1"/>
      <c r="G168" s="1"/>
      <c r="H168" s="1"/>
      <c r="I168" s="1"/>
      <c r="J168" s="493"/>
      <c r="K168" s="136"/>
      <c r="M168" s="365"/>
      <c r="N168" s="365"/>
      <c r="T168" s="136"/>
      <c r="U168" s="136"/>
      <c r="W168" s="365"/>
      <c r="X168" s="365"/>
      <c r="AD168" s="136"/>
      <c r="AE168" s="136"/>
      <c r="AG168" s="365"/>
      <c r="AH168" s="365"/>
      <c r="AN168" s="136"/>
    </row>
    <row r="169">
      <c r="A169" s="455"/>
      <c r="B169" s="481" t="s">
        <v>494</v>
      </c>
      <c r="C169" s="494">
        <v>100.0</v>
      </c>
      <c r="D169" s="495"/>
      <c r="E169" s="484"/>
      <c r="F169" s="1"/>
      <c r="G169" s="1"/>
      <c r="H169" s="1"/>
      <c r="I169" s="1"/>
      <c r="J169" s="493"/>
      <c r="K169" s="136"/>
      <c r="M169" s="136"/>
      <c r="N169" s="136"/>
      <c r="T169" s="136"/>
      <c r="U169" s="136"/>
      <c r="W169" s="136"/>
      <c r="X169" s="136"/>
      <c r="AD169" s="136"/>
      <c r="AE169" s="136"/>
      <c r="AG169" s="136"/>
      <c r="AH169" s="136"/>
      <c r="AN169" s="136"/>
    </row>
    <row r="170">
      <c r="A170" s="455"/>
      <c r="B170" s="481" t="s">
        <v>495</v>
      </c>
      <c r="C170" s="496">
        <v>14.0</v>
      </c>
      <c r="D170" s="497"/>
      <c r="E170" s="484"/>
      <c r="F170" s="1"/>
      <c r="G170" s="1"/>
      <c r="H170" s="1"/>
      <c r="I170" s="1"/>
      <c r="J170" s="493"/>
      <c r="K170" s="136"/>
      <c r="M170" s="136"/>
      <c r="N170" s="136"/>
      <c r="T170" s="136"/>
      <c r="U170" s="136"/>
      <c r="W170" s="136"/>
      <c r="X170" s="136"/>
      <c r="AD170" s="136"/>
      <c r="AE170" s="136"/>
      <c r="AG170" s="136"/>
      <c r="AH170" s="136"/>
      <c r="AN170" s="136"/>
    </row>
    <row r="171">
      <c r="A171" s="455"/>
      <c r="B171" s="481" t="s">
        <v>496</v>
      </c>
      <c r="C171" s="498">
        <f>C166*C169-C168*C170</f>
        <v>0.084</v>
      </c>
      <c r="D171" s="499"/>
      <c r="E171" s="484"/>
      <c r="F171" s="1"/>
      <c r="G171" s="1"/>
      <c r="H171" s="1"/>
      <c r="I171" s="1"/>
      <c r="J171" s="493"/>
      <c r="K171" s="136"/>
      <c r="M171" s="377"/>
      <c r="N171" s="377"/>
      <c r="T171" s="136"/>
      <c r="U171" s="136"/>
      <c r="W171" s="377"/>
      <c r="X171" s="377"/>
      <c r="AD171" s="136"/>
      <c r="AE171" s="136"/>
      <c r="AG171" s="377"/>
      <c r="AH171" s="377"/>
      <c r="AN171" s="136"/>
    </row>
    <row r="172">
      <c r="A172" s="455"/>
      <c r="B172" s="500" t="s">
        <v>497</v>
      </c>
      <c r="C172" s="498">
        <f>C171</f>
        <v>0.084</v>
      </c>
      <c r="D172" s="499"/>
      <c r="E172" s="484"/>
      <c r="F172" s="501"/>
      <c r="G172" s="501"/>
      <c r="H172" s="1"/>
      <c r="I172" s="1"/>
      <c r="J172" s="470"/>
      <c r="K172" s="136"/>
      <c r="M172" s="377"/>
      <c r="N172" s="377"/>
      <c r="P172" s="387"/>
      <c r="Q172" s="387"/>
      <c r="R172"/>
      <c r="U172" s="136"/>
      <c r="W172" s="377"/>
      <c r="X172" s="377"/>
      <c r="Z172" s="387"/>
      <c r="AA172" s="387"/>
      <c r="AB172"/>
      <c r="AE172" s="136"/>
      <c r="AG172" s="377"/>
      <c r="AH172" s="377"/>
      <c r="AJ172" s="387"/>
      <c r="AK172" s="387"/>
      <c r="AL172"/>
    </row>
    <row r="173">
      <c r="A173" s="455"/>
      <c r="B173" s="109" t="s">
        <v>498</v>
      </c>
      <c r="C173" s="502"/>
      <c r="D173" s="503"/>
      <c r="E173" s="484"/>
      <c r="F173" s="1"/>
      <c r="G173" s="1"/>
      <c r="H173" s="1"/>
      <c r="I173" s="1"/>
      <c r="J173" s="470"/>
      <c r="K173" s="136"/>
      <c r="M173" s="377"/>
      <c r="N173" s="377"/>
      <c r="U173" s="136"/>
      <c r="W173" s="377"/>
      <c r="X173" s="377"/>
      <c r="AE173" s="136"/>
      <c r="AG173" s="377"/>
      <c r="AH173" s="377"/>
    </row>
    <row r="174">
      <c r="A174" s="455"/>
      <c r="B174" s="504"/>
      <c r="C174" s="505"/>
      <c r="D174" s="506"/>
      <c r="E174" s="1"/>
      <c r="F174" s="1"/>
      <c r="G174" s="1"/>
      <c r="H174" s="1"/>
      <c r="I174" s="1"/>
      <c r="J174" s="470"/>
      <c r="K174" s="136"/>
      <c r="M174" s="377"/>
      <c r="N174" s="377"/>
      <c r="U174" s="136"/>
      <c r="W174" s="377"/>
      <c r="X174" s="377"/>
      <c r="AE174" s="136"/>
      <c r="AG174" s="377"/>
      <c r="AH174" s="377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  <c r="NG174" s="1"/>
      <c r="NH174" s="1"/>
      <c r="NI174" s="1"/>
      <c r="NJ174" s="1"/>
      <c r="NK174" s="1"/>
      <c r="NL174" s="1"/>
      <c r="NM174" s="1"/>
      <c r="NN174" s="1"/>
      <c r="NO174" s="1"/>
      <c r="NP174" s="1"/>
      <c r="NQ174" s="1"/>
      <c r="NR174" s="1"/>
      <c r="NS174" s="1"/>
      <c r="NT174" s="1"/>
      <c r="NU174" s="1"/>
      <c r="NV174" s="1"/>
      <c r="NW174" s="1"/>
      <c r="NX174" s="1"/>
      <c r="NY174" s="1"/>
      <c r="NZ174" s="1"/>
      <c r="OA174" s="1"/>
      <c r="OB174" s="1"/>
      <c r="OC174" s="1"/>
      <c r="OD174" s="1"/>
      <c r="OE174" s="1"/>
      <c r="OF174" s="1"/>
      <c r="OG174" s="1"/>
      <c r="OH174" s="1"/>
      <c r="OI174" s="1"/>
      <c r="OJ174" s="1"/>
      <c r="OK174" s="1"/>
      <c r="OL174" s="1"/>
      <c r="OM174" s="1"/>
      <c r="ON174" s="1"/>
      <c r="OO174" s="1"/>
      <c r="OP174" s="1"/>
      <c r="OQ174" s="1"/>
      <c r="OR174" s="1"/>
      <c r="OS174" s="1"/>
      <c r="OT174" s="1"/>
      <c r="OU174" s="1"/>
      <c r="OV174" s="1"/>
      <c r="OW174" s="1"/>
      <c r="OX174" s="1"/>
      <c r="OY174" s="1"/>
      <c r="OZ174" s="1"/>
      <c r="PA174" s="1"/>
      <c r="PB174" s="1"/>
      <c r="PC174" s="1"/>
      <c r="PD174" s="1"/>
      <c r="PE174" s="1"/>
      <c r="PF174" s="1"/>
      <c r="PG174" s="1"/>
      <c r="PH174" s="1"/>
      <c r="PI174" s="1"/>
      <c r="PJ174" s="1"/>
      <c r="PK174" s="1"/>
      <c r="PL174" s="1"/>
      <c r="PM174" s="1"/>
      <c r="PN174" s="1"/>
      <c r="PO174" s="1"/>
      <c r="PP174" s="1"/>
      <c r="PQ174" s="1"/>
      <c r="PR174" s="1"/>
      <c r="PS174" s="1"/>
      <c r="PT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E174" s="1"/>
      <c r="QF174" s="1"/>
      <c r="QG174" s="1"/>
      <c r="QH174" s="1"/>
      <c r="QI174" s="1"/>
      <c r="QJ174" s="1"/>
      <c r="QK174" s="1"/>
      <c r="QL174" s="1"/>
      <c r="QM174" s="1"/>
      <c r="QN174" s="1"/>
      <c r="QO174" s="1"/>
      <c r="QP174" s="1"/>
      <c r="QQ174" s="1"/>
      <c r="QR174" s="1"/>
      <c r="QS174" s="1"/>
      <c r="QT174" s="1"/>
      <c r="QU174" s="1"/>
      <c r="QV174" s="1"/>
      <c r="QW174" s="1"/>
      <c r="QX174" s="1"/>
      <c r="QY174" s="1"/>
      <c r="QZ174" s="1"/>
      <c r="RA174" s="1"/>
      <c r="RB174" s="1"/>
      <c r="RC174" s="1"/>
      <c r="RD174" s="1"/>
      <c r="RE174" s="1"/>
      <c r="RF174" s="1"/>
      <c r="RG174" s="1"/>
      <c r="RH174" s="1"/>
      <c r="RI174" s="1"/>
      <c r="RJ174" s="1"/>
      <c r="RK174" s="1"/>
      <c r="RL174" s="1"/>
      <c r="RM174" s="1"/>
      <c r="RN174" s="1"/>
      <c r="RO174" s="1"/>
      <c r="RP174" s="1"/>
      <c r="RQ174" s="1"/>
      <c r="RR174" s="1"/>
      <c r="RS174" s="1"/>
      <c r="RT174" s="1"/>
      <c r="RU174" s="1"/>
      <c r="RV174" s="1"/>
      <c r="RW174" s="1"/>
      <c r="RX174" s="1"/>
      <c r="RY174" s="1"/>
      <c r="RZ174" s="1"/>
      <c r="SA174" s="1"/>
      <c r="SB174" s="1"/>
      <c r="SC174" s="1"/>
      <c r="SD174" s="1"/>
      <c r="SE174" s="1"/>
      <c r="SF174" s="1"/>
      <c r="SG174" s="1"/>
      <c r="SH174" s="1"/>
      <c r="SI174" s="1"/>
      <c r="SJ174" s="1"/>
      <c r="SK174" s="1"/>
      <c r="SL174" s="1"/>
      <c r="SM174" s="1"/>
      <c r="SN174" s="1"/>
      <c r="SO174" s="1"/>
      <c r="SP174" s="1"/>
      <c r="SQ174" s="1"/>
      <c r="SR174" s="1"/>
      <c r="SS174" s="1"/>
      <c r="ST174" s="1"/>
      <c r="SU174" s="1"/>
      <c r="SV174" s="1"/>
      <c r="SW174" s="1"/>
      <c r="SX174" s="1"/>
      <c r="SY174" s="1"/>
      <c r="SZ174" s="1"/>
      <c r="TA174" s="1"/>
      <c r="TB174" s="1"/>
      <c r="TC174" s="1"/>
      <c r="TD174" s="1"/>
      <c r="TE174" s="1"/>
      <c r="TF174" s="1"/>
      <c r="TG174" s="1"/>
      <c r="TH174" s="1"/>
      <c r="TI174" s="1"/>
      <c r="TJ174" s="1"/>
      <c r="TK174" s="1"/>
      <c r="TL174" s="1"/>
      <c r="TM174" s="1"/>
      <c r="TN174" s="1"/>
      <c r="TO174" s="1"/>
      <c r="TP174" s="1"/>
      <c r="TQ174" s="1"/>
      <c r="TR174" s="1"/>
      <c r="TS174" s="1"/>
      <c r="TT174" s="1"/>
      <c r="TU174" s="1"/>
      <c r="TV174" s="1"/>
      <c r="TW174" s="1"/>
      <c r="TX174" s="1"/>
      <c r="TY174" s="1"/>
      <c r="TZ174" s="1"/>
      <c r="UA174" s="1"/>
      <c r="UB174" s="1"/>
      <c r="UC174" s="1"/>
      <c r="UD174" s="1"/>
      <c r="UE174" s="1"/>
      <c r="UF174" s="1"/>
      <c r="UG174" s="1"/>
      <c r="UH174" s="1"/>
      <c r="UI174" s="1"/>
      <c r="UJ174" s="1"/>
      <c r="UK174" s="1"/>
      <c r="UL174" s="1"/>
      <c r="UM174" s="1"/>
      <c r="UN174" s="1"/>
      <c r="UO174" s="1"/>
      <c r="UP174" s="1"/>
      <c r="UQ174" s="1"/>
      <c r="UR174" s="1"/>
      <c r="US174" s="1"/>
      <c r="UT174" s="1"/>
      <c r="UU174" s="1"/>
      <c r="UV174" s="1"/>
      <c r="UW174" s="1"/>
      <c r="UX174" s="1"/>
      <c r="UY174" s="1"/>
      <c r="UZ174" s="1"/>
      <c r="VA174" s="1"/>
      <c r="VB174" s="1"/>
      <c r="VC174" s="1"/>
      <c r="VD174" s="1"/>
      <c r="VE174" s="1"/>
      <c r="VF174" s="1"/>
      <c r="VG174" s="1"/>
      <c r="VH174" s="1"/>
      <c r="VI174" s="1"/>
      <c r="VJ174" s="1"/>
      <c r="VK174" s="1"/>
      <c r="VL174" s="1"/>
      <c r="VM174" s="1"/>
      <c r="VN174" s="1"/>
      <c r="VO174" s="1"/>
      <c r="VP174" s="1"/>
      <c r="VQ174" s="1"/>
      <c r="VR174" s="1"/>
      <c r="VS174" s="1"/>
      <c r="VT174" s="1"/>
      <c r="VU174" s="1"/>
      <c r="VV174" s="1"/>
      <c r="VW174" s="1"/>
      <c r="VX174" s="1"/>
      <c r="VY174" s="1"/>
      <c r="VZ174" s="1"/>
      <c r="WA174" s="1"/>
      <c r="WB174" s="1"/>
      <c r="WC174" s="1"/>
      <c r="WD174" s="1"/>
      <c r="WE174" s="1"/>
      <c r="WF174" s="1"/>
      <c r="WG174" s="1"/>
      <c r="WH174" s="1"/>
      <c r="WI174" s="1"/>
      <c r="WJ174" s="1"/>
      <c r="WK174" s="1"/>
      <c r="WL174" s="1"/>
      <c r="WM174" s="1"/>
      <c r="WN174" s="1"/>
      <c r="WO174" s="1"/>
      <c r="WP174" s="1"/>
      <c r="WQ174" s="1"/>
      <c r="WR174" s="1"/>
      <c r="WS174" s="1"/>
      <c r="WT174" s="1"/>
      <c r="WU174" s="1"/>
      <c r="WV174" s="1"/>
      <c r="WW174" s="1"/>
      <c r="WX174" s="1"/>
      <c r="WY174" s="1"/>
      <c r="WZ174" s="1"/>
      <c r="XA174" s="1"/>
      <c r="XB174" s="1"/>
      <c r="XC174" s="1"/>
      <c r="XD174" s="1"/>
      <c r="XE174" s="1"/>
      <c r="XF174" s="1"/>
      <c r="XG174" s="1"/>
      <c r="XH174" s="1"/>
      <c r="XI174" s="1"/>
      <c r="XJ174" s="1"/>
      <c r="XK174" s="1"/>
      <c r="XL174" s="1"/>
      <c r="XM174" s="1"/>
      <c r="XN174" s="1"/>
      <c r="XO174" s="1"/>
      <c r="XP174" s="1"/>
      <c r="XQ174" s="1"/>
      <c r="XR174" s="1"/>
      <c r="XS174" s="1"/>
      <c r="XT174" s="1"/>
      <c r="XU174" s="1"/>
      <c r="XV174" s="1"/>
      <c r="XW174" s="1"/>
      <c r="XX174" s="1"/>
      <c r="XY174" s="1"/>
      <c r="XZ174" s="1"/>
      <c r="YA174" s="1"/>
      <c r="YB174" s="1"/>
      <c r="YC174" s="1"/>
      <c r="YD174" s="1"/>
      <c r="YE174" s="1"/>
      <c r="YF174" s="1"/>
      <c r="YG174" s="1"/>
      <c r="YH174" s="1"/>
      <c r="YI174" s="1"/>
      <c r="YJ174" s="1"/>
      <c r="YK174" s="1"/>
      <c r="YL174" s="1"/>
      <c r="YM174" s="1"/>
      <c r="YN174" s="1"/>
      <c r="YO174" s="1"/>
      <c r="YP174" s="1"/>
      <c r="YQ174" s="1"/>
      <c r="YR174" s="1"/>
      <c r="YS174" s="1"/>
      <c r="YT174" s="1"/>
      <c r="YU174" s="1"/>
      <c r="YV174" s="1"/>
      <c r="YW174" s="1"/>
      <c r="YX174" s="1"/>
      <c r="YY174" s="1"/>
      <c r="YZ174" s="1"/>
      <c r="ZA174" s="1"/>
      <c r="ZB174" s="1"/>
      <c r="ZC174" s="1"/>
      <c r="ZD174" s="1"/>
      <c r="ZE174" s="1"/>
      <c r="ZF174" s="1"/>
      <c r="ZG174" s="1"/>
      <c r="ZH174" s="1"/>
      <c r="ZI174" s="1"/>
      <c r="ZJ174" s="1"/>
      <c r="ZK174" s="1"/>
      <c r="ZL174" s="1"/>
      <c r="ZM174" s="1"/>
      <c r="ZN174" s="1"/>
      <c r="ZO174" s="1"/>
      <c r="ZP174" s="1"/>
      <c r="ZQ174" s="1"/>
      <c r="ZR174" s="1"/>
      <c r="ZS174" s="1"/>
      <c r="ZT174" s="1"/>
      <c r="ZU174" s="1"/>
      <c r="ZV174" s="1"/>
      <c r="ZW174" s="1"/>
      <c r="ZX174" s="1"/>
      <c r="ZY174" s="1"/>
      <c r="ZZ174" s="1"/>
      <c r="AAA174" s="1"/>
      <c r="AAB174" s="1"/>
      <c r="AAC174" s="1"/>
      <c r="AAD174" s="1"/>
      <c r="AAE174" s="1"/>
      <c r="AAF174" s="1"/>
      <c r="AAG174" s="1"/>
      <c r="AAH174" s="1"/>
      <c r="AAI174" s="1"/>
      <c r="AAJ174" s="1"/>
      <c r="AAK174" s="1"/>
      <c r="AAL174" s="1"/>
      <c r="AAM174" s="1"/>
      <c r="AAN174" s="1"/>
      <c r="AAO174" s="1"/>
      <c r="AAP174" s="1"/>
      <c r="AAQ174" s="1"/>
      <c r="AAR174" s="1"/>
      <c r="AAS174" s="1"/>
      <c r="AAT174" s="1"/>
      <c r="AAU174" s="1"/>
      <c r="AAV174" s="1"/>
      <c r="AAW174" s="1"/>
      <c r="AAX174" s="1"/>
      <c r="AAY174" s="1"/>
      <c r="AAZ174" s="1"/>
      <c r="ABA174" s="1"/>
      <c r="ABB174" s="1"/>
      <c r="ABC174" s="1"/>
      <c r="ABD174" s="1"/>
      <c r="ABE174" s="1"/>
      <c r="ABF174" s="1"/>
      <c r="ABG174" s="1"/>
      <c r="ABH174" s="1"/>
      <c r="ABI174" s="1"/>
      <c r="ABJ174" s="1"/>
      <c r="ABK174" s="1"/>
      <c r="ABL174" s="1"/>
      <c r="ABM174" s="1"/>
      <c r="ABN174" s="1"/>
      <c r="ABO174" s="1"/>
      <c r="ABP174" s="1"/>
      <c r="ABQ174" s="1"/>
      <c r="ABR174" s="1"/>
      <c r="ABS174" s="1"/>
      <c r="ABT174" s="1"/>
      <c r="ABU174" s="1"/>
      <c r="ABV174" s="1"/>
      <c r="ABW174" s="1"/>
      <c r="ABX174" s="1"/>
      <c r="ABY174" s="1"/>
      <c r="ABZ174" s="1"/>
      <c r="ACA174" s="1"/>
      <c r="ACB174" s="1"/>
      <c r="ACC174" s="1"/>
      <c r="ACD174" s="1"/>
      <c r="ACE174" s="1"/>
      <c r="ACF174" s="1"/>
      <c r="ACG174" s="1"/>
      <c r="ACH174" s="1"/>
      <c r="ACI174" s="1"/>
      <c r="ACJ174" s="1"/>
      <c r="ACK174" s="1"/>
      <c r="ACL174" s="1"/>
      <c r="ACM174" s="1"/>
      <c r="ACN174" s="1"/>
      <c r="ACO174" s="1"/>
      <c r="ACP174" s="1"/>
      <c r="ACQ174" s="1"/>
      <c r="ACR174" s="1"/>
      <c r="ACS174" s="1"/>
      <c r="ACT174" s="1"/>
      <c r="ACU174" s="1"/>
      <c r="ACV174" s="1"/>
      <c r="ACW174" s="1"/>
      <c r="ACX174" s="1"/>
      <c r="ACY174" s="1"/>
      <c r="ACZ174" s="1"/>
      <c r="ADA174" s="1"/>
      <c r="ADB174" s="1"/>
      <c r="ADC174" s="1"/>
      <c r="ADD174" s="1"/>
      <c r="ADE174" s="1"/>
      <c r="ADF174" s="1"/>
      <c r="ADG174" s="1"/>
      <c r="ADH174" s="1"/>
      <c r="ADI174" s="1"/>
      <c r="ADJ174" s="1"/>
      <c r="ADK174" s="1"/>
      <c r="ADL174" s="1"/>
      <c r="ADM174" s="1"/>
      <c r="ADN174" s="1"/>
      <c r="ADO174" s="1"/>
      <c r="ADP174" s="1"/>
      <c r="ADQ174" s="1"/>
      <c r="ADR174" s="1"/>
      <c r="ADS174" s="1"/>
      <c r="ADT174" s="1"/>
      <c r="ADU174" s="1"/>
      <c r="ADV174" s="1"/>
      <c r="ADW174" s="1"/>
      <c r="ADX174" s="1"/>
      <c r="ADY174" s="1"/>
      <c r="ADZ174" s="1"/>
      <c r="AEA174" s="1"/>
      <c r="AEB174" s="1"/>
      <c r="AEC174" s="1"/>
      <c r="AED174" s="1"/>
      <c r="AEE174" s="1"/>
      <c r="AEF174" s="1"/>
      <c r="AEG174" s="1"/>
      <c r="AEH174" s="1"/>
      <c r="AEI174" s="1"/>
      <c r="AEJ174" s="1"/>
      <c r="AEK174" s="1"/>
      <c r="AEL174" s="1"/>
      <c r="AEM174" s="1"/>
      <c r="AEN174" s="1"/>
      <c r="AEO174" s="1"/>
      <c r="AEP174" s="1"/>
      <c r="AEQ174" s="1"/>
      <c r="AER174" s="1"/>
      <c r="AES174" s="1"/>
      <c r="AET174" s="1"/>
      <c r="AEU174" s="1"/>
      <c r="AEV174" s="1"/>
      <c r="AEW174" s="1"/>
      <c r="AEX174" s="1"/>
      <c r="AEY174" s="1"/>
      <c r="AEZ174" s="1"/>
      <c r="AFA174" s="1"/>
      <c r="AFB174" s="1"/>
      <c r="AFC174" s="1"/>
      <c r="AFD174" s="1"/>
      <c r="AFE174" s="1"/>
      <c r="AFF174" s="1"/>
      <c r="AFG174" s="1"/>
      <c r="AFH174" s="1"/>
      <c r="AFI174" s="1"/>
      <c r="AFJ174" s="1"/>
      <c r="AFK174" s="1"/>
      <c r="AFL174" s="1"/>
      <c r="AFM174" s="1"/>
      <c r="AFN174" s="1"/>
      <c r="AFO174" s="1"/>
      <c r="AFP174" s="1"/>
      <c r="AFQ174" s="1"/>
      <c r="AFR174" s="1"/>
      <c r="AFS174" s="1"/>
      <c r="AFT174" s="1"/>
      <c r="AFU174" s="1"/>
      <c r="AFV174" s="1"/>
      <c r="AFW174" s="1"/>
      <c r="AFX174" s="1"/>
      <c r="AFY174" s="1"/>
      <c r="AFZ174" s="1"/>
      <c r="AGA174" s="1"/>
      <c r="AGB174" s="1"/>
      <c r="AGC174" s="1"/>
      <c r="AGD174" s="1"/>
      <c r="AGE174" s="1"/>
      <c r="AGF174" s="1"/>
      <c r="AGG174" s="1"/>
      <c r="AGH174" s="1"/>
      <c r="AGI174" s="1"/>
      <c r="AGJ174" s="1"/>
      <c r="AGK174" s="1"/>
      <c r="AGL174" s="1"/>
      <c r="AGM174" s="1"/>
      <c r="AGN174" s="1"/>
      <c r="AGO174" s="1"/>
      <c r="AGP174" s="1"/>
      <c r="AGQ174" s="1"/>
      <c r="AGR174" s="1"/>
      <c r="AGS174" s="1"/>
      <c r="AGT174" s="1"/>
      <c r="AGU174" s="1"/>
      <c r="AGV174" s="1"/>
      <c r="AGW174" s="1"/>
      <c r="AGX174" s="1"/>
      <c r="AGY174" s="1"/>
      <c r="AGZ174" s="1"/>
      <c r="AHA174" s="1"/>
      <c r="AHB174" s="1"/>
      <c r="AHC174" s="1"/>
      <c r="AHD174" s="1"/>
      <c r="AHE174" s="1"/>
      <c r="AHF174" s="1"/>
      <c r="AHG174" s="1"/>
      <c r="AHH174" s="1"/>
      <c r="AHI174" s="1"/>
      <c r="AHJ174" s="1"/>
      <c r="AHK174" s="1"/>
      <c r="AHL174" s="1"/>
      <c r="AHM174" s="1"/>
      <c r="AHN174" s="1"/>
      <c r="AHO174" s="1"/>
      <c r="AHP174" s="1"/>
      <c r="AHQ174" s="1"/>
      <c r="AHR174" s="1"/>
      <c r="AHS174" s="1"/>
      <c r="AHT174" s="1"/>
      <c r="AHU174" s="1"/>
      <c r="AHV174" s="1"/>
      <c r="AHW174" s="1"/>
      <c r="AHX174" s="1"/>
      <c r="AHY174" s="1"/>
      <c r="AHZ174" s="1"/>
      <c r="AIA174" s="1"/>
      <c r="AIB174" s="1"/>
      <c r="AIC174" s="1"/>
      <c r="AID174" s="1"/>
      <c r="AIE174" s="1"/>
      <c r="AIF174" s="1"/>
      <c r="AIG174" s="1"/>
      <c r="AIH174" s="1"/>
      <c r="AII174" s="1"/>
      <c r="AIJ174" s="1"/>
      <c r="AIK174" s="1"/>
      <c r="AIL174" s="1"/>
      <c r="AIM174" s="1"/>
      <c r="AIN174" s="1"/>
      <c r="AIO174" s="1"/>
      <c r="AIP174" s="1"/>
      <c r="AIQ174" s="1"/>
      <c r="AIR174" s="1"/>
      <c r="AIS174" s="1"/>
      <c r="AIT174" s="1"/>
      <c r="AIU174" s="1"/>
      <c r="AIV174" s="1"/>
      <c r="AIW174" s="1"/>
      <c r="AIX174" s="1"/>
      <c r="AIY174" s="1"/>
      <c r="AIZ174" s="1"/>
      <c r="AJA174" s="1"/>
      <c r="AJB174" s="1"/>
      <c r="AJC174" s="1"/>
      <c r="AJD174" s="1"/>
      <c r="AJE174" s="1"/>
      <c r="AJF174" s="1"/>
      <c r="AJG174" s="1"/>
      <c r="AJH174" s="1"/>
      <c r="AJI174" s="1"/>
      <c r="AJJ174" s="1"/>
      <c r="AJK174" s="1"/>
      <c r="AJL174" s="1"/>
      <c r="AJM174" s="1"/>
      <c r="AJN174" s="1"/>
      <c r="AJO174" s="1"/>
      <c r="AJP174" s="1"/>
      <c r="AJQ174" s="1"/>
      <c r="AJR174" s="1"/>
      <c r="AJS174" s="1"/>
      <c r="AJT174" s="1"/>
      <c r="AJU174" s="1"/>
      <c r="AJV174" s="1"/>
      <c r="AJW174" s="1"/>
      <c r="AJX174" s="1"/>
      <c r="AJY174" s="1"/>
      <c r="AJZ174" s="1"/>
      <c r="AKA174" s="1"/>
      <c r="AKB174" s="1"/>
      <c r="AKC174" s="1"/>
      <c r="AKD174" s="1"/>
      <c r="AKE174" s="1"/>
      <c r="AKF174" s="1"/>
      <c r="AKG174" s="1"/>
      <c r="AKH174" s="1"/>
      <c r="AKI174" s="1"/>
      <c r="AKJ174" s="1"/>
      <c r="AKK174" s="1"/>
      <c r="AKL174" s="1"/>
      <c r="AKM174" s="1"/>
      <c r="AKN174" s="1"/>
      <c r="AKO174" s="1"/>
      <c r="AKP174" s="1"/>
      <c r="AKQ174" s="1"/>
      <c r="AKR174" s="1"/>
      <c r="AKS174" s="1"/>
      <c r="AKT174" s="1"/>
      <c r="AKU174" s="1"/>
      <c r="AKV174" s="1"/>
      <c r="AKW174" s="1"/>
      <c r="AKX174" s="1"/>
      <c r="AKY174" s="1"/>
      <c r="AKZ174" s="1"/>
      <c r="ALA174" s="1"/>
      <c r="ALB174" s="1"/>
      <c r="ALC174" s="1"/>
      <c r="ALD174" s="1"/>
      <c r="ALE174" s="1"/>
      <c r="ALF174" s="1"/>
      <c r="ALG174" s="1"/>
      <c r="ALH174" s="1"/>
      <c r="ALI174" s="1"/>
      <c r="ALJ174" s="1"/>
      <c r="ALK174" s="1"/>
      <c r="ALL174" s="1"/>
      <c r="ALM174" s="1"/>
      <c r="ALN174" s="1"/>
      <c r="ALO174" s="1"/>
      <c r="ALP174" s="1"/>
      <c r="ALQ174" s="1"/>
      <c r="ALR174" s="1"/>
      <c r="ALS174" s="1"/>
      <c r="ALT174" s="1"/>
      <c r="ALU174" s="1"/>
      <c r="ALV174" s="1"/>
      <c r="ALW174" s="1"/>
      <c r="ALX174" s="1"/>
      <c r="ALY174" s="1"/>
      <c r="ALZ174" s="1"/>
      <c r="AMA174" s="1"/>
      <c r="AMB174" s="1"/>
      <c r="AMC174" s="1"/>
      <c r="AMD174" s="1"/>
      <c r="AME174" s="1"/>
      <c r="AMF174" s="1"/>
      <c r="AMG174" s="1"/>
      <c r="AMH174" s="1"/>
      <c r="AMI174" s="1"/>
      <c r="AMJ174" s="1"/>
    </row>
    <row r="175" ht="13.5">
      <c r="A175" s="472"/>
      <c r="B175" s="388" t="s">
        <v>499</v>
      </c>
      <c r="C175" s="389"/>
      <c r="D175" s="507"/>
      <c r="E175" s="508"/>
      <c r="F175" s="1"/>
      <c r="G175" s="508"/>
      <c r="H175" s="1"/>
      <c r="I175" s="1"/>
      <c r="J175" s="470"/>
      <c r="K175" s="136"/>
      <c r="L175" s="339"/>
      <c r="M175" s="339"/>
      <c r="U175" s="136"/>
      <c r="V175" s="339"/>
      <c r="W175" s="339"/>
      <c r="AE175" s="136"/>
      <c r="AF175" s="339"/>
      <c r="AG175" s="339"/>
    </row>
    <row r="176" ht="21.75">
      <c r="A176" s="455"/>
      <c r="B176" s="349" t="s">
        <v>500</v>
      </c>
      <c r="C176" s="509" t="s">
        <v>501</v>
      </c>
      <c r="D176" s="510"/>
      <c r="E176" s="393" t="s">
        <v>502</v>
      </c>
      <c r="F176" s="394" t="s">
        <v>503</v>
      </c>
      <c r="G176" s="392" t="s">
        <v>504</v>
      </c>
      <c r="H176" s="15"/>
      <c r="I176" s="511"/>
      <c r="J176" s="512"/>
      <c r="K176" s="136"/>
      <c r="L176" s="406"/>
      <c r="M176" s="374"/>
      <c r="N176" s="374"/>
      <c r="O176" s="36"/>
      <c r="P176" s="407"/>
      <c r="Q176" s="374"/>
      <c r="R176" s="36"/>
      <c r="S176" s="395"/>
      <c r="T176" s="395"/>
      <c r="U176" s="136"/>
      <c r="V176" s="406"/>
      <c r="W176" s="374"/>
      <c r="X176" s="374"/>
      <c r="Y176" s="36"/>
      <c r="Z176" s="407"/>
      <c r="AA176" s="374"/>
      <c r="AB176" s="36"/>
      <c r="AC176" s="395"/>
      <c r="AD176" s="395"/>
      <c r="AE176" s="136"/>
      <c r="AF176" s="406"/>
      <c r="AG176" s="374"/>
      <c r="AH176" s="374"/>
      <c r="AI176" s="36"/>
      <c r="AJ176" s="407"/>
      <c r="AK176" s="374"/>
      <c r="AL176" s="36"/>
      <c r="AM176" s="395"/>
      <c r="AN176" s="395"/>
    </row>
    <row r="177">
      <c r="A177" s="455"/>
      <c r="B177" s="513" t="s">
        <v>505</v>
      </c>
      <c r="C177" s="402"/>
      <c r="D177" s="403"/>
      <c r="E177" s="514"/>
      <c r="F177" s="515"/>
      <c r="G177" s="516">
        <f>F177*E177</f>
        <v>0.0</v>
      </c>
      <c r="H177" s="517"/>
      <c r="I177" s="506"/>
      <c r="J177" s="518"/>
      <c r="K177" s="136"/>
      <c r="L177" s="408"/>
      <c r="M177" s="367"/>
      <c r="N177" s="367"/>
      <c r="O177" s="409"/>
      <c r="P177" s="367"/>
      <c r="Q177" s="410"/>
      <c r="R177" s="136"/>
      <c r="S177" s="377"/>
      <c r="T177" s="377"/>
      <c r="U177" s="136"/>
      <c r="V177" s="408"/>
      <c r="W177" s="367"/>
      <c r="X177" s="367"/>
      <c r="Y177" s="409"/>
      <c r="Z177" s="367"/>
      <c r="AA177" s="410"/>
      <c r="AB177" s="136"/>
      <c r="AC177" s="377"/>
      <c r="AD177" s="377"/>
      <c r="AE177" s="136"/>
      <c r="AF177" s="408"/>
      <c r="AG177" s="367"/>
      <c r="AH177" s="367"/>
      <c r="AI177" s="409"/>
      <c r="AJ177" s="367"/>
      <c r="AK177" s="410"/>
      <c r="AL177" s="136"/>
      <c r="AM177" s="377"/>
      <c r="AN177" s="377"/>
    </row>
    <row r="178">
      <c r="A178" s="455"/>
      <c r="B178" s="513" t="s">
        <v>506</v>
      </c>
      <c r="C178" s="402"/>
      <c r="D178" s="403"/>
      <c r="E178" s="404"/>
      <c r="F178" s="519"/>
      <c r="G178" s="516">
        <f>F178*E178</f>
        <v>0.0</v>
      </c>
      <c r="H178" s="517"/>
      <c r="I178" s="506"/>
      <c r="J178" s="518"/>
      <c r="K178" s="136"/>
      <c r="L178" s="408"/>
      <c r="M178" s="367"/>
      <c r="N178" s="367"/>
      <c r="O178" s="411"/>
      <c r="P178" s="410"/>
      <c r="Q178" s="410"/>
      <c r="R178" s="136"/>
      <c r="S178" s="377"/>
      <c r="T178" s="377"/>
      <c r="U178" s="136"/>
      <c r="V178" s="408"/>
      <c r="W178" s="367"/>
      <c r="X178" s="367"/>
      <c r="Y178" s="411"/>
      <c r="Z178" s="410"/>
      <c r="AA178" s="410"/>
      <c r="AB178" s="136"/>
      <c r="AC178" s="377"/>
      <c r="AD178" s="377"/>
      <c r="AE178" s="136"/>
      <c r="AF178" s="408"/>
      <c r="AG178" s="367"/>
      <c r="AH178" s="367"/>
      <c r="AI178" s="411"/>
      <c r="AJ178" s="410"/>
      <c r="AK178" s="410"/>
      <c r="AL178" s="136"/>
      <c r="AM178" s="377"/>
      <c r="AN178" s="377"/>
    </row>
    <row r="179">
      <c r="A179" s="455"/>
      <c r="B179" s="513" t="s">
        <v>507</v>
      </c>
      <c r="C179" s="402"/>
      <c r="D179" s="403"/>
      <c r="E179" s="404"/>
      <c r="F179" s="519"/>
      <c r="G179" s="516">
        <f>F179*E179</f>
        <v>0.0</v>
      </c>
      <c r="H179" s="517"/>
      <c r="I179" s="506"/>
      <c r="J179" s="518"/>
      <c r="K179" s="136"/>
      <c r="L179" s="408"/>
      <c r="M179" s="367"/>
      <c r="N179" s="367"/>
      <c r="O179" s="411"/>
      <c r="P179" s="410"/>
      <c r="Q179" s="410"/>
      <c r="R179" s="136"/>
      <c r="S179" s="377"/>
      <c r="T179" s="377"/>
      <c r="U179" s="136"/>
      <c r="V179" s="408"/>
      <c r="W179" s="367"/>
      <c r="X179" s="367"/>
      <c r="Y179" s="411"/>
      <c r="Z179" s="410"/>
      <c r="AA179" s="410"/>
      <c r="AB179" s="136"/>
      <c r="AC179" s="377"/>
      <c r="AD179" s="377"/>
      <c r="AE179" s="136"/>
      <c r="AF179" s="408"/>
      <c r="AG179" s="367"/>
      <c r="AH179" s="367"/>
      <c r="AI179" s="411"/>
      <c r="AJ179" s="410"/>
      <c r="AK179" s="410"/>
      <c r="AL179" s="136"/>
      <c r="AM179" s="377"/>
      <c r="AN179" s="377"/>
    </row>
    <row r="180">
      <c r="A180" s="455"/>
      <c r="B180" s="513" t="s">
        <v>508</v>
      </c>
      <c r="C180" s="402"/>
      <c r="D180" s="403"/>
      <c r="E180" s="404"/>
      <c r="F180" s="519"/>
      <c r="G180" s="516">
        <f>F180*E180</f>
        <v>0.0</v>
      </c>
      <c r="H180" s="517"/>
      <c r="I180" s="506"/>
      <c r="J180" s="518"/>
      <c r="K180" s="136"/>
      <c r="L180" s="408"/>
      <c r="M180" s="367"/>
      <c r="N180" s="367"/>
      <c r="O180" s="411"/>
      <c r="P180" s="410"/>
      <c r="Q180" s="410"/>
      <c r="R180" s="136"/>
      <c r="S180" s="377"/>
      <c r="T180" s="377"/>
      <c r="U180" s="136"/>
      <c r="V180" s="408"/>
      <c r="W180" s="367"/>
      <c r="X180" s="367"/>
      <c r="Y180" s="411"/>
      <c r="Z180" s="410"/>
      <c r="AA180" s="410"/>
      <c r="AB180" s="136"/>
      <c r="AC180" s="377"/>
      <c r="AD180" s="377"/>
      <c r="AE180" s="136"/>
      <c r="AF180" s="408"/>
      <c r="AG180" s="367"/>
      <c r="AH180" s="367"/>
      <c r="AI180" s="411"/>
      <c r="AJ180" s="410"/>
      <c r="AK180" s="410"/>
      <c r="AL180" s="136"/>
      <c r="AM180" s="377"/>
      <c r="AN180" s="377"/>
    </row>
    <row r="181">
      <c r="A181" s="455"/>
      <c r="B181" s="520" t="s">
        <v>509</v>
      </c>
      <c r="C181" s="402"/>
      <c r="D181" s="403"/>
      <c r="E181" s="521"/>
      <c r="F181" s="522"/>
      <c r="G181" s="523"/>
      <c r="H181" s="517"/>
      <c r="I181" s="506"/>
      <c r="J181" s="518"/>
      <c r="K181" s="136"/>
      <c r="L181" s="524"/>
      <c r="M181" s="367"/>
      <c r="N181" s="367"/>
      <c r="O181" s="324"/>
      <c r="P181" s="324"/>
      <c r="Q181" s="409"/>
      <c r="R181" s="136"/>
      <c r="S181" s="377"/>
      <c r="T181" s="377"/>
      <c r="U181" s="136"/>
      <c r="V181" s="524"/>
      <c r="W181" s="367"/>
      <c r="X181" s="367"/>
      <c r="Y181" s="324"/>
      <c r="Z181" s="324"/>
      <c r="AA181" s="409"/>
      <c r="AB181" s="136"/>
      <c r="AC181" s="377"/>
      <c r="AD181" s="377"/>
      <c r="AE181" s="136"/>
      <c r="AF181" s="524"/>
      <c r="AG181" s="367"/>
      <c r="AH181" s="367"/>
      <c r="AI181" s="324"/>
      <c r="AJ181" s="324"/>
      <c r="AK181" s="409"/>
      <c r="AL181" s="136"/>
      <c r="AM181" s="377"/>
      <c r="AN181" s="377"/>
    </row>
    <row r="182">
      <c r="A182" s="455"/>
      <c r="B182" s="520" t="s">
        <v>510</v>
      </c>
      <c r="C182" s="402"/>
      <c r="D182" s="403"/>
      <c r="E182" s="317"/>
      <c r="F182" s="525"/>
      <c r="G182" s="523"/>
      <c r="H182" s="517"/>
      <c r="I182" s="506"/>
      <c r="J182" s="518"/>
      <c r="K182" s="136"/>
      <c r="L182" s="524"/>
      <c r="M182" s="367"/>
      <c r="N182" s="367"/>
      <c r="O182" s="318"/>
      <c r="P182" s="318"/>
      <c r="Q182" s="409"/>
      <c r="R182" s="136"/>
      <c r="S182" s="377"/>
      <c r="T182" s="377"/>
      <c r="U182" s="136"/>
      <c r="V182" s="524"/>
      <c r="W182" s="367"/>
      <c r="X182" s="367"/>
      <c r="Y182" s="318"/>
      <c r="Z182" s="318"/>
      <c r="AA182" s="409"/>
      <c r="AB182" s="136"/>
      <c r="AC182" s="377"/>
      <c r="AD182" s="377"/>
      <c r="AE182" s="136"/>
      <c r="AF182" s="524"/>
      <c r="AG182" s="367"/>
      <c r="AH182" s="367"/>
      <c r="AI182" s="318"/>
      <c r="AJ182" s="318"/>
      <c r="AK182" s="409"/>
      <c r="AL182" s="136"/>
      <c r="AM182" s="377"/>
      <c r="AN182" s="377"/>
    </row>
    <row r="183" ht="18.75">
      <c r="A183" s="455"/>
      <c r="B183" s="526" t="s">
        <v>511</v>
      </c>
      <c r="C183" s="423"/>
      <c r="D183" s="527"/>
      <c r="E183" s="108"/>
      <c r="F183" s="108"/>
      <c r="G183" s="528">
        <f>SUM(G177:G182)</f>
        <v>0.0</v>
      </c>
      <c r="H183" s="517"/>
      <c r="I183" s="506"/>
      <c r="J183" s="470"/>
      <c r="K183" s="136"/>
      <c r="L183" s="529"/>
      <c r="M183" s="408"/>
      <c r="N183" s="408"/>
      <c r="O183" s="318"/>
      <c r="P183" s="318"/>
      <c r="Q183" s="409"/>
      <c r="R183" s="136"/>
      <c r="S183" s="377"/>
      <c r="U183" s="136"/>
      <c r="V183" s="529"/>
      <c r="W183" s="408"/>
      <c r="X183" s="408"/>
      <c r="Y183" s="318"/>
      <c r="Z183" s="318"/>
      <c r="AA183" s="409"/>
      <c r="AB183" s="136"/>
      <c r="AC183" s="377"/>
      <c r="AE183" s="136"/>
      <c r="AF183" s="529"/>
      <c r="AG183" s="408"/>
      <c r="AH183" s="408"/>
      <c r="AI183" s="318"/>
      <c r="AJ183" s="318"/>
      <c r="AK183" s="409"/>
      <c r="AL183" s="136"/>
      <c r="AM183" s="377"/>
    </row>
    <row r="184">
      <c r="A184" s="455"/>
      <c r="B184" s="530"/>
      <c r="C184" s="136"/>
      <c r="D184" s="103"/>
      <c r="E184" s="1"/>
      <c r="F184" s="1"/>
      <c r="G184" s="103"/>
      <c r="H184" s="1"/>
      <c r="I184" s="103"/>
      <c r="J184" s="470"/>
      <c r="K184" s="136"/>
      <c r="L184" s="361"/>
      <c r="M184" s="136"/>
      <c r="N184" s="136"/>
      <c r="Q184" s="136"/>
      <c r="S184" s="136"/>
      <c r="U184" s="136"/>
      <c r="V184" s="361"/>
      <c r="W184" s="136"/>
      <c r="X184" s="136"/>
      <c r="AA184" s="136"/>
      <c r="AC184" s="136"/>
      <c r="AE184" s="136"/>
      <c r="AF184" s="361"/>
      <c r="AG184" s="136"/>
      <c r="AH184" s="136"/>
      <c r="AK184" s="136"/>
      <c r="AM184" s="136"/>
    </row>
    <row r="185" ht="12.75">
      <c r="A185" s="472"/>
      <c r="B185" s="426" t="s">
        <v>512</v>
      </c>
      <c r="C185" s="531">
        <f>C172</f>
        <v>0.084</v>
      </c>
      <c r="D185" s="532"/>
      <c r="E185" s="1"/>
      <c r="F185" s="1"/>
      <c r="G185" s="103"/>
      <c r="H185" s="1"/>
      <c r="I185" s="103"/>
      <c r="J185" s="470"/>
      <c r="K185" s="136"/>
      <c r="L185" s="439"/>
      <c r="M185" s="429"/>
      <c r="N185" s="429"/>
      <c r="Q185" s="136"/>
      <c r="S185" s="136"/>
      <c r="U185" s="136"/>
      <c r="V185" s="439"/>
      <c r="W185" s="429"/>
      <c r="X185" s="429"/>
      <c r="AA185" s="136"/>
      <c r="AC185" s="136"/>
      <c r="AE185" s="136"/>
      <c r="AF185" s="439"/>
      <c r="AG185" s="429"/>
      <c r="AH185" s="429"/>
      <c r="AK185" s="136"/>
      <c r="AM185" s="136"/>
    </row>
    <row r="186" ht="15.75">
      <c r="A186" s="455"/>
      <c r="B186" s="433" t="s">
        <v>513</v>
      </c>
      <c r="C186" s="531">
        <f>G183</f>
        <v>0.0</v>
      </c>
      <c r="D186" s="532"/>
      <c r="E186" s="1"/>
      <c r="F186" s="533"/>
      <c r="G186" s="103"/>
      <c r="H186" s="1"/>
      <c r="I186" s="103"/>
      <c r="J186" s="470"/>
      <c r="K186" s="136"/>
      <c r="L186" s="440"/>
      <c r="M186" s="429"/>
      <c r="N186" s="429"/>
      <c r="P186" s="337"/>
      <c r="Q186" s="136"/>
      <c r="S186" s="136"/>
      <c r="U186" s="136"/>
      <c r="V186" s="440"/>
      <c r="W186" s="429"/>
      <c r="X186" s="429"/>
      <c r="Z186" s="337"/>
      <c r="AA186" s="136"/>
      <c r="AC186" s="136"/>
      <c r="AE186" s="136"/>
      <c r="AF186" s="440"/>
      <c r="AG186" s="429"/>
      <c r="AH186" s="429"/>
      <c r="AJ186" s="337"/>
      <c r="AK186" s="136"/>
      <c r="AM186" s="136"/>
    </row>
    <row r="187" ht="15.75">
      <c r="A187" s="455"/>
      <c r="B187" s="433" t="s">
        <v>514</v>
      </c>
      <c r="C187" s="531">
        <f>C185*1.5%</f>
        <v>0.00126</v>
      </c>
      <c r="D187" s="532"/>
      <c r="E187" s="1"/>
      <c r="F187" s="533"/>
      <c r="G187" s="103"/>
      <c r="H187" s="1"/>
      <c r="I187" s="103"/>
      <c r="J187" s="470"/>
      <c r="K187" s="136"/>
      <c r="L187" s="440"/>
      <c r="M187" s="429"/>
      <c r="N187" s="429"/>
      <c r="P187" s="337"/>
      <c r="Q187" s="136"/>
      <c r="S187" s="136"/>
      <c r="U187" s="136"/>
      <c r="V187" s="440"/>
      <c r="W187" s="429"/>
      <c r="X187" s="429"/>
      <c r="Z187" s="337"/>
      <c r="AA187" s="136"/>
      <c r="AC187" s="136"/>
      <c r="AE187" s="136"/>
      <c r="AF187" s="440"/>
      <c r="AG187" s="429"/>
      <c r="AH187" s="429"/>
      <c r="AJ187" s="337"/>
      <c r="AK187" s="136"/>
      <c r="AM187" s="136"/>
    </row>
    <row r="188" ht="15.75">
      <c r="A188" s="455"/>
      <c r="B188" s="433" t="s">
        <v>515</v>
      </c>
      <c r="C188" s="534">
        <f>(C185+C186)*3%</f>
        <v>0.00252</v>
      </c>
      <c r="D188" s="532"/>
      <c r="E188" s="1"/>
      <c r="F188" s="533"/>
      <c r="G188" s="103"/>
      <c r="H188" s="1"/>
      <c r="I188" s="103"/>
      <c r="J188" s="470"/>
      <c r="K188" s="136"/>
      <c r="L188" s="440"/>
      <c r="M188" s="429"/>
      <c r="N188" s="429"/>
      <c r="P188" s="337"/>
      <c r="Q188" s="136"/>
      <c r="S188" s="136"/>
      <c r="U188" s="136"/>
      <c r="V188" s="440"/>
      <c r="W188" s="429"/>
      <c r="X188" s="429"/>
      <c r="Z188" s="337"/>
      <c r="AA188" s="136"/>
      <c r="AC188" s="136"/>
      <c r="AE188" s="136"/>
      <c r="AF188" s="440"/>
      <c r="AG188" s="429"/>
      <c r="AH188" s="429"/>
      <c r="AJ188" s="337"/>
      <c r="AK188" s="136"/>
      <c r="AM188" s="136"/>
    </row>
    <row r="189" ht="15.75">
      <c r="A189" s="455"/>
      <c r="B189" s="433" t="s">
        <v>516</v>
      </c>
      <c r="C189" s="531"/>
      <c r="D189" s="532"/>
      <c r="E189" s="1"/>
      <c r="F189" s="533"/>
      <c r="G189" s="103"/>
      <c r="H189" s="1"/>
      <c r="I189" s="103"/>
      <c r="J189" s="470"/>
      <c r="K189" s="136"/>
      <c r="L189" s="440"/>
      <c r="M189" s="429"/>
      <c r="N189" s="429"/>
      <c r="P189" s="337"/>
      <c r="Q189" s="136"/>
      <c r="S189" s="136"/>
      <c r="U189" s="136"/>
      <c r="V189" s="440"/>
      <c r="W189" s="429"/>
      <c r="X189" s="429"/>
      <c r="Z189" s="337"/>
      <c r="AA189" s="136"/>
      <c r="AC189" s="136"/>
      <c r="AE189" s="136"/>
      <c r="AF189" s="440"/>
      <c r="AG189" s="429"/>
      <c r="AH189" s="429"/>
      <c r="AJ189" s="337"/>
      <c r="AK189" s="136"/>
      <c r="AM189" s="136"/>
    </row>
    <row r="190" ht="15.75">
      <c r="A190" s="455"/>
      <c r="B190" s="433" t="s">
        <v>517</v>
      </c>
      <c r="C190" s="531"/>
      <c r="D190" s="532"/>
      <c r="E190" s="1"/>
      <c r="F190" s="533"/>
      <c r="G190" s="103"/>
      <c r="H190" s="1"/>
      <c r="I190" s="103"/>
      <c r="J190" s="470"/>
      <c r="K190" s="136"/>
      <c r="L190" s="440"/>
      <c r="M190" s="429"/>
      <c r="N190" s="429"/>
      <c r="P190" s="337"/>
      <c r="Q190" s="136"/>
      <c r="S190" s="136"/>
      <c r="U190" s="136"/>
      <c r="V190" s="440"/>
      <c r="W190" s="429"/>
      <c r="X190" s="429"/>
      <c r="Z190" s="337"/>
      <c r="AA190" s="136"/>
      <c r="AC190" s="136"/>
      <c r="AE190" s="136"/>
      <c r="AF190" s="440"/>
      <c r="AG190" s="429"/>
      <c r="AH190" s="429"/>
      <c r="AJ190" s="337"/>
      <c r="AK190" s="136"/>
      <c r="AM190" s="136"/>
    </row>
    <row r="191" ht="15.75">
      <c r="A191" s="455"/>
      <c r="B191" s="433" t="s">
        <v>518</v>
      </c>
      <c r="C191" s="531"/>
      <c r="D191" s="532"/>
      <c r="E191" s="1"/>
      <c r="F191" s="533"/>
      <c r="G191" s="103"/>
      <c r="H191" s="1"/>
      <c r="I191" s="103"/>
      <c r="J191" s="470"/>
      <c r="K191" s="136"/>
      <c r="L191" s="440"/>
      <c r="M191" s="429"/>
      <c r="N191" s="429"/>
      <c r="P191" s="337"/>
      <c r="Q191" s="136"/>
      <c r="S191" s="136"/>
      <c r="U191" s="136"/>
      <c r="V191" s="440"/>
      <c r="W191" s="429"/>
      <c r="X191" s="429"/>
      <c r="Z191" s="337"/>
      <c r="AA191" s="136"/>
      <c r="AC191" s="136"/>
      <c r="AE191" s="136"/>
      <c r="AF191" s="440"/>
      <c r="AG191" s="429"/>
      <c r="AH191" s="429"/>
      <c r="AJ191" s="337"/>
      <c r="AK191" s="136"/>
      <c r="AM191" s="136"/>
    </row>
    <row r="192" ht="15.75">
      <c r="A192" s="455"/>
      <c r="B192" s="433" t="s">
        <v>519</v>
      </c>
      <c r="C192" s="531">
        <f>(C185+C186+C187)*2%</f>
        <v>0.0017052</v>
      </c>
      <c r="D192" s="532"/>
      <c r="E192" s="1"/>
      <c r="F192" s="1"/>
      <c r="G192" s="103"/>
      <c r="H192" s="1"/>
      <c r="I192" s="103"/>
      <c r="J192" s="470"/>
      <c r="K192" s="136"/>
      <c r="L192" s="440"/>
      <c r="M192" s="429"/>
      <c r="N192" s="429"/>
      <c r="Q192" s="136"/>
      <c r="S192" s="136"/>
      <c r="U192" s="136"/>
      <c r="V192" s="440"/>
      <c r="W192" s="429"/>
      <c r="X192" s="429"/>
      <c r="AA192" s="136"/>
      <c r="AC192" s="136"/>
      <c r="AE192" s="136"/>
      <c r="AF192" s="440"/>
      <c r="AG192" s="429"/>
      <c r="AH192" s="429"/>
      <c r="AK192" s="136"/>
      <c r="AM192" s="136"/>
    </row>
    <row r="193" ht="12.75">
      <c r="A193" s="455"/>
      <c r="B193" s="426" t="s">
        <v>520</v>
      </c>
      <c r="C193" s="531">
        <f>C186*3%</f>
        <v>0.0</v>
      </c>
      <c r="D193" s="532"/>
      <c r="E193" s="1"/>
      <c r="F193" s="1"/>
      <c r="G193" s="103"/>
      <c r="H193" s="1"/>
      <c r="I193" s="103"/>
      <c r="J193" s="470"/>
      <c r="K193" s="136"/>
      <c r="L193" s="439"/>
      <c r="M193" s="429"/>
      <c r="N193" s="429"/>
      <c r="Q193" s="136"/>
      <c r="S193" s="136"/>
      <c r="U193" s="136"/>
      <c r="V193" s="439"/>
      <c r="W193" s="429"/>
      <c r="X193" s="429"/>
      <c r="AA193" s="136"/>
      <c r="AC193" s="136"/>
      <c r="AE193" s="136"/>
      <c r="AF193" s="439"/>
      <c r="AG193" s="429"/>
      <c r="AH193" s="429"/>
      <c r="AK193" s="136"/>
      <c r="AM193" s="136"/>
    </row>
    <row r="194" ht="12.75">
      <c r="A194" s="455"/>
      <c r="B194" s="426" t="s">
        <v>521</v>
      </c>
      <c r="C194" s="531">
        <f>SUM(C185:C193)*10%</f>
        <v>0.00894852</v>
      </c>
      <c r="D194" s="532"/>
      <c r="E194" s="1"/>
      <c r="F194" s="1"/>
      <c r="G194" s="103"/>
      <c r="H194" s="1"/>
      <c r="I194" s="103"/>
      <c r="J194" s="470"/>
      <c r="K194" s="136"/>
      <c r="L194" s="439"/>
      <c r="M194" s="429"/>
      <c r="N194" s="429"/>
      <c r="Q194" s="136"/>
      <c r="S194" s="136"/>
      <c r="U194" s="136"/>
      <c r="V194" s="439"/>
      <c r="W194" s="429"/>
      <c r="X194" s="429"/>
      <c r="AA194" s="136"/>
      <c r="AC194" s="136"/>
      <c r="AE194" s="136"/>
      <c r="AF194" s="439"/>
      <c r="AG194" s="429"/>
      <c r="AH194" s="429"/>
      <c r="AK194" s="136"/>
      <c r="AM194" s="136"/>
    </row>
    <row r="195" ht="18.0">
      <c r="A195" s="535"/>
      <c r="B195" s="441" t="s">
        <v>522</v>
      </c>
      <c r="C195" s="531">
        <f>SUM(C185:C194)</f>
        <v>0.09843372</v>
      </c>
      <c r="D195" s="508"/>
      <c r="E195" s="508"/>
      <c r="F195" s="508"/>
      <c r="G195" s="508"/>
      <c r="H195" s="508"/>
      <c r="I195" s="508"/>
      <c r="J195" s="536"/>
      <c r="K195" s="136"/>
      <c r="L195" s="444"/>
      <c r="M195" s="429"/>
      <c r="U195" s="136"/>
      <c r="V195" s="444"/>
      <c r="W195" s="429"/>
      <c r="AE195" s="136"/>
      <c r="AF195" s="444"/>
      <c r="AG195" s="429"/>
    </row>
  </sheetData>
  <mergeCells count="438">
    <mergeCell ref="AF29:AG29"/>
    <mergeCell ref="AG171:AH171"/>
    <mergeCell ref="AF8:AM8"/>
    <mergeCell ref="AF138:AG138"/>
    <mergeCell ref="M90:N90"/>
    <mergeCell ref="AF123:AG123"/>
    <mergeCell ref="W165:X165"/>
    <mergeCell ref="P166:T166"/>
    <mergeCell ref="C26:D26"/>
    <mergeCell ref="Q33:S33"/>
    <mergeCell ref="W163:X163"/>
    <mergeCell ref="V7:AC7"/>
    <mergeCell ref="M80:N80"/>
    <mergeCell ref="W80:X80"/>
    <mergeCell ref="V8:AC8"/>
    <mergeCell ref="AG172:AH172"/>
    <mergeCell ref="V138:W138"/>
    <mergeCell ref="P172:Q172"/>
    <mergeCell ref="L39:M39"/>
    <mergeCell ref="B157:AN158"/>
    <mergeCell ref="M79:N79"/>
    <mergeCell ref="C179:D179"/>
    <mergeCell ref="AE133:AF133"/>
    <mergeCell ref="M173:N173"/>
    <mergeCell ref="M93:N93"/>
    <mergeCell ref="AF175:AG175"/>
    <mergeCell ref="K66:K109"/>
    <mergeCell ref="C22:D22"/>
    <mergeCell ref="W182:X182"/>
    <mergeCell ref="Q37:S37"/>
    <mergeCell ref="AF159:AN159"/>
    <mergeCell ref="C115:I115"/>
    <mergeCell ref="C38:D38"/>
    <mergeCell ref="R172:T172"/>
    <mergeCell ref="L40:M40"/>
    <mergeCell ref="AG84:AH84"/>
    <mergeCell ref="C66:J66"/>
    <mergeCell ref="C16:D16"/>
    <mergeCell ref="V65:AD65"/>
    <mergeCell ref="L114:S114"/>
    <mergeCell ref="L126:M126"/>
    <mergeCell ref="F86:G86"/>
    <mergeCell ref="W178:X178"/>
    <mergeCell ref="AF89:AG89"/>
    <mergeCell ref="AG161:AN161"/>
    <mergeCell ref="C6:I6"/>
    <mergeCell ref="C15:D15"/>
    <mergeCell ref="V162:AD162"/>
    <mergeCell ref="AE117:AM117"/>
    <mergeCell ref="C136:D136"/>
    <mergeCell ref="C114:I114"/>
    <mergeCell ref="W91:X91"/>
    <mergeCell ref="W171:X171"/>
    <mergeCell ref="F26:I26"/>
    <mergeCell ref="C39:D39"/>
    <mergeCell ref="AF68:AN68"/>
    <mergeCell ref="C126:D126"/>
    <mergeCell ref="K113:S113"/>
    <mergeCell ref="R86:T86"/>
    <mergeCell ref="V124:W124"/>
    <mergeCell ref="C28:D28"/>
    <mergeCell ref="M176:N176"/>
    <mergeCell ref="L24:M24"/>
    <mergeCell ref="AL172:AN172"/>
    <mergeCell ref="V121:W121"/>
    <mergeCell ref="AG90:AH90"/>
    <mergeCell ref="AF22:AG22"/>
    <mergeCell ref="U66:U109"/>
    <mergeCell ref="C93:D93"/>
    <mergeCell ref="AG177:AH177"/>
    <mergeCell ref="AJ172:AK172"/>
    <mergeCell ref="V126:W126"/>
    <mergeCell ref="K160:K195"/>
    <mergeCell ref="L7:S7"/>
    <mergeCell ref="C79:D79"/>
    <mergeCell ref="L65:T65"/>
    <mergeCell ref="W94:X94"/>
    <mergeCell ref="W161:AD161"/>
    <mergeCell ref="W69:X69"/>
    <mergeCell ref="AF38:AG38"/>
    <mergeCell ref="AK130:AM130"/>
    <mergeCell ref="L28:M28"/>
    <mergeCell ref="C30:D30"/>
    <mergeCell ref="K117:S117"/>
    <mergeCell ref="L23:M23"/>
    <mergeCell ref="M179:N179"/>
    <mergeCell ref="A66:A109"/>
    <mergeCell ref="M177:N177"/>
    <mergeCell ref="AF30:AG30"/>
    <mergeCell ref="W90:X90"/>
    <mergeCell ref="AG80:AH80"/>
    <mergeCell ref="AG66:AN66"/>
    <mergeCell ref="C37:D37"/>
    <mergeCell ref="A61:AN64"/>
    <mergeCell ref="M171:N171"/>
    <mergeCell ref="C44:D44"/>
    <mergeCell ref="AB172:AD172"/>
    <mergeCell ref="AJ166:AN166"/>
    <mergeCell ref="M166:N166"/>
    <mergeCell ref="C45:D45"/>
    <mergeCell ref="AG173:AH173"/>
    <mergeCell ref="AG168:AH168"/>
    <mergeCell ref="C36:D36"/>
    <mergeCell ref="L38:M38"/>
    <mergeCell ref="M161:T161"/>
    <mergeCell ref="AK134:AM134"/>
    <mergeCell ref="C7:I7"/>
    <mergeCell ref="V41:W41"/>
    <mergeCell ref="U117:AC117"/>
    <mergeCell ref="AG178:AH178"/>
    <mergeCell ref="C119:D119"/>
    <mergeCell ref="F172:G172"/>
    <mergeCell ref="AF7:AM7"/>
    <mergeCell ref="H132:I132"/>
    <mergeCell ref="M163:N163"/>
    <mergeCell ref="C172:D172"/>
    <mergeCell ref="AJ80:AN80"/>
    <mergeCell ref="C14:D14"/>
    <mergeCell ref="M82:N82"/>
    <mergeCell ref="C128:D128"/>
    <mergeCell ref="C23:D23"/>
    <mergeCell ref="M85:N85"/>
    <mergeCell ref="C43:D43"/>
    <mergeCell ref="A110:A111"/>
    <mergeCell ref="C127:D127"/>
    <mergeCell ref="W177:X177"/>
    <mergeCell ref="AG67:AN67"/>
    <mergeCell ref="V175:W175"/>
    <mergeCell ref="C27:D27"/>
    <mergeCell ref="O26:S26"/>
    <mergeCell ref="C177:D177"/>
    <mergeCell ref="AG79:AH79"/>
    <mergeCell ref="M69:N69"/>
    <mergeCell ref="C182:D182"/>
    <mergeCell ref="L33:M33"/>
    <mergeCell ref="V27:W27"/>
    <mergeCell ref="AF116:AM116"/>
    <mergeCell ref="C120:D120"/>
    <mergeCell ref="AG180:AH180"/>
    <mergeCell ref="L136:M136"/>
    <mergeCell ref="O123:S123"/>
    <mergeCell ref="AG82:AH82"/>
    <mergeCell ref="W160:AD160"/>
    <mergeCell ref="C161:D161"/>
    <mergeCell ref="U131:V131"/>
    <mergeCell ref="V39:W39"/>
    <mergeCell ref="B32:C32"/>
    <mergeCell ref="C125:D125"/>
    <mergeCell ref="Y26:AC26"/>
    <mergeCell ref="F166:J166"/>
    <mergeCell ref="AF130:AG130"/>
    <mergeCell ref="C160:J160"/>
    <mergeCell ref="C169:D169"/>
    <mergeCell ref="C124:D124"/>
    <mergeCell ref="C116:I116"/>
    <mergeCell ref="C180:D180"/>
    <mergeCell ref="AH113:AM113"/>
    <mergeCell ref="AA134:AC134"/>
    <mergeCell ref="C163:D163"/>
    <mergeCell ref="K5:S5"/>
    <mergeCell ref="U9:AC9"/>
    <mergeCell ref="V118:AC118"/>
    <mergeCell ref="B89:C89"/>
    <mergeCell ref="C85:D85"/>
    <mergeCell ref="L127:M127"/>
    <mergeCell ref="A157:A158"/>
    <mergeCell ref="AF24:AG24"/>
    <mergeCell ref="M168:N168"/>
    <mergeCell ref="AF122:AG122"/>
    <mergeCell ref="V89:W89"/>
    <mergeCell ref="W173:X173"/>
    <mergeCell ref="L30:M30"/>
    <mergeCell ref="W66:AD66"/>
    <mergeCell ref="M170:N170"/>
    <mergeCell ref="M81:N81"/>
    <mergeCell ref="C139:D139"/>
    <mergeCell ref="V22:W22"/>
    <mergeCell ref="H35:I35"/>
    <mergeCell ref="C86:D86"/>
    <mergeCell ref="AG95:AH95"/>
    <mergeCell ref="L29:M29"/>
    <mergeCell ref="B5:I5"/>
    <mergeCell ref="Z166:AD166"/>
    <mergeCell ref="W180:X180"/>
    <mergeCell ref="AF33:AG33"/>
    <mergeCell ref="Q130:S130"/>
    <mergeCell ref="AG182:AH182"/>
    <mergeCell ref="C170:D170"/>
    <mergeCell ref="AA33:AC33"/>
    <mergeCell ref="V38:W38"/>
    <mergeCell ref="P163:T163"/>
    <mergeCell ref="W93:X93"/>
    <mergeCell ref="C176:D176"/>
    <mergeCell ref="O130:P130"/>
    <mergeCell ref="AG83:AH83"/>
    <mergeCell ref="M167:N167"/>
    <mergeCell ref="C91:D91"/>
    <mergeCell ref="AJ86:AK86"/>
    <mergeCell ref="W96:X96"/>
    <mergeCell ref="C123:D123"/>
    <mergeCell ref="C12:D12"/>
    <mergeCell ref="H172:J172"/>
    <mergeCell ref="AJ163:AN163"/>
    <mergeCell ref="AE36:AF36"/>
    <mergeCell ref="W67:AD67"/>
    <mergeCell ref="AE66:AE109"/>
    <mergeCell ref="V30:W30"/>
    <mergeCell ref="W181:X181"/>
    <mergeCell ref="L31:M31"/>
    <mergeCell ref="C90:D90"/>
    <mergeCell ref="W170:X170"/>
    <mergeCell ref="C13:D13"/>
    <mergeCell ref="AF136:AG136"/>
    <mergeCell ref="AG181:AH181"/>
    <mergeCell ref="L123:M123"/>
    <mergeCell ref="C141:D141"/>
    <mergeCell ref="C24:D24"/>
    <mergeCell ref="M66:T66"/>
    <mergeCell ref="C19:D19"/>
    <mergeCell ref="P86:Q86"/>
    <mergeCell ref="V123:W123"/>
    <mergeCell ref="L175:M175"/>
    <mergeCell ref="AG69:AH69"/>
    <mergeCell ref="AF127:AG127"/>
    <mergeCell ref="L159:T159"/>
    <mergeCell ref="AG169:AH169"/>
    <mergeCell ref="AG96:AH96"/>
    <mergeCell ref="V33:W33"/>
    <mergeCell ref="U160:U195"/>
    <mergeCell ref="AE9:AM9"/>
    <mergeCell ref="C133:D133"/>
    <mergeCell ref="Z69:AD69"/>
    <mergeCell ref="C121:D121"/>
    <mergeCell ref="W167:X167"/>
    <mergeCell ref="AJ69:AN69"/>
    <mergeCell ref="V116:AC116"/>
    <mergeCell ref="V23:W23"/>
    <mergeCell ref="W79:X79"/>
    <mergeCell ref="AF31:AG31"/>
    <mergeCell ref="AG94:AH94"/>
    <mergeCell ref="C167:D167"/>
    <mergeCell ref="AG170:AH170"/>
    <mergeCell ref="M94:N94"/>
    <mergeCell ref="C137:D137"/>
    <mergeCell ref="M95:N95"/>
    <mergeCell ref="AG93:AH93"/>
    <mergeCell ref="B113:I113"/>
    <mergeCell ref="M181:N181"/>
    <mergeCell ref="C122:D122"/>
    <mergeCell ref="AG91:AH91"/>
    <mergeCell ref="L116:S116"/>
    <mergeCell ref="M84:N84"/>
    <mergeCell ref="C9:I9"/>
    <mergeCell ref="M96:N96"/>
    <mergeCell ref="AG92:AH92"/>
    <mergeCell ref="L162:T162"/>
    <mergeCell ref="C82:D82"/>
    <mergeCell ref="AH5:AM5"/>
    <mergeCell ref="Z80:AD80"/>
    <mergeCell ref="W95:X95"/>
    <mergeCell ref="AF162:AN162"/>
    <mergeCell ref="K36:L36"/>
    <mergeCell ref="AI123:AM123"/>
    <mergeCell ref="AG165:AH165"/>
    <mergeCell ref="AF118:AM118"/>
    <mergeCell ref="AF26:AG26"/>
    <mergeCell ref="W92:X92"/>
    <mergeCell ref="AK37:AM37"/>
    <mergeCell ref="A160:A195"/>
    <mergeCell ref="W87:X87"/>
    <mergeCell ref="C173:D173"/>
    <mergeCell ref="AE34:AF34"/>
    <mergeCell ref="C84:D84"/>
    <mergeCell ref="L121:M121"/>
    <mergeCell ref="F69:J69"/>
    <mergeCell ref="C135:D135"/>
    <mergeCell ref="V26:W26"/>
    <mergeCell ref="AG163:AH163"/>
    <mergeCell ref="C83:D83"/>
    <mergeCell ref="V136:W136"/>
    <mergeCell ref="C140:D140"/>
    <mergeCell ref="M92:N92"/>
    <mergeCell ref="AF115:AM115"/>
    <mergeCell ref="A1:AM4"/>
    <mergeCell ref="X113:AC113"/>
    <mergeCell ref="L26:M26"/>
    <mergeCell ref="W169:X169"/>
    <mergeCell ref="AG87:AH87"/>
    <mergeCell ref="L137:M137"/>
    <mergeCell ref="L8:S8"/>
    <mergeCell ref="P80:T80"/>
    <mergeCell ref="C117:I117"/>
    <mergeCell ref="V28:W28"/>
    <mergeCell ref="B131:C131"/>
    <mergeCell ref="C11:D11"/>
    <mergeCell ref="C118:D118"/>
    <mergeCell ref="K34:L34"/>
    <mergeCell ref="V40:W40"/>
    <mergeCell ref="W85:X85"/>
    <mergeCell ref="Z163:AD163"/>
    <mergeCell ref="AK33:AM33"/>
    <mergeCell ref="Z86:AA86"/>
    <mergeCell ref="W168:X168"/>
    <mergeCell ref="W176:X176"/>
    <mergeCell ref="C25:D25"/>
    <mergeCell ref="AG160:AN160"/>
    <mergeCell ref="M178:N178"/>
    <mergeCell ref="X5:AC5"/>
    <mergeCell ref="L130:M130"/>
    <mergeCell ref="B175:C175"/>
    <mergeCell ref="AG176:AH176"/>
    <mergeCell ref="AB86:AD86"/>
    <mergeCell ref="L6:S6"/>
    <mergeCell ref="W84:X84"/>
    <mergeCell ref="V68:AD68"/>
    <mergeCell ref="M172:N172"/>
    <mergeCell ref="K9:S9"/>
    <mergeCell ref="AL86:AN86"/>
    <mergeCell ref="M182:N182"/>
    <mergeCell ref="AF125:AG125"/>
    <mergeCell ref="C29:D29"/>
    <mergeCell ref="V135:W135"/>
    <mergeCell ref="Y130:Z130"/>
    <mergeCell ref="M180:N180"/>
    <mergeCell ref="M169:N169"/>
    <mergeCell ref="C42:D42"/>
    <mergeCell ref="V128:W128"/>
    <mergeCell ref="C168:D168"/>
    <mergeCell ref="V127:W127"/>
    <mergeCell ref="C92:D92"/>
    <mergeCell ref="W86:X86"/>
    <mergeCell ref="C181:D181"/>
    <mergeCell ref="M67:T67"/>
    <mergeCell ref="AF124:AG124"/>
    <mergeCell ref="C10:D10"/>
    <mergeCell ref="L68:T68"/>
    <mergeCell ref="B110:AN112"/>
    <mergeCell ref="B65:J65"/>
    <mergeCell ref="AE131:AF131"/>
    <mergeCell ref="U133:V133"/>
    <mergeCell ref="C142:D142"/>
    <mergeCell ref="AF39:AG39"/>
    <mergeCell ref="V125:W125"/>
    <mergeCell ref="K131:L131"/>
    <mergeCell ref="W172:X172"/>
    <mergeCell ref="W83:X83"/>
    <mergeCell ref="AF128:AG128"/>
    <mergeCell ref="L27:M27"/>
    <mergeCell ref="W179:X179"/>
    <mergeCell ref="V137:W137"/>
    <mergeCell ref="W166:X166"/>
    <mergeCell ref="C96:D96"/>
    <mergeCell ref="AF121:AG121"/>
    <mergeCell ref="M91:N91"/>
    <mergeCell ref="C171:D171"/>
    <mergeCell ref="Q134:S134"/>
    <mergeCell ref="V31:W31"/>
    <mergeCell ref="V29:W29"/>
    <mergeCell ref="AG167:AH167"/>
    <mergeCell ref="M86:N86"/>
    <mergeCell ref="AF40:AG40"/>
    <mergeCell ref="Y33:Z33"/>
    <mergeCell ref="F80:J80"/>
    <mergeCell ref="C31:D31"/>
    <mergeCell ref="AF23:AG23"/>
    <mergeCell ref="L118:S118"/>
    <mergeCell ref="AG81:AH81"/>
    <mergeCell ref="AI130:AJ130"/>
    <mergeCell ref="AF65:AN65"/>
    <mergeCell ref="V113:W113"/>
    <mergeCell ref="AG85:AH85"/>
    <mergeCell ref="C87:D87"/>
    <mergeCell ref="Z172:AA172"/>
    <mergeCell ref="P69:T69"/>
    <mergeCell ref="C178:D178"/>
    <mergeCell ref="C165:D165"/>
    <mergeCell ref="C41:D41"/>
    <mergeCell ref="C81:D81"/>
    <mergeCell ref="AF135:AG135"/>
    <mergeCell ref="U34:V34"/>
    <mergeCell ref="L124:M124"/>
    <mergeCell ref="AF41:AG41"/>
    <mergeCell ref="F163:J163"/>
    <mergeCell ref="B129:C129"/>
    <mergeCell ref="L10:S10"/>
    <mergeCell ref="V130:W130"/>
    <mergeCell ref="L115:S115"/>
    <mergeCell ref="AF137:AG137"/>
    <mergeCell ref="AF126:AG126"/>
    <mergeCell ref="F123:I123"/>
    <mergeCell ref="AF5:AG5"/>
    <mergeCell ref="V115:AC115"/>
    <mergeCell ref="M83:N83"/>
    <mergeCell ref="AA37:AC37"/>
    <mergeCell ref="V159:AD159"/>
    <mergeCell ref="AF28:AG28"/>
    <mergeCell ref="U36:V36"/>
    <mergeCell ref="L89:M89"/>
    <mergeCell ref="L22:M22"/>
    <mergeCell ref="Y123:AC123"/>
    <mergeCell ref="V122:W122"/>
    <mergeCell ref="O33:P33"/>
    <mergeCell ref="AG166:AH166"/>
    <mergeCell ref="C69:D69"/>
    <mergeCell ref="M165:N165"/>
    <mergeCell ref="M160:T160"/>
    <mergeCell ref="C166:D166"/>
    <mergeCell ref="C40:D40"/>
    <mergeCell ref="C134:D134"/>
    <mergeCell ref="W82:X82"/>
    <mergeCell ref="C94:D94"/>
    <mergeCell ref="AG86:AH86"/>
    <mergeCell ref="AA130:AC130"/>
    <mergeCell ref="W81:X81"/>
    <mergeCell ref="L125:M125"/>
    <mergeCell ref="V24:W24"/>
    <mergeCell ref="C67:D67"/>
    <mergeCell ref="AI26:AM26"/>
    <mergeCell ref="C138:D138"/>
    <mergeCell ref="B34:C34"/>
    <mergeCell ref="C95:D95"/>
    <mergeCell ref="K133:L133"/>
    <mergeCell ref="H86:J86"/>
    <mergeCell ref="AF10:AM10"/>
    <mergeCell ref="AG179:AH179"/>
    <mergeCell ref="V5:W5"/>
    <mergeCell ref="AE160:AE195"/>
    <mergeCell ref="AF27:AG27"/>
    <mergeCell ref="L122:M122"/>
    <mergeCell ref="AI33:AJ33"/>
    <mergeCell ref="V10:AC10"/>
    <mergeCell ref="C8:I8"/>
    <mergeCell ref="L128:M128"/>
    <mergeCell ref="L135:M135"/>
    <mergeCell ref="B159:J159"/>
    <mergeCell ref="M87:N87"/>
    <mergeCell ref="AF113:AG113"/>
    <mergeCell ref="C80:D80"/>
  </mergeCells>
  <drawing r:id="rId1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0" customHeight="1"/>
  <cols>
    <col min="1" max="1" style="541" width="33.14"/>
    <col min="2" max="2" style="541" width="42.29"/>
    <col min="3" max="3" style="541" width="34.14"/>
    <col min="4" max="4" style="541" width="28.86"/>
    <col min="5" max="5" style="541" width="26.0"/>
    <col min="6" max="6" style="541" width="34.57"/>
    <col min="7" max="7" style="541" width="23.14"/>
    <col min="8" max="8" style="541" width="31.57"/>
    <col min="9" max="9" style="541" width="25.86"/>
    <col min="10" max="10" style="541" width="21.29"/>
    <col min="11" max="11" style="541" width="25.14"/>
    <col min="12" max="12" style="541" width="14.86"/>
    <col min="13" max="13" style="541" width="18.29"/>
    <col min="14" max="14" style="541" width="18.0"/>
    <col min="15" max="15" style="541" width="15.86"/>
    <col min="16" max="16" style="541" width="20.14"/>
    <col min="17" max="17" style="541" width="15.43"/>
    <col min="18" max="18" style="541" width="23.14"/>
    <col min="19" max="19" style="541" width="24.43"/>
    <col min="20" max="20" style="541" width="20.43"/>
    <col min="21" max="21" style="541" width="16.57"/>
    <col min="22" max="22" style="541" width="15.86"/>
    <col min="23" max="23" style="541" width="18.0"/>
    <col min="24" max="24" style="541" width="16.43"/>
    <col min="25" max="25" style="541" width="17.29"/>
    <col min="26" max="1024" style="541" width="13.0"/>
    <col min="1025" max="1025" width="11.43"/>
  </cols>
  <sheetData>
    <row r="1" customHeight="1" ht="10.5">
      <c r="A1" s="542" t="s">
        <v>523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4"/>
      <c r="M1" s="544"/>
      <c r="N1" s="544"/>
      <c r="O1" s="544"/>
      <c r="P1" s="545"/>
    </row>
    <row r="2" customHeight="1" ht="10.5">
      <c r="A2" s="546"/>
      <c r="B2" s="547"/>
      <c r="C2" s="547"/>
      <c r="D2" s="547"/>
      <c r="E2" s="547"/>
      <c r="F2" s="547"/>
      <c r="G2" s="547"/>
      <c r="H2" s="547"/>
      <c r="I2" s="547"/>
      <c r="J2" s="547"/>
      <c r="K2" s="547"/>
      <c r="L2" s="548"/>
      <c r="M2" s="548"/>
      <c r="N2" s="548"/>
      <c r="O2" s="548"/>
      <c r="P2" s="549"/>
    </row>
    <row r="3" customHeight="1" ht="10.5">
      <c r="A3" s="546"/>
      <c r="B3" s="547"/>
      <c r="C3" s="547"/>
      <c r="D3" s="547"/>
      <c r="E3" s="547"/>
      <c r="F3" s="547"/>
      <c r="G3" s="547"/>
      <c r="H3" s="547"/>
      <c r="I3" s="547"/>
      <c r="J3" s="547"/>
      <c r="K3" s="547"/>
      <c r="L3" s="548"/>
      <c r="M3" s="548"/>
      <c r="N3" s="548"/>
      <c r="O3" s="548"/>
      <c r="P3" s="549"/>
    </row>
    <row r="4" customHeight="1" ht="11.25">
      <c r="A4" s="546"/>
      <c r="B4" s="550"/>
      <c r="C4" s="547"/>
      <c r="D4" s="550"/>
      <c r="E4" s="550"/>
      <c r="F4" s="550"/>
      <c r="G4" s="550"/>
      <c r="H4" s="550"/>
      <c r="I4" s="550"/>
      <c r="J4" s="550"/>
      <c r="K4" s="550"/>
      <c r="L4" s="551"/>
      <c r="M4" s="551"/>
      <c r="N4" s="551"/>
      <c r="O4" s="551"/>
      <c r="P4" s="552"/>
    </row>
    <row r="5" customHeight="1" ht="27.0">
      <c r="A5" s="553" t="s">
        <v>524</v>
      </c>
      <c r="B5" s="554" t="s">
        <v>525</v>
      </c>
      <c r="C5" s="555" t="s">
        <v>526</v>
      </c>
      <c r="D5" s="556" t="s">
        <v>527</v>
      </c>
      <c r="E5" s="557"/>
      <c r="F5" s="558"/>
      <c r="G5" s="558"/>
      <c r="H5" s="558"/>
      <c r="I5" s="558"/>
      <c r="J5" s="558"/>
      <c r="K5" s="558"/>
      <c r="L5" s="558"/>
      <c r="M5" s="558"/>
      <c r="N5" s="558"/>
      <c r="O5" s="558"/>
      <c r="P5" s="558"/>
      <c r="Q5" s="558"/>
      <c r="R5" s="558"/>
      <c r="S5" s="558"/>
      <c r="T5" s="558"/>
      <c r="U5" s="558"/>
      <c r="V5" s="558"/>
      <c r="W5" s="558"/>
      <c r="X5" s="558"/>
      <c r="Y5" s="558"/>
      <c r="Z5" s="558"/>
      <c r="AA5" s="558"/>
      <c r="AB5" s="558"/>
      <c r="AC5" s="558"/>
      <c r="AD5" s="558"/>
      <c r="AE5" s="558"/>
      <c r="AF5" s="558"/>
      <c r="AG5" s="558"/>
      <c r="AH5" s="558"/>
      <c r="AI5" s="558"/>
      <c r="AJ5" s="558"/>
      <c r="AK5" s="558"/>
      <c r="AL5" s="558"/>
      <c r="AM5" s="558"/>
      <c r="AN5" s="558"/>
      <c r="AO5" s="558"/>
      <c r="AP5" s="558"/>
      <c r="AQ5" s="558"/>
      <c r="AR5" s="558"/>
      <c r="AS5" s="558"/>
      <c r="AT5" s="558"/>
      <c r="AU5" s="558"/>
      <c r="AV5" s="558"/>
      <c r="AW5" s="558"/>
      <c r="AX5" s="558"/>
      <c r="AY5" s="558"/>
      <c r="AZ5" s="558"/>
      <c r="BA5" s="558"/>
      <c r="BB5" s="558"/>
      <c r="BC5" s="558"/>
      <c r="BD5" s="558"/>
      <c r="BE5" s="558"/>
      <c r="BF5" s="558"/>
      <c r="BG5" s="558"/>
      <c r="BH5" s="558"/>
      <c r="BI5" s="558"/>
      <c r="BJ5" s="558"/>
      <c r="BK5" s="558"/>
      <c r="BL5" s="558"/>
      <c r="BM5" s="558"/>
      <c r="BN5" s="558"/>
      <c r="BO5" s="558"/>
      <c r="BP5" s="558"/>
      <c r="BQ5" s="558"/>
      <c r="BR5" s="558"/>
      <c r="BS5" s="558"/>
      <c r="BT5" s="558"/>
      <c r="BU5" s="558"/>
      <c r="BV5" s="558"/>
      <c r="BW5" s="558"/>
      <c r="BX5" s="558"/>
      <c r="BY5" s="558"/>
      <c r="BZ5" s="558"/>
      <c r="CA5" s="558"/>
      <c r="CB5" s="558"/>
      <c r="CC5" s="558"/>
      <c r="CD5" s="558"/>
      <c r="CE5" s="558"/>
      <c r="CF5" s="558"/>
      <c r="CG5" s="558"/>
      <c r="CH5" s="558"/>
      <c r="CI5" s="558"/>
      <c r="CJ5" s="558"/>
      <c r="CK5" s="558"/>
      <c r="CL5" s="558"/>
      <c r="CM5" s="558"/>
      <c r="CN5" s="558"/>
      <c r="CO5" s="558"/>
      <c r="CP5" s="558"/>
      <c r="CQ5" s="558"/>
      <c r="CR5" s="558"/>
      <c r="CS5" s="558"/>
      <c r="CT5" s="558"/>
      <c r="CU5" s="558"/>
      <c r="CV5" s="558"/>
      <c r="CW5" s="558"/>
      <c r="CX5" s="558"/>
      <c r="CY5" s="558"/>
      <c r="CZ5" s="558"/>
      <c r="DA5" s="558"/>
      <c r="DB5" s="558"/>
      <c r="DC5" s="558"/>
      <c r="DD5" s="558"/>
      <c r="DE5" s="558"/>
      <c r="DF5" s="558"/>
      <c r="DG5" s="558"/>
      <c r="DH5" s="558"/>
      <c r="DI5" s="558"/>
      <c r="DJ5" s="558"/>
      <c r="DK5" s="558"/>
      <c r="DL5" s="558"/>
      <c r="DM5" s="558"/>
      <c r="DN5" s="558"/>
      <c r="DO5" s="558"/>
      <c r="DP5" s="558"/>
      <c r="DQ5" s="558"/>
      <c r="DR5" s="558"/>
      <c r="DS5" s="558"/>
      <c r="DT5" s="558"/>
      <c r="DU5" s="558"/>
      <c r="DV5" s="558"/>
      <c r="DW5" s="558"/>
      <c r="DX5" s="558"/>
      <c r="DY5" s="558"/>
      <c r="DZ5" s="558"/>
      <c r="EA5" s="558"/>
      <c r="EB5" s="558"/>
      <c r="EC5" s="558"/>
      <c r="ED5" s="558"/>
      <c r="EE5" s="558"/>
      <c r="EF5" s="558"/>
      <c r="EG5" s="558"/>
      <c r="EH5" s="558"/>
      <c r="EI5" s="558"/>
      <c r="EJ5" s="558"/>
      <c r="EK5" s="558"/>
      <c r="EL5" s="558"/>
      <c r="EM5" s="558"/>
      <c r="EN5" s="558"/>
      <c r="EO5" s="558"/>
      <c r="EP5" s="558"/>
      <c r="EQ5" s="558"/>
      <c r="ER5" s="558"/>
      <c r="ES5" s="558"/>
      <c r="ET5" s="558"/>
      <c r="EU5" s="558"/>
      <c r="EV5" s="558"/>
      <c r="EW5" s="558"/>
      <c r="EX5" s="558"/>
      <c r="EY5" s="558"/>
      <c r="EZ5" s="558"/>
      <c r="FA5" s="558"/>
      <c r="FB5" s="558"/>
      <c r="FC5" s="558"/>
      <c r="FD5" s="558"/>
      <c r="FE5" s="558"/>
      <c r="FF5" s="558"/>
      <c r="FG5" s="558"/>
      <c r="FH5" s="558"/>
      <c r="FI5" s="558"/>
      <c r="FJ5" s="558"/>
      <c r="FK5" s="558"/>
      <c r="FL5" s="558"/>
      <c r="FM5" s="558"/>
      <c r="FN5" s="558"/>
      <c r="FO5" s="558"/>
      <c r="FP5" s="558"/>
      <c r="FQ5" s="558"/>
      <c r="FR5" s="558"/>
      <c r="FS5" s="558"/>
      <c r="FT5" s="558"/>
      <c r="FU5" s="558"/>
      <c r="FV5" s="558"/>
      <c r="FW5" s="558"/>
      <c r="FX5" s="558"/>
      <c r="FY5" s="558"/>
      <c r="FZ5" s="558"/>
      <c r="GA5" s="558"/>
      <c r="GB5" s="558"/>
      <c r="GC5" s="558"/>
      <c r="GD5" s="558"/>
      <c r="GE5" s="558"/>
      <c r="GF5" s="558"/>
      <c r="GG5" s="558"/>
      <c r="GH5" s="558"/>
      <c r="GI5" s="558"/>
      <c r="GJ5" s="558"/>
      <c r="GK5" s="558"/>
      <c r="GL5" s="558"/>
      <c r="GM5" s="558"/>
      <c r="GN5" s="558"/>
      <c r="GO5" s="558"/>
      <c r="GP5" s="558"/>
      <c r="GQ5" s="558"/>
      <c r="GR5" s="558"/>
      <c r="GS5" s="558"/>
      <c r="GT5" s="558"/>
      <c r="GU5" s="558"/>
      <c r="GV5" s="558"/>
      <c r="GW5" s="558"/>
      <c r="GX5" s="558"/>
      <c r="GY5" s="558"/>
      <c r="GZ5" s="558"/>
      <c r="HA5" s="558"/>
      <c r="HB5" s="558"/>
      <c r="HC5" s="558"/>
      <c r="HD5" s="558"/>
      <c r="HE5" s="558"/>
      <c r="HF5" s="558"/>
      <c r="HG5" s="558"/>
      <c r="HH5" s="558"/>
      <c r="HI5" s="558"/>
      <c r="HJ5" s="558"/>
      <c r="HK5" s="558"/>
      <c r="HL5" s="558"/>
      <c r="HM5" s="558"/>
      <c r="HN5" s="558"/>
      <c r="HO5" s="558"/>
      <c r="HP5" s="558"/>
      <c r="HQ5" s="558"/>
      <c r="HR5" s="558"/>
      <c r="HS5" s="558"/>
      <c r="HT5" s="558"/>
      <c r="HU5" s="558"/>
      <c r="HV5" s="558"/>
      <c r="HW5" s="558"/>
      <c r="HX5" s="558"/>
      <c r="HY5" s="558"/>
      <c r="HZ5" s="558"/>
      <c r="IA5" s="558"/>
      <c r="IB5" s="558"/>
      <c r="IC5" s="558"/>
      <c r="ID5" s="558"/>
      <c r="IE5" s="558"/>
      <c r="IF5" s="558"/>
      <c r="IG5" s="558"/>
      <c r="IH5" s="558"/>
      <c r="II5" s="558"/>
      <c r="IJ5" s="558"/>
      <c r="IK5" s="558"/>
      <c r="IL5" s="558"/>
      <c r="IM5" s="558"/>
      <c r="IN5" s="558"/>
      <c r="IO5" s="558"/>
      <c r="IP5" s="558"/>
      <c r="IQ5" s="558"/>
      <c r="IR5" s="558"/>
      <c r="IS5" s="558"/>
      <c r="IT5" s="558"/>
      <c r="IU5" s="558"/>
      <c r="IV5" s="558"/>
      <c r="IW5" s="558"/>
      <c r="IX5" s="558"/>
      <c r="IY5" s="558"/>
      <c r="IZ5" s="558"/>
      <c r="JA5" s="558"/>
      <c r="JB5" s="558"/>
      <c r="JC5" s="558"/>
      <c r="JD5" s="558"/>
      <c r="JE5" s="558"/>
      <c r="JF5" s="558"/>
      <c r="JG5" s="558"/>
      <c r="JH5" s="558"/>
      <c r="JI5" s="558"/>
      <c r="JJ5" s="558"/>
      <c r="JK5" s="558"/>
      <c r="JL5" s="558"/>
      <c r="JM5" s="558"/>
      <c r="JN5" s="558"/>
      <c r="JO5" s="558"/>
      <c r="JP5" s="558"/>
      <c r="JQ5" s="558"/>
      <c r="JR5" s="558"/>
      <c r="JS5" s="558"/>
      <c r="JT5" s="558"/>
      <c r="JU5" s="558"/>
      <c r="JV5" s="558"/>
      <c r="JW5" s="558"/>
      <c r="JX5" s="558"/>
      <c r="JY5" s="558"/>
      <c r="JZ5" s="558"/>
      <c r="KA5" s="558"/>
      <c r="KB5" s="558"/>
      <c r="KC5" s="558"/>
      <c r="KD5" s="558"/>
      <c r="KE5" s="558"/>
      <c r="KF5" s="558"/>
      <c r="KG5" s="558"/>
      <c r="KH5" s="558"/>
      <c r="KI5" s="558"/>
      <c r="KJ5" s="558"/>
      <c r="KK5" s="558"/>
      <c r="KL5" s="558"/>
      <c r="KM5" s="558"/>
      <c r="KN5" s="558"/>
      <c r="KO5" s="558"/>
      <c r="KP5" s="558"/>
      <c r="KQ5" s="558"/>
      <c r="KR5" s="558"/>
      <c r="KS5" s="558"/>
      <c r="KT5" s="558"/>
      <c r="KU5" s="558"/>
      <c r="KV5" s="558"/>
      <c r="KW5" s="558"/>
      <c r="KX5" s="558"/>
      <c r="KY5" s="558"/>
      <c r="KZ5" s="558"/>
      <c r="LA5" s="558"/>
      <c r="LB5" s="558"/>
      <c r="LC5" s="558"/>
      <c r="LD5" s="558"/>
      <c r="LE5" s="558"/>
      <c r="LF5" s="558"/>
      <c r="LG5" s="558"/>
      <c r="LH5" s="558"/>
      <c r="LI5" s="558"/>
      <c r="LJ5" s="558"/>
      <c r="LK5" s="558"/>
      <c r="LL5" s="558"/>
      <c r="LM5" s="558"/>
      <c r="LN5" s="558"/>
      <c r="LO5" s="558"/>
      <c r="LP5" s="558"/>
      <c r="LQ5" s="558"/>
      <c r="LR5" s="558"/>
      <c r="LS5" s="558"/>
      <c r="LT5" s="558"/>
      <c r="LU5" s="558"/>
      <c r="LV5" s="558"/>
      <c r="LW5" s="558"/>
      <c r="LX5" s="558"/>
      <c r="LY5" s="558"/>
      <c r="LZ5" s="558"/>
      <c r="MA5" s="558"/>
      <c r="MB5" s="558"/>
      <c r="MC5" s="558"/>
      <c r="MD5" s="558"/>
      <c r="ME5" s="558"/>
      <c r="MF5" s="558"/>
      <c r="MG5" s="558"/>
      <c r="MH5" s="558"/>
      <c r="MI5" s="558"/>
      <c r="MJ5" s="558"/>
      <c r="MK5" s="558"/>
      <c r="ML5" s="558"/>
      <c r="MM5" s="558"/>
      <c r="MN5" s="558"/>
      <c r="MO5" s="558"/>
      <c r="MP5" s="558"/>
      <c r="MQ5" s="558"/>
      <c r="MR5" s="558"/>
      <c r="MS5" s="558"/>
      <c r="MT5" s="558"/>
      <c r="MU5" s="558"/>
      <c r="MV5" s="558"/>
      <c r="MW5" s="558"/>
      <c r="MX5" s="558"/>
      <c r="MY5" s="558"/>
      <c r="MZ5" s="558"/>
      <c r="NA5" s="558"/>
      <c r="NB5" s="558"/>
      <c r="NC5" s="558"/>
      <c r="ND5" s="558"/>
      <c r="NE5" s="558"/>
      <c r="NF5" s="558"/>
      <c r="NG5" s="558"/>
      <c r="NH5" s="558"/>
      <c r="NI5" s="558"/>
      <c r="NJ5" s="558"/>
      <c r="NK5" s="558"/>
      <c r="NL5" s="558"/>
      <c r="NM5" s="558"/>
      <c r="NN5" s="558"/>
      <c r="NO5" s="558"/>
      <c r="NP5" s="558"/>
      <c r="NQ5" s="558"/>
      <c r="NR5" s="558"/>
      <c r="NS5" s="558"/>
      <c r="NT5" s="558"/>
      <c r="NU5" s="558"/>
      <c r="NV5" s="558"/>
      <c r="NW5" s="558"/>
      <c r="NX5" s="558"/>
      <c r="NY5" s="558"/>
      <c r="NZ5" s="558"/>
      <c r="OA5" s="558"/>
      <c r="OB5" s="558"/>
      <c r="OC5" s="558"/>
      <c r="OD5" s="558"/>
      <c r="OE5" s="558"/>
      <c r="OF5" s="558"/>
      <c r="OG5" s="558"/>
      <c r="OH5" s="558"/>
      <c r="OI5" s="558"/>
      <c r="OJ5" s="558"/>
      <c r="OK5" s="558"/>
      <c r="OL5" s="558"/>
      <c r="OM5" s="558"/>
      <c r="ON5" s="558"/>
      <c r="OO5" s="558"/>
      <c r="OP5" s="558"/>
      <c r="OQ5" s="558"/>
      <c r="OR5" s="558"/>
      <c r="OS5" s="558"/>
      <c r="OT5" s="558"/>
      <c r="OU5" s="558"/>
      <c r="OV5" s="558"/>
      <c r="OW5" s="558"/>
      <c r="OX5" s="558"/>
      <c r="OY5" s="558"/>
      <c r="OZ5" s="558"/>
      <c r="PA5" s="558"/>
      <c r="PB5" s="558"/>
      <c r="PC5" s="558"/>
      <c r="PD5" s="558"/>
      <c r="PE5" s="558"/>
      <c r="PF5" s="558"/>
      <c r="PG5" s="558"/>
      <c r="PH5" s="558"/>
      <c r="PI5" s="558"/>
      <c r="PJ5" s="558"/>
      <c r="PK5" s="558"/>
      <c r="PL5" s="558"/>
      <c r="PM5" s="558"/>
      <c r="PN5" s="558"/>
      <c r="PO5" s="558"/>
      <c r="PP5" s="558"/>
      <c r="PQ5" s="558"/>
      <c r="PR5" s="558"/>
      <c r="PS5" s="558"/>
      <c r="PT5" s="558"/>
      <c r="PU5" s="558"/>
      <c r="PV5" s="558"/>
      <c r="PW5" s="558"/>
      <c r="PX5" s="558"/>
      <c r="PY5" s="558"/>
      <c r="PZ5" s="558"/>
      <c r="QA5" s="558"/>
      <c r="QB5" s="558"/>
      <c r="QC5" s="558"/>
      <c r="QD5" s="558"/>
      <c r="QE5" s="558"/>
      <c r="QF5" s="558"/>
      <c r="QG5" s="558"/>
      <c r="QH5" s="558"/>
      <c r="QI5" s="558"/>
      <c r="QJ5" s="558"/>
      <c r="QK5" s="558"/>
      <c r="QL5" s="558"/>
      <c r="QM5" s="558"/>
      <c r="QN5" s="558"/>
      <c r="QO5" s="558"/>
      <c r="QP5" s="558"/>
      <c r="QQ5" s="558"/>
      <c r="QR5" s="558"/>
      <c r="QS5" s="558"/>
      <c r="QT5" s="558"/>
      <c r="QU5" s="558"/>
      <c r="QV5" s="558"/>
      <c r="QW5" s="558"/>
      <c r="QX5" s="558"/>
      <c r="QY5" s="558"/>
      <c r="QZ5" s="558"/>
      <c r="RA5" s="558"/>
      <c r="RB5" s="558"/>
      <c r="RC5" s="558"/>
      <c r="RD5" s="558"/>
      <c r="RE5" s="558"/>
      <c r="RF5" s="558"/>
      <c r="RG5" s="558"/>
      <c r="RH5" s="558"/>
      <c r="RI5" s="558"/>
      <c r="RJ5" s="558"/>
      <c r="RK5" s="558"/>
      <c r="RL5" s="558"/>
      <c r="RM5" s="558"/>
      <c r="RN5" s="558"/>
      <c r="RO5" s="558"/>
      <c r="RP5" s="558"/>
      <c r="RQ5" s="558"/>
      <c r="RR5" s="558"/>
      <c r="RS5" s="558"/>
      <c r="RT5" s="558"/>
      <c r="RU5" s="558"/>
      <c r="RV5" s="558"/>
      <c r="RW5" s="558"/>
      <c r="RX5" s="558"/>
      <c r="RY5" s="558"/>
      <c r="RZ5" s="558"/>
      <c r="SA5" s="558"/>
      <c r="SB5" s="558"/>
      <c r="SC5" s="558"/>
      <c r="SD5" s="558"/>
      <c r="SE5" s="558"/>
      <c r="SF5" s="558"/>
      <c r="SG5" s="558"/>
      <c r="SH5" s="558"/>
      <c r="SI5" s="558"/>
      <c r="SJ5" s="558"/>
      <c r="SK5" s="558"/>
      <c r="SL5" s="558"/>
      <c r="SM5" s="558"/>
      <c r="SN5" s="558"/>
      <c r="SO5" s="558"/>
      <c r="SP5" s="558"/>
      <c r="SQ5" s="558"/>
      <c r="SR5" s="558"/>
      <c r="SS5" s="558"/>
      <c r="ST5" s="558"/>
      <c r="SU5" s="558"/>
      <c r="SV5" s="558"/>
      <c r="SW5" s="558"/>
      <c r="SX5" s="558"/>
      <c r="SY5" s="558"/>
      <c r="SZ5" s="558"/>
      <c r="TA5" s="558"/>
      <c r="TB5" s="558"/>
      <c r="TC5" s="558"/>
      <c r="TD5" s="558"/>
      <c r="TE5" s="558"/>
      <c r="TF5" s="558"/>
      <c r="TG5" s="558"/>
      <c r="TH5" s="558"/>
      <c r="TI5" s="558"/>
      <c r="TJ5" s="558"/>
      <c r="TK5" s="558"/>
      <c r="TL5" s="558"/>
      <c r="TM5" s="558"/>
      <c r="TN5" s="558"/>
      <c r="TO5" s="558"/>
      <c r="TP5" s="558"/>
      <c r="TQ5" s="558"/>
      <c r="TR5" s="558"/>
      <c r="TS5" s="558"/>
      <c r="TT5" s="558"/>
      <c r="TU5" s="558"/>
      <c r="TV5" s="558"/>
      <c r="TW5" s="558"/>
      <c r="TX5" s="558"/>
      <c r="TY5" s="558"/>
      <c r="TZ5" s="558"/>
      <c r="UA5" s="558"/>
      <c r="UB5" s="558"/>
      <c r="UC5" s="558"/>
      <c r="UD5" s="558"/>
      <c r="UE5" s="558"/>
      <c r="UF5" s="558"/>
      <c r="UG5" s="558"/>
      <c r="UH5" s="558"/>
      <c r="UI5" s="558"/>
      <c r="UJ5" s="558"/>
      <c r="UK5" s="558"/>
      <c r="UL5" s="558"/>
      <c r="UM5" s="558"/>
      <c r="UN5" s="558"/>
      <c r="UO5" s="558"/>
      <c r="UP5" s="558"/>
      <c r="UQ5" s="558"/>
      <c r="UR5" s="558"/>
      <c r="US5" s="558"/>
      <c r="UT5" s="558"/>
      <c r="UU5" s="558"/>
      <c r="UV5" s="558"/>
      <c r="UW5" s="558"/>
      <c r="UX5" s="558"/>
      <c r="UY5" s="558"/>
      <c r="UZ5" s="558"/>
      <c r="VA5" s="558"/>
      <c r="VB5" s="558"/>
      <c r="VC5" s="558"/>
      <c r="VD5" s="558"/>
      <c r="VE5" s="558"/>
      <c r="VF5" s="558"/>
      <c r="VG5" s="558"/>
      <c r="VH5" s="558"/>
      <c r="VI5" s="558"/>
      <c r="VJ5" s="558"/>
      <c r="VK5" s="558"/>
      <c r="VL5" s="558"/>
      <c r="VM5" s="558"/>
      <c r="VN5" s="558"/>
      <c r="VO5" s="558"/>
      <c r="VP5" s="558"/>
      <c r="VQ5" s="558"/>
      <c r="VR5" s="558"/>
      <c r="VS5" s="558"/>
      <c r="VT5" s="558"/>
      <c r="VU5" s="558"/>
      <c r="VV5" s="558"/>
      <c r="VW5" s="558"/>
      <c r="VX5" s="558"/>
      <c r="VY5" s="558"/>
      <c r="VZ5" s="558"/>
      <c r="WA5" s="558"/>
      <c r="WB5" s="558"/>
      <c r="WC5" s="558"/>
      <c r="WD5" s="558"/>
      <c r="WE5" s="558"/>
      <c r="WF5" s="558"/>
      <c r="WG5" s="558"/>
      <c r="WH5" s="558"/>
      <c r="WI5" s="558"/>
      <c r="WJ5" s="558"/>
      <c r="WK5" s="558"/>
      <c r="WL5" s="558"/>
      <c r="WM5" s="558"/>
      <c r="WN5" s="558"/>
      <c r="WO5" s="558"/>
      <c r="WP5" s="558"/>
      <c r="WQ5" s="558"/>
      <c r="WR5" s="558"/>
      <c r="WS5" s="558"/>
      <c r="WT5" s="558"/>
      <c r="WU5" s="558"/>
      <c r="WV5" s="558"/>
      <c r="WW5" s="558"/>
      <c r="WX5" s="558"/>
      <c r="WY5" s="558"/>
      <c r="WZ5" s="558"/>
      <c r="XA5" s="558"/>
      <c r="XB5" s="558"/>
      <c r="XC5" s="558"/>
      <c r="XD5" s="558"/>
      <c r="XE5" s="558"/>
      <c r="XF5" s="558"/>
      <c r="XG5" s="558"/>
      <c r="XH5" s="558"/>
      <c r="XI5" s="558"/>
      <c r="XJ5" s="558"/>
      <c r="XK5" s="558"/>
      <c r="XL5" s="558"/>
      <c r="XM5" s="558"/>
      <c r="XN5" s="558"/>
      <c r="XO5" s="558"/>
      <c r="XP5" s="558"/>
      <c r="XQ5" s="558"/>
      <c r="XR5" s="558"/>
      <c r="XS5" s="558"/>
      <c r="XT5" s="558"/>
      <c r="XU5" s="558"/>
      <c r="XV5" s="558"/>
      <c r="XW5" s="558"/>
      <c r="XX5" s="558"/>
      <c r="XY5" s="558"/>
      <c r="XZ5" s="558"/>
      <c r="YA5" s="558"/>
      <c r="YB5" s="558"/>
      <c r="YC5" s="558"/>
      <c r="YD5" s="558"/>
      <c r="YE5" s="558"/>
      <c r="YF5" s="558"/>
      <c r="YG5" s="558"/>
      <c r="YH5" s="558"/>
      <c r="YI5" s="558"/>
      <c r="YJ5" s="558"/>
      <c r="YK5" s="558"/>
      <c r="YL5" s="558"/>
      <c r="YM5" s="558"/>
      <c r="YN5" s="558"/>
      <c r="YO5" s="558"/>
      <c r="YP5" s="558"/>
      <c r="YQ5" s="558"/>
      <c r="YR5" s="558"/>
      <c r="YS5" s="558"/>
      <c r="YT5" s="558"/>
      <c r="YU5" s="558"/>
      <c r="YV5" s="558"/>
      <c r="YW5" s="558"/>
      <c r="YX5" s="558"/>
      <c r="YY5" s="558"/>
      <c r="YZ5" s="558"/>
      <c r="ZA5" s="558"/>
      <c r="ZB5" s="558"/>
      <c r="ZC5" s="558"/>
      <c r="ZD5" s="558"/>
      <c r="ZE5" s="558"/>
      <c r="ZF5" s="558"/>
      <c r="ZG5" s="558"/>
      <c r="ZH5" s="558"/>
      <c r="ZI5" s="558"/>
      <c r="ZJ5" s="558"/>
      <c r="ZK5" s="558"/>
      <c r="ZL5" s="558"/>
      <c r="ZM5" s="558"/>
      <c r="ZN5" s="558"/>
      <c r="ZO5" s="558"/>
      <c r="ZP5" s="558"/>
      <c r="ZQ5" s="558"/>
      <c r="ZR5" s="558"/>
      <c r="ZS5" s="558"/>
      <c r="ZT5" s="558"/>
      <c r="ZU5" s="558"/>
      <c r="ZV5" s="558"/>
      <c r="ZW5" s="558"/>
      <c r="ZX5" s="558"/>
      <c r="ZY5" s="558"/>
      <c r="ZZ5" s="558"/>
      <c r="AAA5" s="558"/>
      <c r="AAB5" s="558"/>
      <c r="AAC5" s="558"/>
      <c r="AAD5" s="558"/>
      <c r="AAE5" s="558"/>
      <c r="AAF5" s="558"/>
      <c r="AAG5" s="558"/>
      <c r="AAH5" s="558"/>
      <c r="AAI5" s="558"/>
      <c r="AAJ5" s="558"/>
      <c r="AAK5" s="558"/>
      <c r="AAL5" s="558"/>
      <c r="AAM5" s="558"/>
      <c r="AAN5" s="558"/>
      <c r="AAO5" s="558"/>
      <c r="AAP5" s="558"/>
      <c r="AAQ5" s="558"/>
      <c r="AAR5" s="558"/>
      <c r="AAS5" s="558"/>
      <c r="AAT5" s="558"/>
      <c r="AAU5" s="558"/>
      <c r="AAV5" s="558"/>
      <c r="AAW5" s="558"/>
      <c r="AAX5" s="558"/>
      <c r="AAY5" s="558"/>
      <c r="AAZ5" s="558"/>
      <c r="ABA5" s="558"/>
      <c r="ABB5" s="558"/>
      <c r="ABC5" s="558"/>
      <c r="ABD5" s="558"/>
      <c r="ABE5" s="558"/>
      <c r="ABF5" s="558"/>
      <c r="ABG5" s="558"/>
      <c r="ABH5" s="558"/>
      <c r="ABI5" s="558"/>
      <c r="ABJ5" s="558"/>
      <c r="ABK5" s="558"/>
      <c r="ABL5" s="558"/>
      <c r="ABM5" s="558"/>
      <c r="ABN5" s="558"/>
      <c r="ABO5" s="558"/>
      <c r="ABP5" s="558"/>
      <c r="ABQ5" s="558"/>
      <c r="ABR5" s="558"/>
      <c r="ABS5" s="558"/>
      <c r="ABT5" s="558"/>
      <c r="ABU5" s="558"/>
      <c r="ABV5" s="558"/>
      <c r="ABW5" s="558"/>
      <c r="ABX5" s="558"/>
      <c r="ABY5" s="558"/>
      <c r="ABZ5" s="558"/>
      <c r="ACA5" s="558"/>
      <c r="ACB5" s="558"/>
      <c r="ACC5" s="558"/>
      <c r="ACD5" s="558"/>
      <c r="ACE5" s="558"/>
      <c r="ACF5" s="558"/>
      <c r="ACG5" s="558"/>
      <c r="ACH5" s="558"/>
      <c r="ACI5" s="558"/>
      <c r="ACJ5" s="558"/>
      <c r="ACK5" s="558"/>
      <c r="ACL5" s="558"/>
      <c r="ACM5" s="558"/>
      <c r="ACN5" s="558"/>
      <c r="ACO5" s="558"/>
      <c r="ACP5" s="558"/>
      <c r="ACQ5" s="558"/>
      <c r="ACR5" s="558"/>
      <c r="ACS5" s="558"/>
      <c r="ACT5" s="558"/>
      <c r="ACU5" s="558"/>
      <c r="ACV5" s="558"/>
      <c r="ACW5" s="558"/>
      <c r="ACX5" s="558"/>
      <c r="ACY5" s="558"/>
      <c r="ACZ5" s="558"/>
      <c r="ADA5" s="558"/>
      <c r="ADB5" s="558"/>
      <c r="ADC5" s="558"/>
      <c r="ADD5" s="558"/>
      <c r="ADE5" s="558"/>
      <c r="ADF5" s="558"/>
      <c r="ADG5" s="558"/>
      <c r="ADH5" s="558"/>
      <c r="ADI5" s="558"/>
      <c r="ADJ5" s="558"/>
      <c r="ADK5" s="558"/>
      <c r="ADL5" s="558"/>
      <c r="ADM5" s="558"/>
      <c r="ADN5" s="558"/>
      <c r="ADO5" s="558"/>
      <c r="ADP5" s="558"/>
      <c r="ADQ5" s="558"/>
      <c r="ADR5" s="558"/>
      <c r="ADS5" s="558"/>
      <c r="ADT5" s="558"/>
      <c r="ADU5" s="558"/>
      <c r="ADV5" s="558"/>
      <c r="ADW5" s="558"/>
      <c r="ADX5" s="558"/>
      <c r="ADY5" s="558"/>
      <c r="ADZ5" s="558"/>
      <c r="AEA5" s="558"/>
      <c r="AEB5" s="558"/>
      <c r="AEC5" s="558"/>
      <c r="AED5" s="558"/>
      <c r="AEE5" s="558"/>
      <c r="AEF5" s="558"/>
      <c r="AEG5" s="558"/>
      <c r="AEH5" s="558"/>
      <c r="AEI5" s="558"/>
      <c r="AEJ5" s="558"/>
      <c r="AEK5" s="558"/>
      <c r="AEL5" s="558"/>
      <c r="AEM5" s="558"/>
      <c r="AEN5" s="558"/>
      <c r="AEO5" s="558"/>
      <c r="AEP5" s="558"/>
      <c r="AEQ5" s="558"/>
      <c r="AER5" s="558"/>
      <c r="AES5" s="558"/>
      <c r="AET5" s="558"/>
      <c r="AEU5" s="558"/>
      <c r="AEV5" s="558"/>
      <c r="AEW5" s="558"/>
      <c r="AEX5" s="558"/>
      <c r="AEY5" s="558"/>
      <c r="AEZ5" s="558"/>
      <c r="AFA5" s="558"/>
      <c r="AFB5" s="558"/>
      <c r="AFC5" s="558"/>
      <c r="AFD5" s="558"/>
      <c r="AFE5" s="558"/>
      <c r="AFF5" s="558"/>
      <c r="AFG5" s="558"/>
      <c r="AFH5" s="558"/>
      <c r="AFI5" s="558"/>
      <c r="AFJ5" s="558"/>
      <c r="AFK5" s="558"/>
      <c r="AFL5" s="558"/>
      <c r="AFM5" s="558"/>
      <c r="AFN5" s="558"/>
      <c r="AFO5" s="558"/>
      <c r="AFP5" s="558"/>
      <c r="AFQ5" s="558"/>
      <c r="AFR5" s="558"/>
      <c r="AFS5" s="558"/>
      <c r="AFT5" s="558"/>
      <c r="AFU5" s="558"/>
      <c r="AFV5" s="558"/>
      <c r="AFW5" s="558"/>
      <c r="AFX5" s="558"/>
      <c r="AFY5" s="558"/>
      <c r="AFZ5" s="558"/>
      <c r="AGA5" s="558"/>
      <c r="AGB5" s="558"/>
      <c r="AGC5" s="558"/>
      <c r="AGD5" s="558"/>
      <c r="AGE5" s="558"/>
      <c r="AGF5" s="558"/>
      <c r="AGG5" s="558"/>
      <c r="AGH5" s="558"/>
      <c r="AGI5" s="558"/>
      <c r="AGJ5" s="558"/>
      <c r="AGK5" s="558"/>
      <c r="AGL5" s="558"/>
      <c r="AGM5" s="558"/>
      <c r="AGN5" s="558"/>
      <c r="AGO5" s="558"/>
      <c r="AGP5" s="558"/>
      <c r="AGQ5" s="558"/>
      <c r="AGR5" s="558"/>
      <c r="AGS5" s="558"/>
      <c r="AGT5" s="558"/>
      <c r="AGU5" s="558"/>
      <c r="AGV5" s="558"/>
      <c r="AGW5" s="558"/>
      <c r="AGX5" s="558"/>
      <c r="AGY5" s="558"/>
      <c r="AGZ5" s="558"/>
      <c r="AHA5" s="558"/>
      <c r="AHB5" s="558"/>
      <c r="AHC5" s="558"/>
      <c r="AHD5" s="558"/>
      <c r="AHE5" s="558"/>
      <c r="AHF5" s="558"/>
      <c r="AHG5" s="558"/>
      <c r="AHH5" s="558"/>
      <c r="AHI5" s="558"/>
      <c r="AHJ5" s="558"/>
      <c r="AHK5" s="558"/>
      <c r="AHL5" s="558"/>
      <c r="AHM5" s="558"/>
      <c r="AHN5" s="558"/>
      <c r="AHO5" s="558"/>
      <c r="AHP5" s="558"/>
      <c r="AHQ5" s="558"/>
      <c r="AHR5" s="558"/>
      <c r="AHS5" s="558"/>
      <c r="AHT5" s="558"/>
      <c r="AHU5" s="558"/>
      <c r="AHV5" s="558"/>
      <c r="AHW5" s="558"/>
      <c r="AHX5" s="558"/>
      <c r="AHY5" s="558"/>
      <c r="AHZ5" s="558"/>
      <c r="AIA5" s="558"/>
      <c r="AIB5" s="558"/>
      <c r="AIC5" s="558"/>
      <c r="AID5" s="558"/>
      <c r="AIE5" s="558"/>
      <c r="AIF5" s="558"/>
      <c r="AIG5" s="558"/>
      <c r="AIH5" s="558"/>
      <c r="AII5" s="558"/>
      <c r="AIJ5" s="558"/>
      <c r="AIK5" s="558"/>
      <c r="AIL5" s="558"/>
      <c r="AIM5" s="558"/>
      <c r="AIN5" s="558"/>
      <c r="AIO5" s="558"/>
      <c r="AIP5" s="558"/>
      <c r="AIQ5" s="558"/>
      <c r="AIR5" s="558"/>
      <c r="AIS5" s="558"/>
      <c r="AIT5" s="558"/>
      <c r="AIU5" s="558"/>
      <c r="AIV5" s="558"/>
      <c r="AIW5" s="558"/>
      <c r="AIX5" s="558"/>
      <c r="AIY5" s="558"/>
      <c r="AIZ5" s="558"/>
      <c r="AJA5" s="558"/>
      <c r="AJB5" s="558"/>
      <c r="AJC5" s="558"/>
      <c r="AJD5" s="558"/>
      <c r="AJE5" s="558"/>
      <c r="AJF5" s="558"/>
      <c r="AJG5" s="558"/>
      <c r="AJH5" s="558"/>
      <c r="AJI5" s="558"/>
      <c r="AJJ5" s="558"/>
      <c r="AJK5" s="558"/>
      <c r="AJL5" s="558"/>
      <c r="AJM5" s="558"/>
      <c r="AJN5" s="558"/>
      <c r="AJO5" s="558"/>
      <c r="AJP5" s="558"/>
      <c r="AJQ5" s="558"/>
      <c r="AJR5" s="558"/>
      <c r="AJS5" s="558"/>
      <c r="AJT5" s="558"/>
      <c r="AJU5" s="558"/>
      <c r="AJV5" s="558"/>
      <c r="AJW5" s="558"/>
      <c r="AJX5" s="558"/>
      <c r="AJY5" s="558"/>
      <c r="AJZ5" s="558"/>
      <c r="AKA5" s="558"/>
      <c r="AKB5" s="558"/>
      <c r="AKC5" s="558"/>
      <c r="AKD5" s="558"/>
      <c r="AKE5" s="558"/>
      <c r="AKF5" s="558"/>
      <c r="AKG5" s="558"/>
      <c r="AKH5" s="558"/>
      <c r="AKI5" s="558"/>
      <c r="AKJ5" s="558"/>
      <c r="AKK5" s="558"/>
      <c r="AKL5" s="558"/>
      <c r="AKM5" s="558"/>
      <c r="AKN5" s="558"/>
      <c r="AKO5" s="558"/>
      <c r="AKP5" s="558"/>
      <c r="AKQ5" s="558"/>
      <c r="AKR5" s="558"/>
      <c r="AKS5" s="558"/>
      <c r="AKT5" s="558"/>
      <c r="AKU5" s="558"/>
      <c r="AKV5" s="558"/>
      <c r="AKW5" s="558"/>
      <c r="AKX5" s="558"/>
      <c r="AKY5" s="558"/>
      <c r="AKZ5" s="558"/>
      <c r="ALA5" s="558"/>
      <c r="ALB5" s="558"/>
      <c r="ALC5" s="558"/>
      <c r="ALD5" s="558"/>
      <c r="ALE5" s="558"/>
      <c r="ALF5" s="558"/>
      <c r="ALG5" s="558"/>
      <c r="ALH5" s="558"/>
      <c r="ALI5" s="558"/>
      <c r="ALJ5" s="558"/>
      <c r="ALK5" s="558"/>
      <c r="ALL5" s="558"/>
      <c r="ALM5" s="558"/>
      <c r="ALN5" s="558"/>
      <c r="ALO5" s="558"/>
      <c r="ALP5" s="558"/>
      <c r="ALQ5" s="558"/>
      <c r="ALR5" s="558"/>
      <c r="ALS5" s="558"/>
      <c r="ALT5" s="558"/>
      <c r="ALU5" s="558"/>
      <c r="ALV5" s="558"/>
      <c r="ALW5" s="558"/>
      <c r="ALX5" s="558"/>
      <c r="ALY5" s="558"/>
      <c r="ALZ5" s="558"/>
      <c r="AMA5" s="558"/>
      <c r="AMB5" s="558"/>
      <c r="AMC5" s="558"/>
      <c r="AMD5" s="558"/>
      <c r="AME5" s="558"/>
      <c r="AMF5" s="558"/>
      <c r="AMG5" s="558"/>
      <c r="AMH5" s="558"/>
      <c r="AMI5" s="558"/>
      <c r="AMJ5" s="558"/>
    </row>
    <row r="6" customHeight="1" ht="29.25">
      <c r="A6" s="559" t="s">
        <v>528</v>
      </c>
      <c r="B6" s="560" t="s">
        <v>529</v>
      </c>
      <c r="C6" s="561" t="s">
        <v>530</v>
      </c>
      <c r="D6" s="562" t="s">
        <v>531</v>
      </c>
      <c r="E6" s="562"/>
      <c r="F6" s="563"/>
      <c r="G6" s="558"/>
      <c r="H6" s="558"/>
      <c r="I6" s="558"/>
      <c r="J6" s="558"/>
      <c r="K6" s="558"/>
      <c r="L6" s="558"/>
      <c r="M6" s="558"/>
      <c r="N6" s="558"/>
      <c r="O6" s="558"/>
      <c r="P6" s="558"/>
      <c r="Q6" s="558"/>
      <c r="R6" s="558"/>
      <c r="S6" s="558"/>
      <c r="T6" s="558"/>
      <c r="U6" s="558"/>
      <c r="V6" s="558"/>
      <c r="W6" s="558"/>
      <c r="X6" s="558"/>
      <c r="Y6" s="558"/>
      <c r="Z6" s="558"/>
      <c r="AA6" s="558"/>
      <c r="AB6" s="558"/>
      <c r="AC6" s="558"/>
      <c r="AD6" s="558"/>
      <c r="AE6" s="558"/>
      <c r="AF6" s="558"/>
      <c r="AG6" s="558"/>
      <c r="AH6" s="558"/>
      <c r="AI6" s="558"/>
      <c r="AJ6" s="558"/>
      <c r="AK6" s="558"/>
      <c r="AL6" s="558"/>
      <c r="AM6" s="558"/>
      <c r="AN6" s="558"/>
      <c r="AO6" s="558"/>
      <c r="AP6" s="558"/>
      <c r="AQ6" s="558"/>
      <c r="AR6" s="558"/>
      <c r="AS6" s="558"/>
      <c r="AT6" s="558"/>
      <c r="AU6" s="558"/>
      <c r="AV6" s="558"/>
      <c r="AW6" s="558"/>
      <c r="AX6" s="558"/>
      <c r="AY6" s="558"/>
      <c r="AZ6" s="558"/>
      <c r="BA6" s="558"/>
      <c r="BB6" s="558"/>
      <c r="BC6" s="558"/>
      <c r="BD6" s="558"/>
      <c r="BE6" s="558"/>
      <c r="BF6" s="558"/>
      <c r="BG6" s="558"/>
      <c r="BH6" s="558"/>
      <c r="BI6" s="558"/>
      <c r="BJ6" s="558"/>
      <c r="BK6" s="558"/>
      <c r="BL6" s="558"/>
      <c r="BM6" s="558"/>
      <c r="BN6" s="558"/>
      <c r="BO6" s="558"/>
      <c r="BP6" s="558"/>
      <c r="BQ6" s="558"/>
      <c r="BR6" s="558"/>
      <c r="BS6" s="558"/>
      <c r="BT6" s="558"/>
      <c r="BU6" s="558"/>
      <c r="BV6" s="558"/>
      <c r="BW6" s="558"/>
      <c r="BX6" s="558"/>
      <c r="BY6" s="558"/>
      <c r="BZ6" s="558"/>
      <c r="CA6" s="558"/>
      <c r="CB6" s="558"/>
      <c r="CC6" s="558"/>
      <c r="CD6" s="558"/>
      <c r="CE6" s="558"/>
      <c r="CF6" s="558"/>
      <c r="CG6" s="558"/>
      <c r="CH6" s="558"/>
      <c r="CI6" s="558"/>
      <c r="CJ6" s="558"/>
      <c r="CK6" s="558"/>
      <c r="CL6" s="558"/>
      <c r="CM6" s="558"/>
      <c r="CN6" s="558"/>
      <c r="CO6" s="558"/>
      <c r="CP6" s="558"/>
      <c r="CQ6" s="558"/>
      <c r="CR6" s="558"/>
      <c r="CS6" s="558"/>
      <c r="CT6" s="558"/>
      <c r="CU6" s="558"/>
      <c r="CV6" s="558"/>
      <c r="CW6" s="558"/>
      <c r="CX6" s="558"/>
      <c r="CY6" s="558"/>
      <c r="CZ6" s="558"/>
      <c r="DA6" s="558"/>
      <c r="DB6" s="558"/>
      <c r="DC6" s="558"/>
      <c r="DD6" s="558"/>
      <c r="DE6" s="558"/>
      <c r="DF6" s="558"/>
      <c r="DG6" s="558"/>
      <c r="DH6" s="558"/>
      <c r="DI6" s="558"/>
      <c r="DJ6" s="558"/>
      <c r="DK6" s="558"/>
      <c r="DL6" s="558"/>
      <c r="DM6" s="558"/>
      <c r="DN6" s="558"/>
      <c r="DO6" s="558"/>
      <c r="DP6" s="558"/>
      <c r="DQ6" s="558"/>
      <c r="DR6" s="558"/>
      <c r="DS6" s="558"/>
      <c r="DT6" s="558"/>
      <c r="DU6" s="558"/>
      <c r="DV6" s="558"/>
      <c r="DW6" s="558"/>
      <c r="DX6" s="558"/>
      <c r="DY6" s="558"/>
      <c r="DZ6" s="558"/>
      <c r="EA6" s="558"/>
      <c r="EB6" s="558"/>
      <c r="EC6" s="558"/>
      <c r="ED6" s="558"/>
      <c r="EE6" s="558"/>
      <c r="EF6" s="558"/>
      <c r="EG6" s="558"/>
      <c r="EH6" s="558"/>
      <c r="EI6" s="558"/>
      <c r="EJ6" s="558"/>
      <c r="EK6" s="558"/>
      <c r="EL6" s="558"/>
      <c r="EM6" s="558"/>
      <c r="EN6" s="558"/>
      <c r="EO6" s="558"/>
      <c r="EP6" s="558"/>
      <c r="EQ6" s="558"/>
      <c r="ER6" s="558"/>
      <c r="ES6" s="558"/>
      <c r="ET6" s="558"/>
      <c r="EU6" s="558"/>
      <c r="EV6" s="558"/>
      <c r="EW6" s="558"/>
      <c r="EX6" s="558"/>
      <c r="EY6" s="558"/>
      <c r="EZ6" s="558"/>
      <c r="FA6" s="558"/>
      <c r="FB6" s="558"/>
      <c r="FC6" s="558"/>
      <c r="FD6" s="558"/>
      <c r="FE6" s="558"/>
      <c r="FF6" s="558"/>
      <c r="FG6" s="558"/>
      <c r="FH6" s="558"/>
      <c r="FI6" s="558"/>
      <c r="FJ6" s="558"/>
      <c r="FK6" s="558"/>
      <c r="FL6" s="558"/>
      <c r="FM6" s="558"/>
      <c r="FN6" s="558"/>
      <c r="FO6" s="558"/>
      <c r="FP6" s="558"/>
      <c r="FQ6" s="558"/>
      <c r="FR6" s="558"/>
      <c r="FS6" s="558"/>
      <c r="FT6" s="558"/>
      <c r="FU6" s="558"/>
      <c r="FV6" s="558"/>
      <c r="FW6" s="558"/>
      <c r="FX6" s="558"/>
      <c r="FY6" s="558"/>
      <c r="FZ6" s="558"/>
      <c r="GA6" s="558"/>
      <c r="GB6" s="558"/>
      <c r="GC6" s="558"/>
      <c r="GD6" s="558"/>
      <c r="GE6" s="558"/>
      <c r="GF6" s="558"/>
      <c r="GG6" s="558"/>
      <c r="GH6" s="558"/>
      <c r="GI6" s="558"/>
      <c r="GJ6" s="558"/>
      <c r="GK6" s="558"/>
      <c r="GL6" s="558"/>
      <c r="GM6" s="558"/>
      <c r="GN6" s="558"/>
      <c r="GO6" s="558"/>
      <c r="GP6" s="558"/>
      <c r="GQ6" s="558"/>
      <c r="GR6" s="558"/>
      <c r="GS6" s="558"/>
      <c r="GT6" s="558"/>
      <c r="GU6" s="558"/>
      <c r="GV6" s="558"/>
      <c r="GW6" s="558"/>
      <c r="GX6" s="558"/>
      <c r="GY6" s="558"/>
      <c r="GZ6" s="558"/>
      <c r="HA6" s="558"/>
      <c r="HB6" s="558"/>
      <c r="HC6" s="558"/>
      <c r="HD6" s="558"/>
      <c r="HE6" s="558"/>
      <c r="HF6" s="558"/>
      <c r="HG6" s="558"/>
      <c r="HH6" s="558"/>
      <c r="HI6" s="558"/>
      <c r="HJ6" s="558"/>
      <c r="HK6" s="558"/>
      <c r="HL6" s="558"/>
      <c r="HM6" s="558"/>
      <c r="HN6" s="558"/>
      <c r="HO6" s="558"/>
      <c r="HP6" s="558"/>
      <c r="HQ6" s="558"/>
      <c r="HR6" s="558"/>
      <c r="HS6" s="558"/>
      <c r="HT6" s="558"/>
      <c r="HU6" s="558"/>
      <c r="HV6" s="558"/>
      <c r="HW6" s="558"/>
      <c r="HX6" s="558"/>
      <c r="HY6" s="558"/>
      <c r="HZ6" s="558"/>
      <c r="IA6" s="558"/>
      <c r="IB6" s="558"/>
      <c r="IC6" s="558"/>
      <c r="ID6" s="558"/>
      <c r="IE6" s="558"/>
      <c r="IF6" s="558"/>
      <c r="IG6" s="558"/>
      <c r="IH6" s="558"/>
      <c r="II6" s="558"/>
      <c r="IJ6" s="558"/>
      <c r="IK6" s="558"/>
      <c r="IL6" s="558"/>
      <c r="IM6" s="558"/>
      <c r="IN6" s="558"/>
      <c r="IO6" s="558"/>
      <c r="IP6" s="558"/>
      <c r="IQ6" s="558"/>
      <c r="IR6" s="558"/>
      <c r="IS6" s="558"/>
      <c r="IT6" s="558"/>
      <c r="IU6" s="558"/>
      <c r="IV6" s="558"/>
      <c r="IW6" s="558"/>
      <c r="IX6" s="558"/>
      <c r="IY6" s="558"/>
      <c r="IZ6" s="558"/>
      <c r="JA6" s="558"/>
      <c r="JB6" s="558"/>
      <c r="JC6" s="558"/>
      <c r="JD6" s="558"/>
      <c r="JE6" s="558"/>
      <c r="JF6" s="558"/>
      <c r="JG6" s="558"/>
      <c r="JH6" s="558"/>
      <c r="JI6" s="558"/>
      <c r="JJ6" s="558"/>
      <c r="JK6" s="558"/>
      <c r="JL6" s="558"/>
      <c r="JM6" s="558"/>
      <c r="JN6" s="558"/>
      <c r="JO6" s="558"/>
      <c r="JP6" s="558"/>
      <c r="JQ6" s="558"/>
      <c r="JR6" s="558"/>
      <c r="JS6" s="558"/>
      <c r="JT6" s="558"/>
      <c r="JU6" s="558"/>
      <c r="JV6" s="558"/>
      <c r="JW6" s="558"/>
      <c r="JX6" s="558"/>
      <c r="JY6" s="558"/>
      <c r="JZ6" s="558"/>
      <c r="KA6" s="558"/>
      <c r="KB6" s="558"/>
      <c r="KC6" s="558"/>
      <c r="KD6" s="558"/>
      <c r="KE6" s="558"/>
      <c r="KF6" s="558"/>
      <c r="KG6" s="558"/>
      <c r="KH6" s="558"/>
      <c r="KI6" s="558"/>
      <c r="KJ6" s="558"/>
      <c r="KK6" s="558"/>
      <c r="KL6" s="558"/>
      <c r="KM6" s="558"/>
      <c r="KN6" s="558"/>
      <c r="KO6" s="558"/>
      <c r="KP6" s="558"/>
      <c r="KQ6" s="558"/>
      <c r="KR6" s="558"/>
      <c r="KS6" s="558"/>
      <c r="KT6" s="558"/>
      <c r="KU6" s="558"/>
      <c r="KV6" s="558"/>
      <c r="KW6" s="558"/>
      <c r="KX6" s="558"/>
      <c r="KY6" s="558"/>
      <c r="KZ6" s="558"/>
      <c r="LA6" s="558"/>
      <c r="LB6" s="558"/>
      <c r="LC6" s="558"/>
      <c r="LD6" s="558"/>
      <c r="LE6" s="558"/>
      <c r="LF6" s="558"/>
      <c r="LG6" s="558"/>
      <c r="LH6" s="558"/>
      <c r="LI6" s="558"/>
      <c r="LJ6" s="558"/>
      <c r="LK6" s="558"/>
      <c r="LL6" s="558"/>
      <c r="LM6" s="558"/>
      <c r="LN6" s="558"/>
      <c r="LO6" s="558"/>
      <c r="LP6" s="558"/>
      <c r="LQ6" s="558"/>
      <c r="LR6" s="558"/>
      <c r="LS6" s="558"/>
      <c r="LT6" s="558"/>
      <c r="LU6" s="558"/>
      <c r="LV6" s="558"/>
      <c r="LW6" s="558"/>
      <c r="LX6" s="558"/>
      <c r="LY6" s="558"/>
      <c r="LZ6" s="558"/>
      <c r="MA6" s="558"/>
      <c r="MB6" s="558"/>
      <c r="MC6" s="558"/>
      <c r="MD6" s="558"/>
      <c r="ME6" s="558"/>
      <c r="MF6" s="558"/>
      <c r="MG6" s="558"/>
      <c r="MH6" s="558"/>
      <c r="MI6" s="558"/>
      <c r="MJ6" s="558"/>
      <c r="MK6" s="558"/>
      <c r="ML6" s="558"/>
      <c r="MM6" s="558"/>
      <c r="MN6" s="558"/>
      <c r="MO6" s="558"/>
      <c r="MP6" s="558"/>
      <c r="MQ6" s="558"/>
      <c r="MR6" s="558"/>
      <c r="MS6" s="558"/>
      <c r="MT6" s="558"/>
      <c r="MU6" s="558"/>
      <c r="MV6" s="558"/>
      <c r="MW6" s="558"/>
      <c r="MX6" s="558"/>
      <c r="MY6" s="558"/>
      <c r="MZ6" s="558"/>
      <c r="NA6" s="558"/>
      <c r="NB6" s="558"/>
      <c r="NC6" s="558"/>
      <c r="ND6" s="558"/>
      <c r="NE6" s="558"/>
      <c r="NF6" s="558"/>
      <c r="NG6" s="558"/>
      <c r="NH6" s="558"/>
      <c r="NI6" s="558"/>
      <c r="NJ6" s="558"/>
      <c r="NK6" s="558"/>
      <c r="NL6" s="558"/>
      <c r="NM6" s="558"/>
      <c r="NN6" s="558"/>
      <c r="NO6" s="558"/>
      <c r="NP6" s="558"/>
      <c r="NQ6" s="558"/>
      <c r="NR6" s="558"/>
      <c r="NS6" s="558"/>
      <c r="NT6" s="558"/>
      <c r="NU6" s="558"/>
      <c r="NV6" s="558"/>
      <c r="NW6" s="558"/>
      <c r="NX6" s="558"/>
      <c r="NY6" s="558"/>
      <c r="NZ6" s="558"/>
      <c r="OA6" s="558"/>
      <c r="OB6" s="558"/>
      <c r="OC6" s="558"/>
      <c r="OD6" s="558"/>
      <c r="OE6" s="558"/>
      <c r="OF6" s="558"/>
      <c r="OG6" s="558"/>
      <c r="OH6" s="558"/>
      <c r="OI6" s="558"/>
      <c r="OJ6" s="558"/>
      <c r="OK6" s="558"/>
      <c r="OL6" s="558"/>
      <c r="OM6" s="558"/>
      <c r="ON6" s="558"/>
      <c r="OO6" s="558"/>
      <c r="OP6" s="558"/>
      <c r="OQ6" s="558"/>
      <c r="OR6" s="558"/>
      <c r="OS6" s="558"/>
      <c r="OT6" s="558"/>
      <c r="OU6" s="558"/>
      <c r="OV6" s="558"/>
      <c r="OW6" s="558"/>
      <c r="OX6" s="558"/>
      <c r="OY6" s="558"/>
      <c r="OZ6" s="558"/>
      <c r="PA6" s="558"/>
      <c r="PB6" s="558"/>
      <c r="PC6" s="558"/>
      <c r="PD6" s="558"/>
      <c r="PE6" s="558"/>
      <c r="PF6" s="558"/>
      <c r="PG6" s="558"/>
      <c r="PH6" s="558"/>
      <c r="PI6" s="558"/>
      <c r="PJ6" s="558"/>
      <c r="PK6" s="558"/>
      <c r="PL6" s="558"/>
      <c r="PM6" s="558"/>
      <c r="PN6" s="558"/>
      <c r="PO6" s="558"/>
      <c r="PP6" s="558"/>
      <c r="PQ6" s="558"/>
      <c r="PR6" s="558"/>
      <c r="PS6" s="558"/>
      <c r="PT6" s="558"/>
      <c r="PU6" s="558"/>
      <c r="PV6" s="558"/>
      <c r="PW6" s="558"/>
      <c r="PX6" s="558"/>
      <c r="PY6" s="558"/>
      <c r="PZ6" s="558"/>
      <c r="QA6" s="558"/>
      <c r="QB6" s="558"/>
      <c r="QC6" s="558"/>
      <c r="QD6" s="558"/>
      <c r="QE6" s="558"/>
      <c r="QF6" s="558"/>
      <c r="QG6" s="558"/>
      <c r="QH6" s="558"/>
      <c r="QI6" s="558"/>
      <c r="QJ6" s="558"/>
      <c r="QK6" s="558"/>
      <c r="QL6" s="558"/>
      <c r="QM6" s="558"/>
      <c r="QN6" s="558"/>
      <c r="QO6" s="558"/>
      <c r="QP6" s="558"/>
      <c r="QQ6" s="558"/>
      <c r="QR6" s="558"/>
      <c r="QS6" s="558"/>
      <c r="QT6" s="558"/>
      <c r="QU6" s="558"/>
      <c r="QV6" s="558"/>
      <c r="QW6" s="558"/>
      <c r="QX6" s="558"/>
      <c r="QY6" s="558"/>
      <c r="QZ6" s="558"/>
      <c r="RA6" s="558"/>
      <c r="RB6" s="558"/>
      <c r="RC6" s="558"/>
      <c r="RD6" s="558"/>
      <c r="RE6" s="558"/>
      <c r="RF6" s="558"/>
      <c r="RG6" s="558"/>
      <c r="RH6" s="558"/>
      <c r="RI6" s="558"/>
      <c r="RJ6" s="558"/>
      <c r="RK6" s="558"/>
      <c r="RL6" s="558"/>
      <c r="RM6" s="558"/>
      <c r="RN6" s="558"/>
      <c r="RO6" s="558"/>
      <c r="RP6" s="558"/>
      <c r="RQ6" s="558"/>
      <c r="RR6" s="558"/>
      <c r="RS6" s="558"/>
      <c r="RT6" s="558"/>
      <c r="RU6" s="558"/>
      <c r="RV6" s="558"/>
      <c r="RW6" s="558"/>
      <c r="RX6" s="558"/>
      <c r="RY6" s="558"/>
      <c r="RZ6" s="558"/>
      <c r="SA6" s="558"/>
      <c r="SB6" s="558"/>
      <c r="SC6" s="558"/>
      <c r="SD6" s="558"/>
      <c r="SE6" s="558"/>
      <c r="SF6" s="558"/>
      <c r="SG6" s="558"/>
      <c r="SH6" s="558"/>
      <c r="SI6" s="558"/>
      <c r="SJ6" s="558"/>
      <c r="SK6" s="558"/>
      <c r="SL6" s="558"/>
      <c r="SM6" s="558"/>
      <c r="SN6" s="558"/>
      <c r="SO6" s="558"/>
      <c r="SP6" s="558"/>
      <c r="SQ6" s="558"/>
      <c r="SR6" s="558"/>
      <c r="SS6" s="558"/>
      <c r="ST6" s="558"/>
      <c r="SU6" s="558"/>
      <c r="SV6" s="558"/>
      <c r="SW6" s="558"/>
      <c r="SX6" s="558"/>
      <c r="SY6" s="558"/>
      <c r="SZ6" s="558"/>
      <c r="TA6" s="558"/>
      <c r="TB6" s="558"/>
      <c r="TC6" s="558"/>
      <c r="TD6" s="558"/>
      <c r="TE6" s="558"/>
      <c r="TF6" s="558"/>
      <c r="TG6" s="558"/>
      <c r="TH6" s="558"/>
      <c r="TI6" s="558"/>
      <c r="TJ6" s="558"/>
      <c r="TK6" s="558"/>
      <c r="TL6" s="558"/>
      <c r="TM6" s="558"/>
      <c r="TN6" s="558"/>
      <c r="TO6" s="558"/>
      <c r="TP6" s="558"/>
      <c r="TQ6" s="558"/>
      <c r="TR6" s="558"/>
      <c r="TS6" s="558"/>
      <c r="TT6" s="558"/>
      <c r="TU6" s="558"/>
      <c r="TV6" s="558"/>
      <c r="TW6" s="558"/>
      <c r="TX6" s="558"/>
      <c r="TY6" s="558"/>
      <c r="TZ6" s="558"/>
      <c r="UA6" s="558"/>
      <c r="UB6" s="558"/>
      <c r="UC6" s="558"/>
      <c r="UD6" s="558"/>
      <c r="UE6" s="558"/>
      <c r="UF6" s="558"/>
      <c r="UG6" s="558"/>
      <c r="UH6" s="558"/>
      <c r="UI6" s="558"/>
      <c r="UJ6" s="558"/>
      <c r="UK6" s="558"/>
      <c r="UL6" s="558"/>
      <c r="UM6" s="558"/>
      <c r="UN6" s="558"/>
      <c r="UO6" s="558"/>
      <c r="UP6" s="558"/>
      <c r="UQ6" s="558"/>
      <c r="UR6" s="558"/>
      <c r="US6" s="558"/>
      <c r="UT6" s="558"/>
      <c r="UU6" s="558"/>
      <c r="UV6" s="558"/>
      <c r="UW6" s="558"/>
      <c r="UX6" s="558"/>
      <c r="UY6" s="558"/>
      <c r="UZ6" s="558"/>
      <c r="VA6" s="558"/>
      <c r="VB6" s="558"/>
      <c r="VC6" s="558"/>
      <c r="VD6" s="558"/>
      <c r="VE6" s="558"/>
      <c r="VF6" s="558"/>
      <c r="VG6" s="558"/>
      <c r="VH6" s="558"/>
      <c r="VI6" s="558"/>
      <c r="VJ6" s="558"/>
      <c r="VK6" s="558"/>
      <c r="VL6" s="558"/>
      <c r="VM6" s="558"/>
      <c r="VN6" s="558"/>
      <c r="VO6" s="558"/>
      <c r="VP6" s="558"/>
      <c r="VQ6" s="558"/>
      <c r="VR6" s="558"/>
      <c r="VS6" s="558"/>
      <c r="VT6" s="558"/>
      <c r="VU6" s="558"/>
      <c r="VV6" s="558"/>
      <c r="VW6" s="558"/>
      <c r="VX6" s="558"/>
      <c r="VY6" s="558"/>
      <c r="VZ6" s="558"/>
      <c r="WA6" s="558"/>
      <c r="WB6" s="558"/>
      <c r="WC6" s="558"/>
      <c r="WD6" s="558"/>
      <c r="WE6" s="558"/>
      <c r="WF6" s="558"/>
      <c r="WG6" s="558"/>
      <c r="WH6" s="558"/>
      <c r="WI6" s="558"/>
      <c r="WJ6" s="558"/>
      <c r="WK6" s="558"/>
      <c r="WL6" s="558"/>
      <c r="WM6" s="558"/>
      <c r="WN6" s="558"/>
      <c r="WO6" s="558"/>
      <c r="WP6" s="558"/>
      <c r="WQ6" s="558"/>
      <c r="WR6" s="558"/>
      <c r="WS6" s="558"/>
      <c r="WT6" s="558"/>
      <c r="WU6" s="558"/>
      <c r="WV6" s="558"/>
      <c r="WW6" s="558"/>
      <c r="WX6" s="558"/>
      <c r="WY6" s="558"/>
      <c r="WZ6" s="558"/>
      <c r="XA6" s="558"/>
      <c r="XB6" s="558"/>
      <c r="XC6" s="558"/>
      <c r="XD6" s="558"/>
      <c r="XE6" s="558"/>
      <c r="XF6" s="558"/>
      <c r="XG6" s="558"/>
      <c r="XH6" s="558"/>
      <c r="XI6" s="558"/>
      <c r="XJ6" s="558"/>
      <c r="XK6" s="558"/>
      <c r="XL6" s="558"/>
      <c r="XM6" s="558"/>
      <c r="XN6" s="558"/>
      <c r="XO6" s="558"/>
      <c r="XP6" s="558"/>
      <c r="XQ6" s="558"/>
      <c r="XR6" s="558"/>
      <c r="XS6" s="558"/>
      <c r="XT6" s="558"/>
      <c r="XU6" s="558"/>
      <c r="XV6" s="558"/>
      <c r="XW6" s="558"/>
      <c r="XX6" s="558"/>
      <c r="XY6" s="558"/>
      <c r="XZ6" s="558"/>
      <c r="YA6" s="558"/>
      <c r="YB6" s="558"/>
      <c r="YC6" s="558"/>
      <c r="YD6" s="558"/>
      <c r="YE6" s="558"/>
      <c r="YF6" s="558"/>
      <c r="YG6" s="558"/>
      <c r="YH6" s="558"/>
      <c r="YI6" s="558"/>
      <c r="YJ6" s="558"/>
      <c r="YK6" s="558"/>
      <c r="YL6" s="558"/>
      <c r="YM6" s="558"/>
      <c r="YN6" s="558"/>
      <c r="YO6" s="558"/>
      <c r="YP6" s="558"/>
      <c r="YQ6" s="558"/>
      <c r="YR6" s="558"/>
      <c r="YS6" s="558"/>
      <c r="YT6" s="558"/>
      <c r="YU6" s="558"/>
      <c r="YV6" s="558"/>
      <c r="YW6" s="558"/>
      <c r="YX6" s="558"/>
      <c r="YY6" s="558"/>
      <c r="YZ6" s="558"/>
      <c r="ZA6" s="558"/>
      <c r="ZB6" s="558"/>
      <c r="ZC6" s="558"/>
      <c r="ZD6" s="558"/>
      <c r="ZE6" s="558"/>
      <c r="ZF6" s="558"/>
      <c r="ZG6" s="558"/>
      <c r="ZH6" s="558"/>
      <c r="ZI6" s="558"/>
      <c r="ZJ6" s="558"/>
      <c r="ZK6" s="558"/>
      <c r="ZL6" s="558"/>
      <c r="ZM6" s="558"/>
      <c r="ZN6" s="558"/>
      <c r="ZO6" s="558"/>
      <c r="ZP6" s="558"/>
      <c r="ZQ6" s="558"/>
      <c r="ZR6" s="558"/>
      <c r="ZS6" s="558"/>
      <c r="ZT6" s="558"/>
      <c r="ZU6" s="558"/>
      <c r="ZV6" s="558"/>
      <c r="ZW6" s="558"/>
      <c r="ZX6" s="558"/>
      <c r="ZY6" s="558"/>
      <c r="ZZ6" s="558"/>
      <c r="AAA6" s="558"/>
      <c r="AAB6" s="558"/>
      <c r="AAC6" s="558"/>
      <c r="AAD6" s="558"/>
      <c r="AAE6" s="558"/>
      <c r="AAF6" s="558"/>
      <c r="AAG6" s="558"/>
      <c r="AAH6" s="558"/>
      <c r="AAI6" s="558"/>
      <c r="AAJ6" s="558"/>
      <c r="AAK6" s="558"/>
      <c r="AAL6" s="558"/>
      <c r="AAM6" s="558"/>
      <c r="AAN6" s="558"/>
      <c r="AAO6" s="558"/>
      <c r="AAP6" s="558"/>
      <c r="AAQ6" s="558"/>
      <c r="AAR6" s="558"/>
      <c r="AAS6" s="558"/>
      <c r="AAT6" s="558"/>
      <c r="AAU6" s="558"/>
      <c r="AAV6" s="558"/>
      <c r="AAW6" s="558"/>
      <c r="AAX6" s="558"/>
      <c r="AAY6" s="558"/>
      <c r="AAZ6" s="558"/>
      <c r="ABA6" s="558"/>
      <c r="ABB6" s="558"/>
      <c r="ABC6" s="558"/>
      <c r="ABD6" s="558"/>
      <c r="ABE6" s="558"/>
      <c r="ABF6" s="558"/>
      <c r="ABG6" s="558"/>
      <c r="ABH6" s="558"/>
      <c r="ABI6" s="558"/>
      <c r="ABJ6" s="558"/>
      <c r="ABK6" s="558"/>
      <c r="ABL6" s="558"/>
      <c r="ABM6" s="558"/>
      <c r="ABN6" s="558"/>
      <c r="ABO6" s="558"/>
      <c r="ABP6" s="558"/>
      <c r="ABQ6" s="558"/>
      <c r="ABR6" s="558"/>
      <c r="ABS6" s="558"/>
      <c r="ABT6" s="558"/>
      <c r="ABU6" s="558"/>
      <c r="ABV6" s="558"/>
      <c r="ABW6" s="558"/>
      <c r="ABX6" s="558"/>
      <c r="ABY6" s="558"/>
      <c r="ABZ6" s="558"/>
      <c r="ACA6" s="558"/>
      <c r="ACB6" s="558"/>
      <c r="ACC6" s="558"/>
      <c r="ACD6" s="558"/>
      <c r="ACE6" s="558"/>
      <c r="ACF6" s="558"/>
      <c r="ACG6" s="558"/>
      <c r="ACH6" s="558"/>
      <c r="ACI6" s="558"/>
      <c r="ACJ6" s="558"/>
      <c r="ACK6" s="558"/>
      <c r="ACL6" s="558"/>
      <c r="ACM6" s="558"/>
      <c r="ACN6" s="558"/>
      <c r="ACO6" s="558"/>
      <c r="ACP6" s="558"/>
      <c r="ACQ6" s="558"/>
      <c r="ACR6" s="558"/>
      <c r="ACS6" s="558"/>
      <c r="ACT6" s="558"/>
      <c r="ACU6" s="558"/>
      <c r="ACV6" s="558"/>
      <c r="ACW6" s="558"/>
      <c r="ACX6" s="558"/>
      <c r="ACY6" s="558"/>
      <c r="ACZ6" s="558"/>
      <c r="ADA6" s="558"/>
      <c r="ADB6" s="558"/>
      <c r="ADC6" s="558"/>
      <c r="ADD6" s="558"/>
      <c r="ADE6" s="558"/>
      <c r="ADF6" s="558"/>
      <c r="ADG6" s="558"/>
      <c r="ADH6" s="558"/>
      <c r="ADI6" s="558"/>
      <c r="ADJ6" s="558"/>
      <c r="ADK6" s="558"/>
      <c r="ADL6" s="558"/>
      <c r="ADM6" s="558"/>
      <c r="ADN6" s="558"/>
      <c r="ADO6" s="558"/>
      <c r="ADP6" s="558"/>
      <c r="ADQ6" s="558"/>
      <c r="ADR6" s="558"/>
      <c r="ADS6" s="558"/>
      <c r="ADT6" s="558"/>
      <c r="ADU6" s="558"/>
      <c r="ADV6" s="558"/>
      <c r="ADW6" s="558"/>
      <c r="ADX6" s="558"/>
      <c r="ADY6" s="558"/>
      <c r="ADZ6" s="558"/>
      <c r="AEA6" s="558"/>
      <c r="AEB6" s="558"/>
      <c r="AEC6" s="558"/>
      <c r="AED6" s="558"/>
      <c r="AEE6" s="558"/>
      <c r="AEF6" s="558"/>
      <c r="AEG6" s="558"/>
      <c r="AEH6" s="558"/>
      <c r="AEI6" s="558"/>
      <c r="AEJ6" s="558"/>
      <c r="AEK6" s="558"/>
      <c r="AEL6" s="558"/>
      <c r="AEM6" s="558"/>
      <c r="AEN6" s="558"/>
      <c r="AEO6" s="558"/>
      <c r="AEP6" s="558"/>
      <c r="AEQ6" s="558"/>
      <c r="AER6" s="558"/>
      <c r="AES6" s="558"/>
      <c r="AET6" s="558"/>
      <c r="AEU6" s="558"/>
      <c r="AEV6" s="558"/>
      <c r="AEW6" s="558"/>
      <c r="AEX6" s="558"/>
      <c r="AEY6" s="558"/>
      <c r="AEZ6" s="558"/>
      <c r="AFA6" s="558"/>
      <c r="AFB6" s="558"/>
      <c r="AFC6" s="558"/>
      <c r="AFD6" s="558"/>
      <c r="AFE6" s="558"/>
      <c r="AFF6" s="558"/>
      <c r="AFG6" s="558"/>
      <c r="AFH6" s="558"/>
      <c r="AFI6" s="558"/>
      <c r="AFJ6" s="558"/>
      <c r="AFK6" s="558"/>
      <c r="AFL6" s="558"/>
      <c r="AFM6" s="558"/>
      <c r="AFN6" s="558"/>
      <c r="AFO6" s="558"/>
      <c r="AFP6" s="558"/>
      <c r="AFQ6" s="558"/>
      <c r="AFR6" s="558"/>
      <c r="AFS6" s="558"/>
      <c r="AFT6" s="558"/>
      <c r="AFU6" s="558"/>
      <c r="AFV6" s="558"/>
      <c r="AFW6" s="558"/>
      <c r="AFX6" s="558"/>
      <c r="AFY6" s="558"/>
      <c r="AFZ6" s="558"/>
      <c r="AGA6" s="558"/>
      <c r="AGB6" s="558"/>
      <c r="AGC6" s="558"/>
      <c r="AGD6" s="558"/>
      <c r="AGE6" s="558"/>
      <c r="AGF6" s="558"/>
      <c r="AGG6" s="558"/>
      <c r="AGH6" s="558"/>
      <c r="AGI6" s="558"/>
      <c r="AGJ6" s="558"/>
      <c r="AGK6" s="558"/>
      <c r="AGL6" s="558"/>
      <c r="AGM6" s="558"/>
      <c r="AGN6" s="558"/>
      <c r="AGO6" s="558"/>
      <c r="AGP6" s="558"/>
      <c r="AGQ6" s="558"/>
      <c r="AGR6" s="558"/>
      <c r="AGS6" s="558"/>
      <c r="AGT6" s="558"/>
      <c r="AGU6" s="558"/>
      <c r="AGV6" s="558"/>
      <c r="AGW6" s="558"/>
      <c r="AGX6" s="558"/>
      <c r="AGY6" s="558"/>
      <c r="AGZ6" s="558"/>
      <c r="AHA6" s="558"/>
      <c r="AHB6" s="558"/>
      <c r="AHC6" s="558"/>
      <c r="AHD6" s="558"/>
      <c r="AHE6" s="558"/>
      <c r="AHF6" s="558"/>
      <c r="AHG6" s="558"/>
      <c r="AHH6" s="558"/>
      <c r="AHI6" s="558"/>
      <c r="AHJ6" s="558"/>
      <c r="AHK6" s="558"/>
      <c r="AHL6" s="558"/>
      <c r="AHM6" s="558"/>
      <c r="AHN6" s="558"/>
      <c r="AHO6" s="558"/>
      <c r="AHP6" s="558"/>
      <c r="AHQ6" s="558"/>
      <c r="AHR6" s="558"/>
      <c r="AHS6" s="558"/>
      <c r="AHT6" s="558"/>
      <c r="AHU6" s="558"/>
      <c r="AHV6" s="558"/>
      <c r="AHW6" s="558"/>
      <c r="AHX6" s="558"/>
      <c r="AHY6" s="558"/>
      <c r="AHZ6" s="558"/>
      <c r="AIA6" s="558"/>
      <c r="AIB6" s="558"/>
      <c r="AIC6" s="558"/>
      <c r="AID6" s="558"/>
      <c r="AIE6" s="558"/>
      <c r="AIF6" s="558"/>
      <c r="AIG6" s="558"/>
      <c r="AIH6" s="558"/>
      <c r="AII6" s="558"/>
      <c r="AIJ6" s="558"/>
      <c r="AIK6" s="558"/>
      <c r="AIL6" s="558"/>
      <c r="AIM6" s="558"/>
      <c r="AIN6" s="558"/>
      <c r="AIO6" s="558"/>
      <c r="AIP6" s="558"/>
      <c r="AIQ6" s="558"/>
      <c r="AIR6" s="558"/>
      <c r="AIS6" s="558"/>
      <c r="AIT6" s="558"/>
      <c r="AIU6" s="558"/>
      <c r="AIV6" s="558"/>
      <c r="AIW6" s="558"/>
      <c r="AIX6" s="558"/>
      <c r="AIY6" s="558"/>
      <c r="AIZ6" s="558"/>
      <c r="AJA6" s="558"/>
      <c r="AJB6" s="558"/>
      <c r="AJC6" s="558"/>
      <c r="AJD6" s="558"/>
      <c r="AJE6" s="558"/>
      <c r="AJF6" s="558"/>
      <c r="AJG6" s="558"/>
      <c r="AJH6" s="558"/>
      <c r="AJI6" s="558"/>
      <c r="AJJ6" s="558"/>
      <c r="AJK6" s="558"/>
      <c r="AJL6" s="558"/>
      <c r="AJM6" s="558"/>
      <c r="AJN6" s="558"/>
      <c r="AJO6" s="558"/>
      <c r="AJP6" s="558"/>
      <c r="AJQ6" s="558"/>
      <c r="AJR6" s="558"/>
      <c r="AJS6" s="558"/>
      <c r="AJT6" s="558"/>
      <c r="AJU6" s="558"/>
      <c r="AJV6" s="558"/>
      <c r="AJW6" s="558"/>
      <c r="AJX6" s="558"/>
      <c r="AJY6" s="558"/>
      <c r="AJZ6" s="558"/>
      <c r="AKA6" s="558"/>
      <c r="AKB6" s="558"/>
      <c r="AKC6" s="558"/>
      <c r="AKD6" s="558"/>
      <c r="AKE6" s="558"/>
      <c r="AKF6" s="558"/>
      <c r="AKG6" s="558"/>
      <c r="AKH6" s="558"/>
      <c r="AKI6" s="558"/>
      <c r="AKJ6" s="558"/>
      <c r="AKK6" s="558"/>
      <c r="AKL6" s="558"/>
      <c r="AKM6" s="558"/>
      <c r="AKN6" s="558"/>
      <c r="AKO6" s="558"/>
      <c r="AKP6" s="558"/>
      <c r="AKQ6" s="558"/>
      <c r="AKR6" s="558"/>
      <c r="AKS6" s="558"/>
      <c r="AKT6" s="558"/>
      <c r="AKU6" s="558"/>
      <c r="AKV6" s="558"/>
      <c r="AKW6" s="558"/>
      <c r="AKX6" s="558"/>
      <c r="AKY6" s="558"/>
      <c r="AKZ6" s="558"/>
      <c r="ALA6" s="558"/>
      <c r="ALB6" s="558"/>
      <c r="ALC6" s="558"/>
      <c r="ALD6" s="558"/>
      <c r="ALE6" s="558"/>
      <c r="ALF6" s="558"/>
      <c r="ALG6" s="558"/>
      <c r="ALH6" s="558"/>
      <c r="ALI6" s="558"/>
      <c r="ALJ6" s="558"/>
      <c r="ALK6" s="558"/>
      <c r="ALL6" s="558"/>
      <c r="ALM6" s="558"/>
      <c r="ALN6" s="558"/>
      <c r="ALO6" s="558"/>
      <c r="ALP6" s="558"/>
      <c r="ALQ6" s="558"/>
      <c r="ALR6" s="558"/>
      <c r="ALS6" s="558"/>
      <c r="ALT6" s="558"/>
      <c r="ALU6" s="558"/>
      <c r="ALV6" s="558"/>
      <c r="ALW6" s="558"/>
      <c r="ALX6" s="558"/>
      <c r="ALY6" s="558"/>
      <c r="ALZ6" s="558"/>
      <c r="AMA6" s="558"/>
      <c r="AMB6" s="558"/>
      <c r="AMC6" s="558"/>
      <c r="AMD6" s="558"/>
      <c r="AME6" s="558"/>
      <c r="AMF6" s="558"/>
      <c r="AMG6" s="558"/>
      <c r="AMH6" s="558"/>
      <c r="AMI6" s="558"/>
      <c r="AMJ6" s="558"/>
    </row>
    <row r="7" ht="17.25">
      <c r="A7" s="559" t="s">
        <v>532</v>
      </c>
      <c r="B7" s="562">
        <v>1.959782181E9</v>
      </c>
      <c r="C7" s="564" t="s">
        <v>533</v>
      </c>
      <c r="D7" s="562">
        <v>0.0</v>
      </c>
      <c r="E7" s="562"/>
      <c r="F7" s="563"/>
      <c r="G7" s="558"/>
      <c r="H7" s="558"/>
      <c r="I7" s="558"/>
      <c r="J7" s="558"/>
      <c r="K7" s="558"/>
      <c r="L7" s="558"/>
      <c r="M7" s="558"/>
      <c r="N7" s="558"/>
      <c r="O7" s="558"/>
      <c r="P7" s="558"/>
      <c r="Q7" s="558"/>
      <c r="R7" s="558"/>
      <c r="S7" s="558"/>
      <c r="T7" s="558"/>
      <c r="U7" s="558"/>
      <c r="V7" s="558"/>
      <c r="W7" s="558"/>
      <c r="X7" s="558"/>
      <c r="Y7" s="558"/>
      <c r="Z7" s="558"/>
      <c r="AA7" s="558"/>
      <c r="AB7" s="558"/>
      <c r="AC7" s="558"/>
      <c r="AD7" s="558"/>
      <c r="AE7" s="558"/>
      <c r="AF7" s="558"/>
      <c r="AG7" s="558"/>
      <c r="AH7" s="558"/>
      <c r="AI7" s="558"/>
      <c r="AJ7" s="558"/>
      <c r="AK7" s="558"/>
      <c r="AL7" s="558"/>
      <c r="AM7" s="558"/>
      <c r="AN7" s="558"/>
      <c r="AO7" s="558"/>
      <c r="AP7" s="558"/>
      <c r="AQ7" s="558"/>
      <c r="AR7" s="558"/>
      <c r="AS7" s="558"/>
      <c r="AT7" s="558"/>
      <c r="AU7" s="558"/>
      <c r="AV7" s="558"/>
      <c r="AW7" s="558"/>
      <c r="AX7" s="558"/>
      <c r="AY7" s="558"/>
      <c r="AZ7" s="558"/>
      <c r="BA7" s="558"/>
      <c r="BB7" s="558"/>
      <c r="BC7" s="558"/>
      <c r="BD7" s="558"/>
      <c r="BE7" s="558"/>
      <c r="BF7" s="558"/>
      <c r="BG7" s="558"/>
      <c r="BH7" s="558"/>
      <c r="BI7" s="558"/>
      <c r="BJ7" s="558"/>
      <c r="BK7" s="558"/>
      <c r="BL7" s="558"/>
      <c r="BM7" s="558"/>
      <c r="BN7" s="558"/>
      <c r="BO7" s="558"/>
      <c r="BP7" s="558"/>
      <c r="BQ7" s="558"/>
      <c r="BR7" s="558"/>
      <c r="BS7" s="558"/>
      <c r="BT7" s="558"/>
      <c r="BU7" s="558"/>
      <c r="BV7" s="558"/>
      <c r="BW7" s="558"/>
      <c r="BX7" s="558"/>
      <c r="BY7" s="558"/>
      <c r="BZ7" s="558"/>
      <c r="CA7" s="558"/>
      <c r="CB7" s="558"/>
      <c r="CC7" s="558"/>
      <c r="CD7" s="558"/>
      <c r="CE7" s="558"/>
      <c r="CF7" s="558"/>
      <c r="CG7" s="558"/>
      <c r="CH7" s="558"/>
      <c r="CI7" s="558"/>
      <c r="CJ7" s="558"/>
      <c r="CK7" s="558"/>
      <c r="CL7" s="558"/>
      <c r="CM7" s="558"/>
      <c r="CN7" s="558"/>
      <c r="CO7" s="558"/>
      <c r="CP7" s="558"/>
      <c r="CQ7" s="558"/>
      <c r="CR7" s="558"/>
      <c r="CS7" s="558"/>
      <c r="CT7" s="558"/>
      <c r="CU7" s="558"/>
      <c r="CV7" s="558"/>
      <c r="CW7" s="558"/>
      <c r="CX7" s="558"/>
      <c r="CY7" s="558"/>
      <c r="CZ7" s="558"/>
      <c r="DA7" s="558"/>
      <c r="DB7" s="558"/>
      <c r="DC7" s="558"/>
      <c r="DD7" s="558"/>
      <c r="DE7" s="558"/>
      <c r="DF7" s="558"/>
      <c r="DG7" s="558"/>
      <c r="DH7" s="558"/>
      <c r="DI7" s="558"/>
      <c r="DJ7" s="558"/>
      <c r="DK7" s="558"/>
      <c r="DL7" s="558"/>
      <c r="DM7" s="558"/>
      <c r="DN7" s="558"/>
      <c r="DO7" s="558"/>
      <c r="DP7" s="558"/>
      <c r="DQ7" s="558"/>
      <c r="DR7" s="558"/>
      <c r="DS7" s="558"/>
      <c r="DT7" s="558"/>
      <c r="DU7" s="558"/>
      <c r="DV7" s="558"/>
      <c r="DW7" s="558"/>
      <c r="DX7" s="558"/>
      <c r="DY7" s="558"/>
      <c r="DZ7" s="558"/>
      <c r="EA7" s="558"/>
      <c r="EB7" s="558"/>
      <c r="EC7" s="558"/>
      <c r="ED7" s="558"/>
      <c r="EE7" s="558"/>
      <c r="EF7" s="558"/>
      <c r="EG7" s="558"/>
      <c r="EH7" s="558"/>
      <c r="EI7" s="558"/>
      <c r="EJ7" s="558"/>
      <c r="EK7" s="558"/>
      <c r="EL7" s="558"/>
      <c r="EM7" s="558"/>
      <c r="EN7" s="558"/>
      <c r="EO7" s="558"/>
      <c r="EP7" s="558"/>
      <c r="EQ7" s="558"/>
      <c r="ER7" s="558"/>
      <c r="ES7" s="558"/>
      <c r="ET7" s="558"/>
      <c r="EU7" s="558"/>
      <c r="EV7" s="558"/>
      <c r="EW7" s="558"/>
      <c r="EX7" s="558"/>
      <c r="EY7" s="558"/>
      <c r="EZ7" s="558"/>
      <c r="FA7" s="558"/>
      <c r="FB7" s="558"/>
      <c r="FC7" s="558"/>
      <c r="FD7" s="558"/>
      <c r="FE7" s="558"/>
      <c r="FF7" s="558"/>
      <c r="FG7" s="558"/>
      <c r="FH7" s="558"/>
      <c r="FI7" s="558"/>
      <c r="FJ7" s="558"/>
      <c r="FK7" s="558"/>
      <c r="FL7" s="558"/>
      <c r="FM7" s="558"/>
      <c r="FN7" s="558"/>
      <c r="FO7" s="558"/>
      <c r="FP7" s="558"/>
      <c r="FQ7" s="558"/>
      <c r="FR7" s="558"/>
      <c r="FS7" s="558"/>
      <c r="FT7" s="558"/>
      <c r="FU7" s="558"/>
      <c r="FV7" s="558"/>
      <c r="FW7" s="558"/>
      <c r="FX7" s="558"/>
      <c r="FY7" s="558"/>
      <c r="FZ7" s="558"/>
      <c r="GA7" s="558"/>
      <c r="GB7" s="558"/>
      <c r="GC7" s="558"/>
      <c r="GD7" s="558"/>
      <c r="GE7" s="558"/>
      <c r="GF7" s="558"/>
      <c r="GG7" s="558"/>
      <c r="GH7" s="558"/>
      <c r="GI7" s="558"/>
      <c r="GJ7" s="558"/>
      <c r="GK7" s="558"/>
      <c r="GL7" s="558"/>
      <c r="GM7" s="558"/>
      <c r="GN7" s="558"/>
      <c r="GO7" s="558"/>
      <c r="GP7" s="558"/>
      <c r="GQ7" s="558"/>
      <c r="GR7" s="558"/>
      <c r="GS7" s="558"/>
      <c r="GT7" s="558"/>
      <c r="GU7" s="558"/>
      <c r="GV7" s="558"/>
      <c r="GW7" s="558"/>
      <c r="GX7" s="558"/>
      <c r="GY7" s="558"/>
      <c r="GZ7" s="558"/>
      <c r="HA7" s="558"/>
      <c r="HB7" s="558"/>
      <c r="HC7" s="558"/>
      <c r="HD7" s="558"/>
      <c r="HE7" s="558"/>
      <c r="HF7" s="558"/>
      <c r="HG7" s="558"/>
      <c r="HH7" s="558"/>
      <c r="HI7" s="558"/>
      <c r="HJ7" s="558"/>
      <c r="HK7" s="558"/>
      <c r="HL7" s="558"/>
      <c r="HM7" s="558"/>
      <c r="HN7" s="558"/>
      <c r="HO7" s="558"/>
      <c r="HP7" s="558"/>
      <c r="HQ7" s="558"/>
      <c r="HR7" s="558"/>
      <c r="HS7" s="558"/>
      <c r="HT7" s="558"/>
      <c r="HU7" s="558"/>
      <c r="HV7" s="558"/>
      <c r="HW7" s="558"/>
      <c r="HX7" s="558"/>
      <c r="HY7" s="558"/>
      <c r="HZ7" s="558"/>
      <c r="IA7" s="558"/>
      <c r="IB7" s="558"/>
      <c r="IC7" s="558"/>
      <c r="ID7" s="558"/>
      <c r="IE7" s="558"/>
      <c r="IF7" s="558"/>
      <c r="IG7" s="558"/>
      <c r="IH7" s="558"/>
      <c r="II7" s="558"/>
      <c r="IJ7" s="558"/>
      <c r="IK7" s="558"/>
      <c r="IL7" s="558"/>
      <c r="IM7" s="558"/>
      <c r="IN7" s="558"/>
      <c r="IO7" s="558"/>
      <c r="IP7" s="558"/>
      <c r="IQ7" s="558"/>
      <c r="IR7" s="558"/>
      <c r="IS7" s="558"/>
      <c r="IT7" s="558"/>
      <c r="IU7" s="558"/>
      <c r="IV7" s="558"/>
      <c r="IW7" s="558"/>
      <c r="IX7" s="558"/>
      <c r="IY7" s="558"/>
      <c r="IZ7" s="558"/>
      <c r="JA7" s="558"/>
      <c r="JB7" s="558"/>
      <c r="JC7" s="558"/>
      <c r="JD7" s="558"/>
      <c r="JE7" s="558"/>
      <c r="JF7" s="558"/>
      <c r="JG7" s="558"/>
      <c r="JH7" s="558"/>
      <c r="JI7" s="558"/>
      <c r="JJ7" s="558"/>
      <c r="JK7" s="558"/>
      <c r="JL7" s="558"/>
      <c r="JM7" s="558"/>
      <c r="JN7" s="558"/>
      <c r="JO7" s="558"/>
      <c r="JP7" s="558"/>
      <c r="JQ7" s="558"/>
      <c r="JR7" s="558"/>
      <c r="JS7" s="558"/>
      <c r="JT7" s="558"/>
      <c r="JU7" s="558"/>
      <c r="JV7" s="558"/>
      <c r="JW7" s="558"/>
      <c r="JX7" s="558"/>
      <c r="JY7" s="558"/>
      <c r="JZ7" s="558"/>
      <c r="KA7" s="558"/>
      <c r="KB7" s="558"/>
      <c r="KC7" s="558"/>
      <c r="KD7" s="558"/>
      <c r="KE7" s="558"/>
      <c r="KF7" s="558"/>
      <c r="KG7" s="558"/>
      <c r="KH7" s="558"/>
      <c r="KI7" s="558"/>
      <c r="KJ7" s="558"/>
      <c r="KK7" s="558"/>
      <c r="KL7" s="558"/>
      <c r="KM7" s="558"/>
      <c r="KN7" s="558"/>
      <c r="KO7" s="558"/>
      <c r="KP7" s="558"/>
      <c r="KQ7" s="558"/>
      <c r="KR7" s="558"/>
      <c r="KS7" s="558"/>
      <c r="KT7" s="558"/>
      <c r="KU7" s="558"/>
      <c r="KV7" s="558"/>
      <c r="KW7" s="558"/>
      <c r="KX7" s="558"/>
      <c r="KY7" s="558"/>
      <c r="KZ7" s="558"/>
      <c r="LA7" s="558"/>
      <c r="LB7" s="558"/>
      <c r="LC7" s="558"/>
      <c r="LD7" s="558"/>
      <c r="LE7" s="558"/>
      <c r="LF7" s="558"/>
      <c r="LG7" s="558"/>
      <c r="LH7" s="558"/>
      <c r="LI7" s="558"/>
      <c r="LJ7" s="558"/>
      <c r="LK7" s="558"/>
      <c r="LL7" s="558"/>
      <c r="LM7" s="558"/>
      <c r="LN7" s="558"/>
      <c r="LO7" s="558"/>
      <c r="LP7" s="558"/>
      <c r="LQ7" s="558"/>
      <c r="LR7" s="558"/>
      <c r="LS7" s="558"/>
      <c r="LT7" s="558"/>
      <c r="LU7" s="558"/>
      <c r="LV7" s="558"/>
      <c r="LW7" s="558"/>
      <c r="LX7" s="558"/>
      <c r="LY7" s="558"/>
      <c r="LZ7" s="558"/>
      <c r="MA7" s="558"/>
      <c r="MB7" s="558"/>
      <c r="MC7" s="558"/>
      <c r="MD7" s="558"/>
      <c r="ME7" s="558"/>
      <c r="MF7" s="558"/>
      <c r="MG7" s="558"/>
      <c r="MH7" s="558"/>
      <c r="MI7" s="558"/>
      <c r="MJ7" s="558"/>
      <c r="MK7" s="558"/>
      <c r="ML7" s="558"/>
      <c r="MM7" s="558"/>
      <c r="MN7" s="558"/>
      <c r="MO7" s="558"/>
      <c r="MP7" s="558"/>
      <c r="MQ7" s="558"/>
      <c r="MR7" s="558"/>
      <c r="MS7" s="558"/>
      <c r="MT7" s="558"/>
      <c r="MU7" s="558"/>
      <c r="MV7" s="558"/>
      <c r="MW7" s="558"/>
      <c r="MX7" s="558"/>
      <c r="MY7" s="558"/>
      <c r="MZ7" s="558"/>
      <c r="NA7" s="558"/>
      <c r="NB7" s="558"/>
      <c r="NC7" s="558"/>
      <c r="ND7" s="558"/>
      <c r="NE7" s="558"/>
      <c r="NF7" s="558"/>
      <c r="NG7" s="558"/>
      <c r="NH7" s="558"/>
      <c r="NI7" s="558"/>
      <c r="NJ7" s="558"/>
      <c r="NK7" s="558"/>
      <c r="NL7" s="558"/>
      <c r="NM7" s="558"/>
      <c r="NN7" s="558"/>
      <c r="NO7" s="558"/>
      <c r="NP7" s="558"/>
      <c r="NQ7" s="558"/>
      <c r="NR7" s="558"/>
      <c r="NS7" s="558"/>
      <c r="NT7" s="558"/>
      <c r="NU7" s="558"/>
      <c r="NV7" s="558"/>
      <c r="NW7" s="558"/>
      <c r="NX7" s="558"/>
      <c r="NY7" s="558"/>
      <c r="NZ7" s="558"/>
      <c r="OA7" s="558"/>
      <c r="OB7" s="558"/>
      <c r="OC7" s="558"/>
      <c r="OD7" s="558"/>
      <c r="OE7" s="558"/>
      <c r="OF7" s="558"/>
      <c r="OG7" s="558"/>
      <c r="OH7" s="558"/>
      <c r="OI7" s="558"/>
      <c r="OJ7" s="558"/>
      <c r="OK7" s="558"/>
      <c r="OL7" s="558"/>
      <c r="OM7" s="558"/>
      <c r="ON7" s="558"/>
      <c r="OO7" s="558"/>
      <c r="OP7" s="558"/>
      <c r="OQ7" s="558"/>
      <c r="OR7" s="558"/>
      <c r="OS7" s="558"/>
      <c r="OT7" s="558"/>
      <c r="OU7" s="558"/>
      <c r="OV7" s="558"/>
      <c r="OW7" s="558"/>
      <c r="OX7" s="558"/>
      <c r="OY7" s="558"/>
      <c r="OZ7" s="558"/>
      <c r="PA7" s="558"/>
      <c r="PB7" s="558"/>
      <c r="PC7" s="558"/>
      <c r="PD7" s="558"/>
      <c r="PE7" s="558"/>
      <c r="PF7" s="558"/>
      <c r="PG7" s="558"/>
      <c r="PH7" s="558"/>
      <c r="PI7" s="558"/>
      <c r="PJ7" s="558"/>
      <c r="PK7" s="558"/>
      <c r="PL7" s="558"/>
      <c r="PM7" s="558"/>
      <c r="PN7" s="558"/>
      <c r="PO7" s="558"/>
      <c r="PP7" s="558"/>
      <c r="PQ7" s="558"/>
      <c r="PR7" s="558"/>
      <c r="PS7" s="558"/>
      <c r="PT7" s="558"/>
      <c r="PU7" s="558"/>
      <c r="PV7" s="558"/>
      <c r="PW7" s="558"/>
      <c r="PX7" s="558"/>
      <c r="PY7" s="558"/>
      <c r="PZ7" s="558"/>
      <c r="QA7" s="558"/>
      <c r="QB7" s="558"/>
      <c r="QC7" s="558"/>
      <c r="QD7" s="558"/>
      <c r="QE7" s="558"/>
      <c r="QF7" s="558"/>
      <c r="QG7" s="558"/>
      <c r="QH7" s="558"/>
      <c r="QI7" s="558"/>
      <c r="QJ7" s="558"/>
      <c r="QK7" s="558"/>
      <c r="QL7" s="558"/>
      <c r="QM7" s="558"/>
      <c r="QN7" s="558"/>
      <c r="QO7" s="558"/>
      <c r="QP7" s="558"/>
      <c r="QQ7" s="558"/>
      <c r="QR7" s="558"/>
      <c r="QS7" s="558"/>
      <c r="QT7" s="558"/>
      <c r="QU7" s="558"/>
      <c r="QV7" s="558"/>
      <c r="QW7" s="558"/>
      <c r="QX7" s="558"/>
      <c r="QY7" s="558"/>
      <c r="QZ7" s="558"/>
      <c r="RA7" s="558"/>
      <c r="RB7" s="558"/>
      <c r="RC7" s="558"/>
      <c r="RD7" s="558"/>
      <c r="RE7" s="558"/>
      <c r="RF7" s="558"/>
      <c r="RG7" s="558"/>
      <c r="RH7" s="558"/>
      <c r="RI7" s="558"/>
      <c r="RJ7" s="558"/>
      <c r="RK7" s="558"/>
      <c r="RL7" s="558"/>
      <c r="RM7" s="558"/>
      <c r="RN7" s="558"/>
      <c r="RO7" s="558"/>
      <c r="RP7" s="558"/>
      <c r="RQ7" s="558"/>
      <c r="RR7" s="558"/>
      <c r="RS7" s="558"/>
      <c r="RT7" s="558"/>
      <c r="RU7" s="558"/>
      <c r="RV7" s="558"/>
      <c r="RW7" s="558"/>
      <c r="RX7" s="558"/>
      <c r="RY7" s="558"/>
      <c r="RZ7" s="558"/>
      <c r="SA7" s="558"/>
      <c r="SB7" s="558"/>
      <c r="SC7" s="558"/>
      <c r="SD7" s="558"/>
      <c r="SE7" s="558"/>
      <c r="SF7" s="558"/>
      <c r="SG7" s="558"/>
      <c r="SH7" s="558"/>
      <c r="SI7" s="558"/>
      <c r="SJ7" s="558"/>
      <c r="SK7" s="558"/>
      <c r="SL7" s="558"/>
      <c r="SM7" s="558"/>
      <c r="SN7" s="558"/>
      <c r="SO7" s="558"/>
      <c r="SP7" s="558"/>
      <c r="SQ7" s="558"/>
      <c r="SR7" s="558"/>
      <c r="SS7" s="558"/>
      <c r="ST7" s="558"/>
      <c r="SU7" s="558"/>
      <c r="SV7" s="558"/>
      <c r="SW7" s="558"/>
      <c r="SX7" s="558"/>
      <c r="SY7" s="558"/>
      <c r="SZ7" s="558"/>
      <c r="TA7" s="558"/>
      <c r="TB7" s="558"/>
      <c r="TC7" s="558"/>
      <c r="TD7" s="558"/>
      <c r="TE7" s="558"/>
      <c r="TF7" s="558"/>
      <c r="TG7" s="558"/>
      <c r="TH7" s="558"/>
      <c r="TI7" s="558"/>
      <c r="TJ7" s="558"/>
      <c r="TK7" s="558"/>
      <c r="TL7" s="558"/>
      <c r="TM7" s="558"/>
      <c r="TN7" s="558"/>
      <c r="TO7" s="558"/>
      <c r="TP7" s="558"/>
      <c r="TQ7" s="558"/>
      <c r="TR7" s="558"/>
      <c r="TS7" s="558"/>
      <c r="TT7" s="558"/>
      <c r="TU7" s="558"/>
      <c r="TV7" s="558"/>
      <c r="TW7" s="558"/>
      <c r="TX7" s="558"/>
      <c r="TY7" s="558"/>
      <c r="TZ7" s="558"/>
      <c r="UA7" s="558"/>
      <c r="UB7" s="558"/>
      <c r="UC7" s="558"/>
      <c r="UD7" s="558"/>
      <c r="UE7" s="558"/>
      <c r="UF7" s="558"/>
      <c r="UG7" s="558"/>
      <c r="UH7" s="558"/>
      <c r="UI7" s="558"/>
      <c r="UJ7" s="558"/>
      <c r="UK7" s="558"/>
      <c r="UL7" s="558"/>
      <c r="UM7" s="558"/>
      <c r="UN7" s="558"/>
      <c r="UO7" s="558"/>
      <c r="UP7" s="558"/>
      <c r="UQ7" s="558"/>
      <c r="UR7" s="558"/>
      <c r="US7" s="558"/>
      <c r="UT7" s="558"/>
      <c r="UU7" s="558"/>
      <c r="UV7" s="558"/>
      <c r="UW7" s="558"/>
      <c r="UX7" s="558"/>
      <c r="UY7" s="558"/>
      <c r="UZ7" s="558"/>
      <c r="VA7" s="558"/>
      <c r="VB7" s="558"/>
      <c r="VC7" s="558"/>
      <c r="VD7" s="558"/>
      <c r="VE7" s="558"/>
      <c r="VF7" s="558"/>
      <c r="VG7" s="558"/>
      <c r="VH7" s="558"/>
      <c r="VI7" s="558"/>
      <c r="VJ7" s="558"/>
      <c r="VK7" s="558"/>
      <c r="VL7" s="558"/>
      <c r="VM7" s="558"/>
      <c r="VN7" s="558"/>
      <c r="VO7" s="558"/>
      <c r="VP7" s="558"/>
      <c r="VQ7" s="558"/>
      <c r="VR7" s="558"/>
      <c r="VS7" s="558"/>
      <c r="VT7" s="558"/>
      <c r="VU7" s="558"/>
      <c r="VV7" s="558"/>
      <c r="VW7" s="558"/>
      <c r="VX7" s="558"/>
      <c r="VY7" s="558"/>
      <c r="VZ7" s="558"/>
      <c r="WA7" s="558"/>
      <c r="WB7" s="558"/>
      <c r="WC7" s="558"/>
      <c r="WD7" s="558"/>
      <c r="WE7" s="558"/>
      <c r="WF7" s="558"/>
      <c r="WG7" s="558"/>
      <c r="WH7" s="558"/>
      <c r="WI7" s="558"/>
      <c r="WJ7" s="558"/>
      <c r="WK7" s="558"/>
      <c r="WL7" s="558"/>
      <c r="WM7" s="558"/>
      <c r="WN7" s="558"/>
      <c r="WO7" s="558"/>
      <c r="WP7" s="558"/>
      <c r="WQ7" s="558"/>
      <c r="WR7" s="558"/>
      <c r="WS7" s="558"/>
      <c r="WT7" s="558"/>
      <c r="WU7" s="558"/>
      <c r="WV7" s="558"/>
      <c r="WW7" s="558"/>
      <c r="WX7" s="558"/>
      <c r="WY7" s="558"/>
      <c r="WZ7" s="558"/>
      <c r="XA7" s="558"/>
      <c r="XB7" s="558"/>
      <c r="XC7" s="558"/>
      <c r="XD7" s="558"/>
      <c r="XE7" s="558"/>
      <c r="XF7" s="558"/>
      <c r="XG7" s="558"/>
      <c r="XH7" s="558"/>
      <c r="XI7" s="558"/>
      <c r="XJ7" s="558"/>
      <c r="XK7" s="558"/>
      <c r="XL7" s="558"/>
      <c r="XM7" s="558"/>
      <c r="XN7" s="558"/>
      <c r="XO7" s="558"/>
      <c r="XP7" s="558"/>
      <c r="XQ7" s="558"/>
      <c r="XR7" s="558"/>
      <c r="XS7" s="558"/>
      <c r="XT7" s="558"/>
      <c r="XU7" s="558"/>
      <c r="XV7" s="558"/>
      <c r="XW7" s="558"/>
      <c r="XX7" s="558"/>
      <c r="XY7" s="558"/>
      <c r="XZ7" s="558"/>
      <c r="YA7" s="558"/>
      <c r="YB7" s="558"/>
      <c r="YC7" s="558"/>
      <c r="YD7" s="558"/>
      <c r="YE7" s="558"/>
      <c r="YF7" s="558"/>
      <c r="YG7" s="558"/>
      <c r="YH7" s="558"/>
      <c r="YI7" s="558"/>
      <c r="YJ7" s="558"/>
      <c r="YK7" s="558"/>
      <c r="YL7" s="558"/>
      <c r="YM7" s="558"/>
      <c r="YN7" s="558"/>
      <c r="YO7" s="558"/>
      <c r="YP7" s="558"/>
      <c r="YQ7" s="558"/>
      <c r="YR7" s="558"/>
      <c r="YS7" s="558"/>
      <c r="YT7" s="558"/>
      <c r="YU7" s="558"/>
      <c r="YV7" s="558"/>
      <c r="YW7" s="558"/>
      <c r="YX7" s="558"/>
      <c r="YY7" s="558"/>
      <c r="YZ7" s="558"/>
      <c r="ZA7" s="558"/>
      <c r="ZB7" s="558"/>
      <c r="ZC7" s="558"/>
      <c r="ZD7" s="558"/>
      <c r="ZE7" s="558"/>
      <c r="ZF7" s="558"/>
      <c r="ZG7" s="558"/>
      <c r="ZH7" s="558"/>
      <c r="ZI7" s="558"/>
      <c r="ZJ7" s="558"/>
      <c r="ZK7" s="558"/>
      <c r="ZL7" s="558"/>
      <c r="ZM7" s="558"/>
      <c r="ZN7" s="558"/>
      <c r="ZO7" s="558"/>
      <c r="ZP7" s="558"/>
      <c r="ZQ7" s="558"/>
      <c r="ZR7" s="558"/>
      <c r="ZS7" s="558"/>
      <c r="ZT7" s="558"/>
      <c r="ZU7" s="558"/>
      <c r="ZV7" s="558"/>
      <c r="ZW7" s="558"/>
      <c r="ZX7" s="558"/>
      <c r="ZY7" s="558"/>
      <c r="ZZ7" s="558"/>
      <c r="AAA7" s="558"/>
      <c r="AAB7" s="558"/>
      <c r="AAC7" s="558"/>
      <c r="AAD7" s="558"/>
      <c r="AAE7" s="558"/>
      <c r="AAF7" s="558"/>
      <c r="AAG7" s="558"/>
      <c r="AAH7" s="558"/>
      <c r="AAI7" s="558"/>
      <c r="AAJ7" s="558"/>
      <c r="AAK7" s="558"/>
      <c r="AAL7" s="558"/>
      <c r="AAM7" s="558"/>
      <c r="AAN7" s="558"/>
      <c r="AAO7" s="558"/>
      <c r="AAP7" s="558"/>
      <c r="AAQ7" s="558"/>
      <c r="AAR7" s="558"/>
      <c r="AAS7" s="558"/>
      <c r="AAT7" s="558"/>
      <c r="AAU7" s="558"/>
      <c r="AAV7" s="558"/>
      <c r="AAW7" s="558"/>
      <c r="AAX7" s="558"/>
      <c r="AAY7" s="558"/>
      <c r="AAZ7" s="558"/>
      <c r="ABA7" s="558"/>
      <c r="ABB7" s="558"/>
      <c r="ABC7" s="558"/>
      <c r="ABD7" s="558"/>
      <c r="ABE7" s="558"/>
      <c r="ABF7" s="558"/>
      <c r="ABG7" s="558"/>
      <c r="ABH7" s="558"/>
      <c r="ABI7" s="558"/>
      <c r="ABJ7" s="558"/>
      <c r="ABK7" s="558"/>
      <c r="ABL7" s="558"/>
      <c r="ABM7" s="558"/>
      <c r="ABN7" s="558"/>
      <c r="ABO7" s="558"/>
      <c r="ABP7" s="558"/>
      <c r="ABQ7" s="558"/>
      <c r="ABR7" s="558"/>
      <c r="ABS7" s="558"/>
      <c r="ABT7" s="558"/>
      <c r="ABU7" s="558"/>
      <c r="ABV7" s="558"/>
      <c r="ABW7" s="558"/>
      <c r="ABX7" s="558"/>
      <c r="ABY7" s="558"/>
      <c r="ABZ7" s="558"/>
      <c r="ACA7" s="558"/>
      <c r="ACB7" s="558"/>
      <c r="ACC7" s="558"/>
      <c r="ACD7" s="558"/>
      <c r="ACE7" s="558"/>
      <c r="ACF7" s="558"/>
      <c r="ACG7" s="558"/>
      <c r="ACH7" s="558"/>
      <c r="ACI7" s="558"/>
      <c r="ACJ7" s="558"/>
      <c r="ACK7" s="558"/>
      <c r="ACL7" s="558"/>
      <c r="ACM7" s="558"/>
      <c r="ACN7" s="558"/>
      <c r="ACO7" s="558"/>
      <c r="ACP7" s="558"/>
      <c r="ACQ7" s="558"/>
      <c r="ACR7" s="558"/>
      <c r="ACS7" s="558"/>
      <c r="ACT7" s="558"/>
      <c r="ACU7" s="558"/>
      <c r="ACV7" s="558"/>
      <c r="ACW7" s="558"/>
      <c r="ACX7" s="558"/>
      <c r="ACY7" s="558"/>
      <c r="ACZ7" s="558"/>
      <c r="ADA7" s="558"/>
      <c r="ADB7" s="558"/>
      <c r="ADC7" s="558"/>
      <c r="ADD7" s="558"/>
      <c r="ADE7" s="558"/>
      <c r="ADF7" s="558"/>
      <c r="ADG7" s="558"/>
      <c r="ADH7" s="558"/>
      <c r="ADI7" s="558"/>
      <c r="ADJ7" s="558"/>
      <c r="ADK7" s="558"/>
      <c r="ADL7" s="558"/>
      <c r="ADM7" s="558"/>
      <c r="ADN7" s="558"/>
      <c r="ADO7" s="558"/>
      <c r="ADP7" s="558"/>
      <c r="ADQ7" s="558"/>
      <c r="ADR7" s="558"/>
      <c r="ADS7" s="558"/>
      <c r="ADT7" s="558"/>
      <c r="ADU7" s="558"/>
      <c r="ADV7" s="558"/>
      <c r="ADW7" s="558"/>
      <c r="ADX7" s="558"/>
      <c r="ADY7" s="558"/>
      <c r="ADZ7" s="558"/>
      <c r="AEA7" s="558"/>
      <c r="AEB7" s="558"/>
      <c r="AEC7" s="558"/>
      <c r="AED7" s="558"/>
      <c r="AEE7" s="558"/>
      <c r="AEF7" s="558"/>
      <c r="AEG7" s="558"/>
      <c r="AEH7" s="558"/>
      <c r="AEI7" s="558"/>
      <c r="AEJ7" s="558"/>
      <c r="AEK7" s="558"/>
      <c r="AEL7" s="558"/>
      <c r="AEM7" s="558"/>
      <c r="AEN7" s="558"/>
      <c r="AEO7" s="558"/>
      <c r="AEP7" s="558"/>
      <c r="AEQ7" s="558"/>
      <c r="AER7" s="558"/>
      <c r="AES7" s="558"/>
      <c r="AET7" s="558"/>
      <c r="AEU7" s="558"/>
      <c r="AEV7" s="558"/>
      <c r="AEW7" s="558"/>
      <c r="AEX7" s="558"/>
      <c r="AEY7" s="558"/>
      <c r="AEZ7" s="558"/>
      <c r="AFA7" s="558"/>
      <c r="AFB7" s="558"/>
      <c r="AFC7" s="558"/>
      <c r="AFD7" s="558"/>
      <c r="AFE7" s="558"/>
      <c r="AFF7" s="558"/>
      <c r="AFG7" s="558"/>
      <c r="AFH7" s="558"/>
      <c r="AFI7" s="558"/>
      <c r="AFJ7" s="558"/>
      <c r="AFK7" s="558"/>
      <c r="AFL7" s="558"/>
      <c r="AFM7" s="558"/>
      <c r="AFN7" s="558"/>
      <c r="AFO7" s="558"/>
      <c r="AFP7" s="558"/>
      <c r="AFQ7" s="558"/>
      <c r="AFR7" s="558"/>
      <c r="AFS7" s="558"/>
      <c r="AFT7" s="558"/>
      <c r="AFU7" s="558"/>
      <c r="AFV7" s="558"/>
      <c r="AFW7" s="558"/>
      <c r="AFX7" s="558"/>
      <c r="AFY7" s="558"/>
      <c r="AFZ7" s="558"/>
      <c r="AGA7" s="558"/>
      <c r="AGB7" s="558"/>
      <c r="AGC7" s="558"/>
      <c r="AGD7" s="558"/>
      <c r="AGE7" s="558"/>
      <c r="AGF7" s="558"/>
      <c r="AGG7" s="558"/>
      <c r="AGH7" s="558"/>
      <c r="AGI7" s="558"/>
      <c r="AGJ7" s="558"/>
      <c r="AGK7" s="558"/>
      <c r="AGL7" s="558"/>
      <c r="AGM7" s="558"/>
      <c r="AGN7" s="558"/>
      <c r="AGO7" s="558"/>
      <c r="AGP7" s="558"/>
      <c r="AGQ7" s="558"/>
      <c r="AGR7" s="558"/>
      <c r="AGS7" s="558"/>
      <c r="AGT7" s="558"/>
      <c r="AGU7" s="558"/>
      <c r="AGV7" s="558"/>
      <c r="AGW7" s="558"/>
      <c r="AGX7" s="558"/>
      <c r="AGY7" s="558"/>
      <c r="AGZ7" s="558"/>
      <c r="AHA7" s="558"/>
      <c r="AHB7" s="558"/>
      <c r="AHC7" s="558"/>
      <c r="AHD7" s="558"/>
      <c r="AHE7" s="558"/>
      <c r="AHF7" s="558"/>
      <c r="AHG7" s="558"/>
      <c r="AHH7" s="558"/>
      <c r="AHI7" s="558"/>
      <c r="AHJ7" s="558"/>
      <c r="AHK7" s="558"/>
      <c r="AHL7" s="558"/>
      <c r="AHM7" s="558"/>
      <c r="AHN7" s="558"/>
      <c r="AHO7" s="558"/>
      <c r="AHP7" s="558"/>
      <c r="AHQ7" s="558"/>
      <c r="AHR7" s="558"/>
      <c r="AHS7" s="558"/>
      <c r="AHT7" s="558"/>
      <c r="AHU7" s="558"/>
      <c r="AHV7" s="558"/>
      <c r="AHW7" s="558"/>
      <c r="AHX7" s="558"/>
      <c r="AHY7" s="558"/>
      <c r="AHZ7" s="558"/>
      <c r="AIA7" s="558"/>
      <c r="AIB7" s="558"/>
      <c r="AIC7" s="558"/>
      <c r="AID7" s="558"/>
      <c r="AIE7" s="558"/>
      <c r="AIF7" s="558"/>
      <c r="AIG7" s="558"/>
      <c r="AIH7" s="558"/>
      <c r="AII7" s="558"/>
      <c r="AIJ7" s="558"/>
      <c r="AIK7" s="558"/>
      <c r="AIL7" s="558"/>
      <c r="AIM7" s="558"/>
      <c r="AIN7" s="558"/>
      <c r="AIO7" s="558"/>
      <c r="AIP7" s="558"/>
      <c r="AIQ7" s="558"/>
      <c r="AIR7" s="558"/>
      <c r="AIS7" s="558"/>
      <c r="AIT7" s="558"/>
      <c r="AIU7" s="558"/>
      <c r="AIV7" s="558"/>
      <c r="AIW7" s="558"/>
      <c r="AIX7" s="558"/>
      <c r="AIY7" s="558"/>
      <c r="AIZ7" s="558"/>
      <c r="AJA7" s="558"/>
      <c r="AJB7" s="558"/>
      <c r="AJC7" s="558"/>
      <c r="AJD7" s="558"/>
      <c r="AJE7" s="558"/>
      <c r="AJF7" s="558"/>
      <c r="AJG7" s="558"/>
      <c r="AJH7" s="558"/>
      <c r="AJI7" s="558"/>
      <c r="AJJ7" s="558"/>
      <c r="AJK7" s="558"/>
      <c r="AJL7" s="558"/>
      <c r="AJM7" s="558"/>
      <c r="AJN7" s="558"/>
      <c r="AJO7" s="558"/>
      <c r="AJP7" s="558"/>
      <c r="AJQ7" s="558"/>
      <c r="AJR7" s="558"/>
      <c r="AJS7" s="558"/>
      <c r="AJT7" s="558"/>
      <c r="AJU7" s="558"/>
      <c r="AJV7" s="558"/>
      <c r="AJW7" s="558"/>
      <c r="AJX7" s="558"/>
      <c r="AJY7" s="558"/>
      <c r="AJZ7" s="558"/>
      <c r="AKA7" s="558"/>
      <c r="AKB7" s="558"/>
      <c r="AKC7" s="558"/>
      <c r="AKD7" s="558"/>
      <c r="AKE7" s="558"/>
      <c r="AKF7" s="558"/>
      <c r="AKG7" s="558"/>
      <c r="AKH7" s="558"/>
      <c r="AKI7" s="558"/>
      <c r="AKJ7" s="558"/>
      <c r="AKK7" s="558"/>
      <c r="AKL7" s="558"/>
      <c r="AKM7" s="558"/>
      <c r="AKN7" s="558"/>
      <c r="AKO7" s="558"/>
      <c r="AKP7" s="558"/>
      <c r="AKQ7" s="558"/>
      <c r="AKR7" s="558"/>
      <c r="AKS7" s="558"/>
      <c r="AKT7" s="558"/>
      <c r="AKU7" s="558"/>
      <c r="AKV7" s="558"/>
      <c r="AKW7" s="558"/>
      <c r="AKX7" s="558"/>
      <c r="AKY7" s="558"/>
      <c r="AKZ7" s="558"/>
      <c r="ALA7" s="558"/>
      <c r="ALB7" s="558"/>
      <c r="ALC7" s="558"/>
      <c r="ALD7" s="558"/>
      <c r="ALE7" s="558"/>
      <c r="ALF7" s="558"/>
      <c r="ALG7" s="558"/>
      <c r="ALH7" s="558"/>
      <c r="ALI7" s="558"/>
      <c r="ALJ7" s="558"/>
      <c r="ALK7" s="558"/>
      <c r="ALL7" s="558"/>
      <c r="ALM7" s="558"/>
      <c r="ALN7" s="558"/>
      <c r="ALO7" s="558"/>
      <c r="ALP7" s="558"/>
      <c r="ALQ7" s="558"/>
      <c r="ALR7" s="558"/>
      <c r="ALS7" s="558"/>
      <c r="ALT7" s="558"/>
      <c r="ALU7" s="558"/>
      <c r="ALV7" s="558"/>
      <c r="ALW7" s="558"/>
      <c r="ALX7" s="558"/>
      <c r="ALY7" s="558"/>
      <c r="ALZ7" s="558"/>
      <c r="AMA7" s="558"/>
      <c r="AMB7" s="558"/>
      <c r="AMC7" s="558"/>
      <c r="AMD7" s="558"/>
      <c r="AME7" s="558"/>
      <c r="AMF7" s="558"/>
      <c r="AMG7" s="558"/>
      <c r="AMH7" s="558"/>
      <c r="AMI7" s="558"/>
      <c r="AMJ7" s="558"/>
    </row>
    <row r="8" customHeight="1" ht="21.0">
      <c r="A8" s="559" t="s">
        <v>534</v>
      </c>
      <c r="B8" s="562" t="s">
        <v>535</v>
      </c>
      <c r="C8" s="564" t="s">
        <v>536</v>
      </c>
      <c r="D8" s="565" t="s">
        <v>537</v>
      </c>
      <c r="E8" s="560"/>
      <c r="F8" s="558"/>
      <c r="G8" s="558"/>
      <c r="H8" s="558"/>
      <c r="I8" s="558"/>
      <c r="J8" s="558"/>
      <c r="K8" s="558"/>
      <c r="L8" s="558"/>
      <c r="M8" s="558"/>
      <c r="N8" s="558"/>
      <c r="O8" s="558"/>
      <c r="P8" s="558"/>
      <c r="Q8" s="558"/>
      <c r="R8" s="558"/>
      <c r="S8" s="558"/>
      <c r="T8" s="558"/>
      <c r="U8" s="558"/>
      <c r="V8" s="558"/>
      <c r="W8" s="558"/>
      <c r="X8" s="558"/>
      <c r="Y8" s="558"/>
      <c r="Z8" s="558"/>
      <c r="AA8" s="558"/>
      <c r="AB8" s="558"/>
      <c r="AC8" s="558"/>
      <c r="AD8" s="558"/>
      <c r="AE8" s="558"/>
      <c r="AF8" s="558"/>
      <c r="AG8" s="558"/>
      <c r="AH8" s="558"/>
      <c r="AI8" s="558"/>
      <c r="AJ8" s="558"/>
      <c r="AK8" s="558"/>
      <c r="AL8" s="558"/>
      <c r="AM8" s="558"/>
      <c r="AN8" s="558"/>
      <c r="AO8" s="558"/>
      <c r="AP8" s="558"/>
      <c r="AQ8" s="558"/>
      <c r="AR8" s="558"/>
      <c r="AS8" s="558"/>
      <c r="AT8" s="558"/>
      <c r="AU8" s="558"/>
      <c r="AV8" s="558"/>
      <c r="AW8" s="558"/>
      <c r="AX8" s="558"/>
      <c r="AY8" s="558"/>
      <c r="AZ8" s="558"/>
      <c r="BA8" s="558"/>
      <c r="BB8" s="558"/>
      <c r="BC8" s="558"/>
      <c r="BD8" s="558"/>
      <c r="BE8" s="558"/>
      <c r="BF8" s="558"/>
      <c r="BG8" s="558"/>
      <c r="BH8" s="558"/>
      <c r="BI8" s="558"/>
      <c r="BJ8" s="558"/>
      <c r="BK8" s="558"/>
      <c r="BL8" s="558"/>
      <c r="BM8" s="558"/>
      <c r="BN8" s="558"/>
      <c r="BO8" s="558"/>
      <c r="BP8" s="558"/>
      <c r="BQ8" s="558"/>
      <c r="BR8" s="558"/>
      <c r="BS8" s="558"/>
      <c r="BT8" s="558"/>
      <c r="BU8" s="558"/>
      <c r="BV8" s="558"/>
      <c r="BW8" s="558"/>
      <c r="BX8" s="558"/>
      <c r="BY8" s="558"/>
      <c r="BZ8" s="558"/>
      <c r="CA8" s="558"/>
      <c r="CB8" s="558"/>
      <c r="CC8" s="558"/>
      <c r="CD8" s="558"/>
      <c r="CE8" s="558"/>
      <c r="CF8" s="558"/>
      <c r="CG8" s="558"/>
      <c r="CH8" s="558"/>
      <c r="CI8" s="558"/>
      <c r="CJ8" s="558"/>
      <c r="CK8" s="558"/>
      <c r="CL8" s="558"/>
      <c r="CM8" s="558"/>
      <c r="CN8" s="558"/>
      <c r="CO8" s="558"/>
      <c r="CP8" s="558"/>
      <c r="CQ8" s="558"/>
      <c r="CR8" s="558"/>
      <c r="CS8" s="558"/>
      <c r="CT8" s="558"/>
      <c r="CU8" s="558"/>
      <c r="CV8" s="558"/>
      <c r="CW8" s="558"/>
      <c r="CX8" s="558"/>
      <c r="CY8" s="558"/>
      <c r="CZ8" s="558"/>
      <c r="DA8" s="558"/>
      <c r="DB8" s="558"/>
      <c r="DC8" s="558"/>
      <c r="DD8" s="558"/>
      <c r="DE8" s="558"/>
      <c r="DF8" s="558"/>
      <c r="DG8" s="558"/>
      <c r="DH8" s="558"/>
      <c r="DI8" s="558"/>
      <c r="DJ8" s="558"/>
      <c r="DK8" s="558"/>
      <c r="DL8" s="558"/>
      <c r="DM8" s="558"/>
      <c r="DN8" s="558"/>
      <c r="DO8" s="558"/>
      <c r="DP8" s="558"/>
      <c r="DQ8" s="558"/>
      <c r="DR8" s="558"/>
      <c r="DS8" s="558"/>
      <c r="DT8" s="558"/>
      <c r="DU8" s="558"/>
      <c r="DV8" s="558"/>
      <c r="DW8" s="558"/>
      <c r="DX8" s="558"/>
      <c r="DY8" s="558"/>
      <c r="DZ8" s="558"/>
      <c r="EA8" s="558"/>
      <c r="EB8" s="558"/>
      <c r="EC8" s="558"/>
      <c r="ED8" s="558"/>
      <c r="EE8" s="558"/>
      <c r="EF8" s="558"/>
      <c r="EG8" s="558"/>
      <c r="EH8" s="558"/>
      <c r="EI8" s="558"/>
      <c r="EJ8" s="558"/>
      <c r="EK8" s="558"/>
      <c r="EL8" s="558"/>
      <c r="EM8" s="558"/>
      <c r="EN8" s="558"/>
      <c r="EO8" s="558"/>
      <c r="EP8" s="558"/>
      <c r="EQ8" s="558"/>
      <c r="ER8" s="558"/>
      <c r="ES8" s="558"/>
      <c r="ET8" s="558"/>
      <c r="EU8" s="558"/>
      <c r="EV8" s="558"/>
      <c r="EW8" s="558"/>
      <c r="EX8" s="558"/>
      <c r="EY8" s="558"/>
      <c r="EZ8" s="558"/>
      <c r="FA8" s="558"/>
      <c r="FB8" s="558"/>
      <c r="FC8" s="558"/>
      <c r="FD8" s="558"/>
      <c r="FE8" s="558"/>
      <c r="FF8" s="558"/>
      <c r="FG8" s="558"/>
      <c r="FH8" s="558"/>
      <c r="FI8" s="558"/>
      <c r="FJ8" s="558"/>
      <c r="FK8" s="558"/>
      <c r="FL8" s="558"/>
      <c r="FM8" s="558"/>
      <c r="FN8" s="558"/>
      <c r="FO8" s="558"/>
      <c r="FP8" s="558"/>
      <c r="FQ8" s="558"/>
      <c r="FR8" s="558"/>
      <c r="FS8" s="558"/>
      <c r="FT8" s="558"/>
      <c r="FU8" s="558"/>
      <c r="FV8" s="558"/>
      <c r="FW8" s="558"/>
      <c r="FX8" s="558"/>
      <c r="FY8" s="558"/>
      <c r="FZ8" s="558"/>
      <c r="GA8" s="558"/>
      <c r="GB8" s="558"/>
      <c r="GC8" s="558"/>
      <c r="GD8" s="558"/>
      <c r="GE8" s="558"/>
      <c r="GF8" s="558"/>
      <c r="GG8" s="558"/>
      <c r="GH8" s="558"/>
      <c r="GI8" s="558"/>
      <c r="GJ8" s="558"/>
      <c r="GK8" s="558"/>
      <c r="GL8" s="558"/>
      <c r="GM8" s="558"/>
      <c r="GN8" s="558"/>
      <c r="GO8" s="558"/>
      <c r="GP8" s="558"/>
      <c r="GQ8" s="558"/>
      <c r="GR8" s="558"/>
      <c r="GS8" s="558"/>
      <c r="GT8" s="558"/>
      <c r="GU8" s="558"/>
      <c r="GV8" s="558"/>
      <c r="GW8" s="558"/>
      <c r="GX8" s="558"/>
      <c r="GY8" s="558"/>
      <c r="GZ8" s="558"/>
      <c r="HA8" s="558"/>
      <c r="HB8" s="558"/>
      <c r="HC8" s="558"/>
      <c r="HD8" s="558"/>
      <c r="HE8" s="558"/>
      <c r="HF8" s="558"/>
      <c r="HG8" s="558"/>
      <c r="HH8" s="558"/>
      <c r="HI8" s="558"/>
      <c r="HJ8" s="558"/>
      <c r="HK8" s="558"/>
      <c r="HL8" s="558"/>
      <c r="HM8" s="558"/>
      <c r="HN8" s="558"/>
      <c r="HO8" s="558"/>
      <c r="HP8" s="558"/>
      <c r="HQ8" s="558"/>
      <c r="HR8" s="558"/>
      <c r="HS8" s="558"/>
      <c r="HT8" s="558"/>
      <c r="HU8" s="558"/>
      <c r="HV8" s="558"/>
      <c r="HW8" s="558"/>
      <c r="HX8" s="558"/>
      <c r="HY8" s="558"/>
      <c r="HZ8" s="558"/>
      <c r="IA8" s="558"/>
      <c r="IB8" s="558"/>
      <c r="IC8" s="558"/>
      <c r="ID8" s="558"/>
      <c r="IE8" s="558"/>
      <c r="IF8" s="558"/>
      <c r="IG8" s="558"/>
      <c r="IH8" s="558"/>
      <c r="II8" s="558"/>
      <c r="IJ8" s="558"/>
      <c r="IK8" s="558"/>
      <c r="IL8" s="558"/>
      <c r="IM8" s="558"/>
      <c r="IN8" s="558"/>
      <c r="IO8" s="558"/>
      <c r="IP8" s="558"/>
      <c r="IQ8" s="558"/>
      <c r="IR8" s="558"/>
      <c r="IS8" s="558"/>
      <c r="IT8" s="558"/>
      <c r="IU8" s="558"/>
      <c r="IV8" s="558"/>
      <c r="IW8" s="558"/>
      <c r="IX8" s="558"/>
      <c r="IY8" s="558"/>
      <c r="IZ8" s="558"/>
      <c r="JA8" s="558"/>
      <c r="JB8" s="558"/>
      <c r="JC8" s="558"/>
      <c r="JD8" s="558"/>
      <c r="JE8" s="558"/>
      <c r="JF8" s="558"/>
      <c r="JG8" s="558"/>
      <c r="JH8" s="558"/>
      <c r="JI8" s="558"/>
      <c r="JJ8" s="558"/>
      <c r="JK8" s="558"/>
      <c r="JL8" s="558"/>
      <c r="JM8" s="558"/>
      <c r="JN8" s="558"/>
      <c r="JO8" s="558"/>
      <c r="JP8" s="558"/>
      <c r="JQ8" s="558"/>
      <c r="JR8" s="558"/>
      <c r="JS8" s="558"/>
      <c r="JT8" s="558"/>
      <c r="JU8" s="558"/>
      <c r="JV8" s="558"/>
      <c r="JW8" s="558"/>
      <c r="JX8" s="558"/>
      <c r="JY8" s="558"/>
      <c r="JZ8" s="558"/>
      <c r="KA8" s="558"/>
      <c r="KB8" s="558"/>
      <c r="KC8" s="558"/>
      <c r="KD8" s="558"/>
      <c r="KE8" s="558"/>
      <c r="KF8" s="558"/>
      <c r="KG8" s="558"/>
      <c r="KH8" s="558"/>
      <c r="KI8" s="558"/>
      <c r="KJ8" s="558"/>
      <c r="KK8" s="558"/>
      <c r="KL8" s="558"/>
      <c r="KM8" s="558"/>
      <c r="KN8" s="558"/>
      <c r="KO8" s="558"/>
      <c r="KP8" s="558"/>
      <c r="KQ8" s="558"/>
      <c r="KR8" s="558"/>
      <c r="KS8" s="558"/>
      <c r="KT8" s="558"/>
      <c r="KU8" s="558"/>
      <c r="KV8" s="558"/>
      <c r="KW8" s="558"/>
      <c r="KX8" s="558"/>
      <c r="KY8" s="558"/>
      <c r="KZ8" s="558"/>
      <c r="LA8" s="558"/>
      <c r="LB8" s="558"/>
      <c r="LC8" s="558"/>
      <c r="LD8" s="558"/>
      <c r="LE8" s="558"/>
      <c r="LF8" s="558"/>
      <c r="LG8" s="558"/>
      <c r="LH8" s="558"/>
      <c r="LI8" s="558"/>
      <c r="LJ8" s="558"/>
      <c r="LK8" s="558"/>
      <c r="LL8" s="558"/>
      <c r="LM8" s="558"/>
      <c r="LN8" s="558"/>
      <c r="LO8" s="558"/>
      <c r="LP8" s="558"/>
      <c r="LQ8" s="558"/>
      <c r="LR8" s="558"/>
      <c r="LS8" s="558"/>
      <c r="LT8" s="558"/>
      <c r="LU8" s="558"/>
      <c r="LV8" s="558"/>
      <c r="LW8" s="558"/>
      <c r="LX8" s="558"/>
      <c r="LY8" s="558"/>
      <c r="LZ8" s="558"/>
      <c r="MA8" s="558"/>
      <c r="MB8" s="558"/>
      <c r="MC8" s="558"/>
      <c r="MD8" s="558"/>
      <c r="ME8" s="558"/>
      <c r="MF8" s="558"/>
      <c r="MG8" s="558"/>
      <c r="MH8" s="558"/>
      <c r="MI8" s="558"/>
      <c r="MJ8" s="558"/>
      <c r="MK8" s="558"/>
      <c r="ML8" s="558"/>
      <c r="MM8" s="558"/>
      <c r="MN8" s="558"/>
      <c r="MO8" s="558"/>
      <c r="MP8" s="558"/>
      <c r="MQ8" s="558"/>
      <c r="MR8" s="558"/>
      <c r="MS8" s="558"/>
      <c r="MT8" s="558"/>
      <c r="MU8" s="558"/>
      <c r="MV8" s="558"/>
      <c r="MW8" s="558"/>
      <c r="MX8" s="558"/>
      <c r="MY8" s="558"/>
      <c r="MZ8" s="558"/>
      <c r="NA8" s="558"/>
      <c r="NB8" s="558"/>
      <c r="NC8" s="558"/>
      <c r="ND8" s="558"/>
      <c r="NE8" s="558"/>
      <c r="NF8" s="558"/>
      <c r="NG8" s="558"/>
      <c r="NH8" s="558"/>
      <c r="NI8" s="558"/>
      <c r="NJ8" s="558"/>
      <c r="NK8" s="558"/>
      <c r="NL8" s="558"/>
      <c r="NM8" s="558"/>
      <c r="NN8" s="558"/>
      <c r="NO8" s="558"/>
      <c r="NP8" s="558"/>
      <c r="NQ8" s="558"/>
      <c r="NR8" s="558"/>
      <c r="NS8" s="558"/>
      <c r="NT8" s="558"/>
      <c r="NU8" s="558"/>
      <c r="NV8" s="558"/>
      <c r="NW8" s="558"/>
      <c r="NX8" s="558"/>
      <c r="NY8" s="558"/>
      <c r="NZ8" s="558"/>
      <c r="OA8" s="558"/>
      <c r="OB8" s="558"/>
      <c r="OC8" s="558"/>
      <c r="OD8" s="558"/>
      <c r="OE8" s="558"/>
      <c r="OF8" s="558"/>
      <c r="OG8" s="558"/>
      <c r="OH8" s="558"/>
      <c r="OI8" s="558"/>
      <c r="OJ8" s="558"/>
      <c r="OK8" s="558"/>
      <c r="OL8" s="558"/>
      <c r="OM8" s="558"/>
      <c r="ON8" s="558"/>
      <c r="OO8" s="558"/>
      <c r="OP8" s="558"/>
      <c r="OQ8" s="558"/>
      <c r="OR8" s="558"/>
      <c r="OS8" s="558"/>
      <c r="OT8" s="558"/>
      <c r="OU8" s="558"/>
      <c r="OV8" s="558"/>
      <c r="OW8" s="558"/>
      <c r="OX8" s="558"/>
      <c r="OY8" s="558"/>
      <c r="OZ8" s="558"/>
      <c r="PA8" s="558"/>
      <c r="PB8" s="558"/>
      <c r="PC8" s="558"/>
      <c r="PD8" s="558"/>
      <c r="PE8" s="558"/>
      <c r="PF8" s="558"/>
      <c r="PG8" s="558"/>
      <c r="PH8" s="558"/>
      <c r="PI8" s="558"/>
      <c r="PJ8" s="558"/>
      <c r="PK8" s="558"/>
      <c r="PL8" s="558"/>
      <c r="PM8" s="558"/>
      <c r="PN8" s="558"/>
      <c r="PO8" s="558"/>
      <c r="PP8" s="558"/>
      <c r="PQ8" s="558"/>
      <c r="PR8" s="558"/>
      <c r="PS8" s="558"/>
      <c r="PT8" s="558"/>
      <c r="PU8" s="558"/>
      <c r="PV8" s="558"/>
      <c r="PW8" s="558"/>
      <c r="PX8" s="558"/>
      <c r="PY8" s="558"/>
      <c r="PZ8" s="558"/>
      <c r="QA8" s="558"/>
      <c r="QB8" s="558"/>
      <c r="QC8" s="558"/>
      <c r="QD8" s="558"/>
      <c r="QE8" s="558"/>
      <c r="QF8" s="558"/>
      <c r="QG8" s="558"/>
      <c r="QH8" s="558"/>
      <c r="QI8" s="558"/>
      <c r="QJ8" s="558"/>
      <c r="QK8" s="558"/>
      <c r="QL8" s="558"/>
      <c r="QM8" s="558"/>
      <c r="QN8" s="558"/>
      <c r="QO8" s="558"/>
      <c r="QP8" s="558"/>
      <c r="QQ8" s="558"/>
      <c r="QR8" s="558"/>
      <c r="QS8" s="558"/>
      <c r="QT8" s="558"/>
      <c r="QU8" s="558"/>
      <c r="QV8" s="558"/>
      <c r="QW8" s="558"/>
      <c r="QX8" s="558"/>
      <c r="QY8" s="558"/>
      <c r="QZ8" s="558"/>
      <c r="RA8" s="558"/>
      <c r="RB8" s="558"/>
      <c r="RC8" s="558"/>
      <c r="RD8" s="558"/>
      <c r="RE8" s="558"/>
      <c r="RF8" s="558"/>
      <c r="RG8" s="558"/>
      <c r="RH8" s="558"/>
      <c r="RI8" s="558"/>
      <c r="RJ8" s="558"/>
      <c r="RK8" s="558"/>
      <c r="RL8" s="558"/>
      <c r="RM8" s="558"/>
      <c r="RN8" s="558"/>
      <c r="RO8" s="558"/>
      <c r="RP8" s="558"/>
      <c r="RQ8" s="558"/>
      <c r="RR8" s="558"/>
      <c r="RS8" s="558"/>
      <c r="RT8" s="558"/>
      <c r="RU8" s="558"/>
      <c r="RV8" s="558"/>
      <c r="RW8" s="558"/>
      <c r="RX8" s="558"/>
      <c r="RY8" s="558"/>
      <c r="RZ8" s="558"/>
      <c r="SA8" s="558"/>
      <c r="SB8" s="558"/>
      <c r="SC8" s="558"/>
      <c r="SD8" s="558"/>
      <c r="SE8" s="558"/>
      <c r="SF8" s="558"/>
      <c r="SG8" s="558"/>
      <c r="SH8" s="558"/>
      <c r="SI8" s="558"/>
      <c r="SJ8" s="558"/>
      <c r="SK8" s="558"/>
      <c r="SL8" s="558"/>
      <c r="SM8" s="558"/>
      <c r="SN8" s="558"/>
      <c r="SO8" s="558"/>
      <c r="SP8" s="558"/>
      <c r="SQ8" s="558"/>
      <c r="SR8" s="558"/>
      <c r="SS8" s="558"/>
      <c r="ST8" s="558"/>
      <c r="SU8" s="558"/>
      <c r="SV8" s="558"/>
      <c r="SW8" s="558"/>
      <c r="SX8" s="558"/>
      <c r="SY8" s="558"/>
      <c r="SZ8" s="558"/>
      <c r="TA8" s="558"/>
      <c r="TB8" s="558"/>
      <c r="TC8" s="558"/>
      <c r="TD8" s="558"/>
      <c r="TE8" s="558"/>
      <c r="TF8" s="558"/>
      <c r="TG8" s="558"/>
      <c r="TH8" s="558"/>
      <c r="TI8" s="558"/>
      <c r="TJ8" s="558"/>
      <c r="TK8" s="558"/>
      <c r="TL8" s="558"/>
      <c r="TM8" s="558"/>
      <c r="TN8" s="558"/>
      <c r="TO8" s="558"/>
      <c r="TP8" s="558"/>
      <c r="TQ8" s="558"/>
      <c r="TR8" s="558"/>
      <c r="TS8" s="558"/>
      <c r="TT8" s="558"/>
      <c r="TU8" s="558"/>
      <c r="TV8" s="558"/>
      <c r="TW8" s="558"/>
      <c r="TX8" s="558"/>
      <c r="TY8" s="558"/>
      <c r="TZ8" s="558"/>
      <c r="UA8" s="558"/>
      <c r="UB8" s="558"/>
      <c r="UC8" s="558"/>
      <c r="UD8" s="558"/>
      <c r="UE8" s="558"/>
      <c r="UF8" s="558"/>
      <c r="UG8" s="558"/>
      <c r="UH8" s="558"/>
      <c r="UI8" s="558"/>
      <c r="UJ8" s="558"/>
      <c r="UK8" s="558"/>
      <c r="UL8" s="558"/>
      <c r="UM8" s="558"/>
      <c r="UN8" s="558"/>
      <c r="UO8" s="558"/>
      <c r="UP8" s="558"/>
      <c r="UQ8" s="558"/>
      <c r="UR8" s="558"/>
      <c r="US8" s="558"/>
      <c r="UT8" s="558"/>
      <c r="UU8" s="558"/>
      <c r="UV8" s="558"/>
      <c r="UW8" s="558"/>
      <c r="UX8" s="558"/>
      <c r="UY8" s="558"/>
      <c r="UZ8" s="558"/>
      <c r="VA8" s="558"/>
      <c r="VB8" s="558"/>
      <c r="VC8" s="558"/>
      <c r="VD8" s="558"/>
      <c r="VE8" s="558"/>
      <c r="VF8" s="558"/>
      <c r="VG8" s="558"/>
      <c r="VH8" s="558"/>
      <c r="VI8" s="558"/>
      <c r="VJ8" s="558"/>
      <c r="VK8" s="558"/>
      <c r="VL8" s="558"/>
      <c r="VM8" s="558"/>
      <c r="VN8" s="558"/>
      <c r="VO8" s="558"/>
      <c r="VP8" s="558"/>
      <c r="VQ8" s="558"/>
      <c r="VR8" s="558"/>
      <c r="VS8" s="558"/>
      <c r="VT8" s="558"/>
      <c r="VU8" s="558"/>
      <c r="VV8" s="558"/>
      <c r="VW8" s="558"/>
      <c r="VX8" s="558"/>
      <c r="VY8" s="558"/>
      <c r="VZ8" s="558"/>
      <c r="WA8" s="558"/>
      <c r="WB8" s="558"/>
      <c r="WC8" s="558"/>
      <c r="WD8" s="558"/>
      <c r="WE8" s="558"/>
      <c r="WF8" s="558"/>
      <c r="WG8" s="558"/>
      <c r="WH8" s="558"/>
      <c r="WI8" s="558"/>
      <c r="WJ8" s="558"/>
      <c r="WK8" s="558"/>
      <c r="WL8" s="558"/>
      <c r="WM8" s="558"/>
      <c r="WN8" s="558"/>
      <c r="WO8" s="558"/>
      <c r="WP8" s="558"/>
      <c r="WQ8" s="558"/>
      <c r="WR8" s="558"/>
      <c r="WS8" s="558"/>
      <c r="WT8" s="558"/>
      <c r="WU8" s="558"/>
      <c r="WV8" s="558"/>
      <c r="WW8" s="558"/>
      <c r="WX8" s="558"/>
      <c r="WY8" s="558"/>
      <c r="WZ8" s="558"/>
      <c r="XA8" s="558"/>
      <c r="XB8" s="558"/>
      <c r="XC8" s="558"/>
      <c r="XD8" s="558"/>
      <c r="XE8" s="558"/>
      <c r="XF8" s="558"/>
      <c r="XG8" s="558"/>
      <c r="XH8" s="558"/>
      <c r="XI8" s="558"/>
      <c r="XJ8" s="558"/>
      <c r="XK8" s="558"/>
      <c r="XL8" s="558"/>
      <c r="XM8" s="558"/>
      <c r="XN8" s="558"/>
      <c r="XO8" s="558"/>
      <c r="XP8" s="558"/>
      <c r="XQ8" s="558"/>
      <c r="XR8" s="558"/>
      <c r="XS8" s="558"/>
      <c r="XT8" s="558"/>
      <c r="XU8" s="558"/>
      <c r="XV8" s="558"/>
      <c r="XW8" s="558"/>
      <c r="XX8" s="558"/>
      <c r="XY8" s="558"/>
      <c r="XZ8" s="558"/>
      <c r="YA8" s="558"/>
      <c r="YB8" s="558"/>
      <c r="YC8" s="558"/>
      <c r="YD8" s="558"/>
      <c r="YE8" s="558"/>
      <c r="YF8" s="558"/>
      <c r="YG8" s="558"/>
      <c r="YH8" s="558"/>
      <c r="YI8" s="558"/>
      <c r="YJ8" s="558"/>
      <c r="YK8" s="558"/>
      <c r="YL8" s="558"/>
      <c r="YM8" s="558"/>
      <c r="YN8" s="558"/>
      <c r="YO8" s="558"/>
      <c r="YP8" s="558"/>
      <c r="YQ8" s="558"/>
      <c r="YR8" s="558"/>
      <c r="YS8" s="558"/>
      <c r="YT8" s="558"/>
      <c r="YU8" s="558"/>
      <c r="YV8" s="558"/>
      <c r="YW8" s="558"/>
      <c r="YX8" s="558"/>
      <c r="YY8" s="558"/>
      <c r="YZ8" s="558"/>
      <c r="ZA8" s="558"/>
      <c r="ZB8" s="558"/>
      <c r="ZC8" s="558"/>
      <c r="ZD8" s="558"/>
      <c r="ZE8" s="558"/>
      <c r="ZF8" s="558"/>
      <c r="ZG8" s="558"/>
      <c r="ZH8" s="558"/>
      <c r="ZI8" s="558"/>
      <c r="ZJ8" s="558"/>
      <c r="ZK8" s="558"/>
      <c r="ZL8" s="558"/>
      <c r="ZM8" s="558"/>
      <c r="ZN8" s="558"/>
      <c r="ZO8" s="558"/>
      <c r="ZP8" s="558"/>
      <c r="ZQ8" s="558"/>
      <c r="ZR8" s="558"/>
      <c r="ZS8" s="558"/>
      <c r="ZT8" s="558"/>
      <c r="ZU8" s="558"/>
      <c r="ZV8" s="558"/>
      <c r="ZW8" s="558"/>
      <c r="ZX8" s="558"/>
      <c r="ZY8" s="558"/>
      <c r="ZZ8" s="558"/>
      <c r="AAA8" s="558"/>
      <c r="AAB8" s="558"/>
      <c r="AAC8" s="558"/>
      <c r="AAD8" s="558"/>
      <c r="AAE8" s="558"/>
      <c r="AAF8" s="558"/>
      <c r="AAG8" s="558"/>
      <c r="AAH8" s="558"/>
      <c r="AAI8" s="558"/>
      <c r="AAJ8" s="558"/>
      <c r="AAK8" s="558"/>
      <c r="AAL8" s="558"/>
      <c r="AAM8" s="558"/>
      <c r="AAN8" s="558"/>
      <c r="AAO8" s="558"/>
      <c r="AAP8" s="558"/>
      <c r="AAQ8" s="558"/>
      <c r="AAR8" s="558"/>
      <c r="AAS8" s="558"/>
      <c r="AAT8" s="558"/>
      <c r="AAU8" s="558"/>
      <c r="AAV8" s="558"/>
      <c r="AAW8" s="558"/>
      <c r="AAX8" s="558"/>
      <c r="AAY8" s="558"/>
      <c r="AAZ8" s="558"/>
      <c r="ABA8" s="558"/>
      <c r="ABB8" s="558"/>
      <c r="ABC8" s="558"/>
      <c r="ABD8" s="558"/>
      <c r="ABE8" s="558"/>
      <c r="ABF8" s="558"/>
      <c r="ABG8" s="558"/>
      <c r="ABH8" s="558"/>
      <c r="ABI8" s="558"/>
      <c r="ABJ8" s="558"/>
      <c r="ABK8" s="558"/>
      <c r="ABL8" s="558"/>
      <c r="ABM8" s="558"/>
      <c r="ABN8" s="558"/>
      <c r="ABO8" s="558"/>
      <c r="ABP8" s="558"/>
      <c r="ABQ8" s="558"/>
      <c r="ABR8" s="558"/>
      <c r="ABS8" s="558"/>
      <c r="ABT8" s="558"/>
      <c r="ABU8" s="558"/>
      <c r="ABV8" s="558"/>
      <c r="ABW8" s="558"/>
      <c r="ABX8" s="558"/>
      <c r="ABY8" s="558"/>
      <c r="ABZ8" s="558"/>
      <c r="ACA8" s="558"/>
      <c r="ACB8" s="558"/>
      <c r="ACC8" s="558"/>
      <c r="ACD8" s="558"/>
      <c r="ACE8" s="558"/>
      <c r="ACF8" s="558"/>
      <c r="ACG8" s="558"/>
      <c r="ACH8" s="558"/>
      <c r="ACI8" s="558"/>
      <c r="ACJ8" s="558"/>
      <c r="ACK8" s="558"/>
      <c r="ACL8" s="558"/>
      <c r="ACM8" s="558"/>
      <c r="ACN8" s="558"/>
      <c r="ACO8" s="558"/>
      <c r="ACP8" s="558"/>
      <c r="ACQ8" s="558"/>
      <c r="ACR8" s="558"/>
      <c r="ACS8" s="558"/>
      <c r="ACT8" s="558"/>
      <c r="ACU8" s="558"/>
      <c r="ACV8" s="558"/>
      <c r="ACW8" s="558"/>
      <c r="ACX8" s="558"/>
      <c r="ACY8" s="558"/>
      <c r="ACZ8" s="558"/>
      <c r="ADA8" s="558"/>
      <c r="ADB8" s="558"/>
      <c r="ADC8" s="558"/>
      <c r="ADD8" s="558"/>
      <c r="ADE8" s="558"/>
      <c r="ADF8" s="558"/>
      <c r="ADG8" s="558"/>
      <c r="ADH8" s="558"/>
      <c r="ADI8" s="558"/>
      <c r="ADJ8" s="558"/>
      <c r="ADK8" s="558"/>
      <c r="ADL8" s="558"/>
      <c r="ADM8" s="558"/>
      <c r="ADN8" s="558"/>
      <c r="ADO8" s="558"/>
      <c r="ADP8" s="558"/>
      <c r="ADQ8" s="558"/>
      <c r="ADR8" s="558"/>
      <c r="ADS8" s="558"/>
      <c r="ADT8" s="558"/>
      <c r="ADU8" s="558"/>
      <c r="ADV8" s="558"/>
      <c r="ADW8" s="558"/>
      <c r="ADX8" s="558"/>
      <c r="ADY8" s="558"/>
      <c r="ADZ8" s="558"/>
      <c r="AEA8" s="558"/>
      <c r="AEB8" s="558"/>
      <c r="AEC8" s="558"/>
      <c r="AED8" s="558"/>
      <c r="AEE8" s="558"/>
      <c r="AEF8" s="558"/>
      <c r="AEG8" s="558"/>
      <c r="AEH8" s="558"/>
      <c r="AEI8" s="558"/>
      <c r="AEJ8" s="558"/>
      <c r="AEK8" s="558"/>
      <c r="AEL8" s="558"/>
      <c r="AEM8" s="558"/>
      <c r="AEN8" s="558"/>
      <c r="AEO8" s="558"/>
      <c r="AEP8" s="558"/>
      <c r="AEQ8" s="558"/>
      <c r="AER8" s="558"/>
      <c r="AES8" s="558"/>
      <c r="AET8" s="558"/>
      <c r="AEU8" s="558"/>
      <c r="AEV8" s="558"/>
      <c r="AEW8" s="558"/>
      <c r="AEX8" s="558"/>
      <c r="AEY8" s="558"/>
      <c r="AEZ8" s="558"/>
      <c r="AFA8" s="558"/>
      <c r="AFB8" s="558"/>
      <c r="AFC8" s="558"/>
      <c r="AFD8" s="558"/>
      <c r="AFE8" s="558"/>
      <c r="AFF8" s="558"/>
      <c r="AFG8" s="558"/>
      <c r="AFH8" s="558"/>
      <c r="AFI8" s="558"/>
      <c r="AFJ8" s="558"/>
      <c r="AFK8" s="558"/>
      <c r="AFL8" s="558"/>
      <c r="AFM8" s="558"/>
      <c r="AFN8" s="558"/>
      <c r="AFO8" s="558"/>
      <c r="AFP8" s="558"/>
      <c r="AFQ8" s="558"/>
      <c r="AFR8" s="558"/>
      <c r="AFS8" s="558"/>
      <c r="AFT8" s="558"/>
      <c r="AFU8" s="558"/>
      <c r="AFV8" s="558"/>
      <c r="AFW8" s="558"/>
      <c r="AFX8" s="558"/>
      <c r="AFY8" s="558"/>
      <c r="AFZ8" s="558"/>
      <c r="AGA8" s="558"/>
      <c r="AGB8" s="558"/>
      <c r="AGC8" s="558"/>
      <c r="AGD8" s="558"/>
      <c r="AGE8" s="558"/>
      <c r="AGF8" s="558"/>
      <c r="AGG8" s="558"/>
      <c r="AGH8" s="558"/>
      <c r="AGI8" s="558"/>
      <c r="AGJ8" s="558"/>
      <c r="AGK8" s="558"/>
      <c r="AGL8" s="558"/>
      <c r="AGM8" s="558"/>
      <c r="AGN8" s="558"/>
      <c r="AGO8" s="558"/>
      <c r="AGP8" s="558"/>
      <c r="AGQ8" s="558"/>
      <c r="AGR8" s="558"/>
      <c r="AGS8" s="558"/>
      <c r="AGT8" s="558"/>
      <c r="AGU8" s="558"/>
      <c r="AGV8" s="558"/>
      <c r="AGW8" s="558"/>
      <c r="AGX8" s="558"/>
      <c r="AGY8" s="558"/>
      <c r="AGZ8" s="558"/>
      <c r="AHA8" s="558"/>
      <c r="AHB8" s="558"/>
      <c r="AHC8" s="558"/>
      <c r="AHD8" s="558"/>
      <c r="AHE8" s="558"/>
      <c r="AHF8" s="558"/>
      <c r="AHG8" s="558"/>
      <c r="AHH8" s="558"/>
      <c r="AHI8" s="558"/>
      <c r="AHJ8" s="558"/>
      <c r="AHK8" s="558"/>
      <c r="AHL8" s="558"/>
      <c r="AHM8" s="558"/>
      <c r="AHN8" s="558"/>
      <c r="AHO8" s="558"/>
      <c r="AHP8" s="558"/>
      <c r="AHQ8" s="558"/>
      <c r="AHR8" s="558"/>
      <c r="AHS8" s="558"/>
      <c r="AHT8" s="558"/>
      <c r="AHU8" s="558"/>
      <c r="AHV8" s="558"/>
      <c r="AHW8" s="558"/>
      <c r="AHX8" s="558"/>
      <c r="AHY8" s="558"/>
      <c r="AHZ8" s="558"/>
      <c r="AIA8" s="558"/>
      <c r="AIB8" s="558"/>
      <c r="AIC8" s="558"/>
      <c r="AID8" s="558"/>
      <c r="AIE8" s="558"/>
      <c r="AIF8" s="558"/>
      <c r="AIG8" s="558"/>
      <c r="AIH8" s="558"/>
      <c r="AII8" s="558"/>
      <c r="AIJ8" s="558"/>
      <c r="AIK8" s="558"/>
      <c r="AIL8" s="558"/>
      <c r="AIM8" s="558"/>
      <c r="AIN8" s="558"/>
      <c r="AIO8" s="558"/>
      <c r="AIP8" s="558"/>
      <c r="AIQ8" s="558"/>
      <c r="AIR8" s="558"/>
      <c r="AIS8" s="558"/>
      <c r="AIT8" s="558"/>
      <c r="AIU8" s="558"/>
      <c r="AIV8" s="558"/>
      <c r="AIW8" s="558"/>
      <c r="AIX8" s="558"/>
      <c r="AIY8" s="558"/>
      <c r="AIZ8" s="558"/>
      <c r="AJA8" s="558"/>
      <c r="AJB8" s="558"/>
      <c r="AJC8" s="558"/>
      <c r="AJD8" s="558"/>
      <c r="AJE8" s="558"/>
      <c r="AJF8" s="558"/>
      <c r="AJG8" s="558"/>
      <c r="AJH8" s="558"/>
      <c r="AJI8" s="558"/>
      <c r="AJJ8" s="558"/>
      <c r="AJK8" s="558"/>
      <c r="AJL8" s="558"/>
      <c r="AJM8" s="558"/>
      <c r="AJN8" s="558"/>
      <c r="AJO8" s="558"/>
      <c r="AJP8" s="558"/>
      <c r="AJQ8" s="558"/>
      <c r="AJR8" s="558"/>
      <c r="AJS8" s="558"/>
      <c r="AJT8" s="558"/>
      <c r="AJU8" s="558"/>
      <c r="AJV8" s="558"/>
      <c r="AJW8" s="558"/>
      <c r="AJX8" s="558"/>
      <c r="AJY8" s="558"/>
      <c r="AJZ8" s="558"/>
      <c r="AKA8" s="558"/>
      <c r="AKB8" s="558"/>
      <c r="AKC8" s="558"/>
      <c r="AKD8" s="558"/>
      <c r="AKE8" s="558"/>
      <c r="AKF8" s="558"/>
      <c r="AKG8" s="558"/>
      <c r="AKH8" s="558"/>
      <c r="AKI8" s="558"/>
      <c r="AKJ8" s="558"/>
      <c r="AKK8" s="558"/>
      <c r="AKL8" s="558"/>
      <c r="AKM8" s="558"/>
      <c r="AKN8" s="558"/>
      <c r="AKO8" s="558"/>
      <c r="AKP8" s="558"/>
      <c r="AKQ8" s="558"/>
      <c r="AKR8" s="558"/>
      <c r="AKS8" s="558"/>
      <c r="AKT8" s="558"/>
      <c r="AKU8" s="558"/>
      <c r="AKV8" s="558"/>
      <c r="AKW8" s="558"/>
      <c r="AKX8" s="558"/>
      <c r="AKY8" s="558"/>
      <c r="AKZ8" s="558"/>
      <c r="ALA8" s="558"/>
      <c r="ALB8" s="558"/>
      <c r="ALC8" s="558"/>
      <c r="ALD8" s="558"/>
      <c r="ALE8" s="558"/>
      <c r="ALF8" s="558"/>
      <c r="ALG8" s="558"/>
      <c r="ALH8" s="558"/>
      <c r="ALI8" s="558"/>
      <c r="ALJ8" s="558"/>
      <c r="ALK8" s="558"/>
      <c r="ALL8" s="558"/>
      <c r="ALM8" s="558"/>
      <c r="ALN8" s="558"/>
      <c r="ALO8" s="558"/>
      <c r="ALP8" s="558"/>
      <c r="ALQ8" s="558"/>
      <c r="ALR8" s="558"/>
      <c r="ALS8" s="558"/>
      <c r="ALT8" s="558"/>
      <c r="ALU8" s="558"/>
      <c r="ALV8" s="558"/>
      <c r="ALW8" s="558"/>
      <c r="ALX8" s="558"/>
      <c r="ALY8" s="558"/>
      <c r="ALZ8" s="558"/>
      <c r="AMA8" s="558"/>
      <c r="AMB8" s="558"/>
      <c r="AMC8" s="558"/>
      <c r="AMD8" s="558"/>
      <c r="AME8" s="558"/>
      <c r="AMF8" s="558"/>
      <c r="AMG8" s="558"/>
      <c r="AMH8" s="558"/>
      <c r="AMI8" s="558"/>
      <c r="AMJ8" s="558"/>
    </row>
    <row r="9" customHeight="1" ht="21.0">
      <c r="A9" s="559" t="s">
        <v>538</v>
      </c>
      <c r="B9" s="562">
        <v>0.0</v>
      </c>
      <c r="C9" s="564" t="s">
        <v>539</v>
      </c>
      <c r="D9" s="565">
        <v>300.0</v>
      </c>
      <c r="E9" s="566"/>
      <c r="F9" s="563"/>
      <c r="G9" s="558"/>
      <c r="H9" s="558"/>
      <c r="I9" s="558"/>
      <c r="J9" s="558"/>
      <c r="K9" s="558"/>
      <c r="L9" s="558"/>
      <c r="M9" s="558"/>
      <c r="N9" s="558"/>
      <c r="O9" s="558"/>
      <c r="P9" s="558"/>
      <c r="Q9" s="558"/>
      <c r="R9" s="558"/>
      <c r="S9" s="558"/>
      <c r="T9" s="558"/>
      <c r="U9" s="558"/>
      <c r="V9" s="558"/>
      <c r="W9" s="558"/>
      <c r="X9" s="558"/>
      <c r="Y9" s="558"/>
      <c r="Z9" s="558"/>
      <c r="AA9" s="558"/>
      <c r="AB9" s="558"/>
      <c r="AC9" s="558"/>
      <c r="AD9" s="558"/>
      <c r="AE9" s="558"/>
      <c r="AF9" s="558"/>
      <c r="AG9" s="558"/>
      <c r="AH9" s="558"/>
      <c r="AI9" s="558"/>
      <c r="AJ9" s="558"/>
      <c r="AK9" s="558"/>
      <c r="AL9" s="558"/>
      <c r="AM9" s="558"/>
      <c r="AN9" s="558"/>
      <c r="AO9" s="558"/>
      <c r="AP9" s="558"/>
      <c r="AQ9" s="558"/>
      <c r="AR9" s="558"/>
      <c r="AS9" s="558"/>
      <c r="AT9" s="558"/>
      <c r="AU9" s="558"/>
      <c r="AV9" s="558"/>
      <c r="AW9" s="558"/>
      <c r="AX9" s="558"/>
      <c r="AY9" s="558"/>
      <c r="AZ9" s="558"/>
      <c r="BA9" s="558"/>
      <c r="BB9" s="558"/>
      <c r="BC9" s="558"/>
      <c r="BD9" s="558"/>
      <c r="BE9" s="558"/>
      <c r="BF9" s="558"/>
      <c r="BG9" s="558"/>
      <c r="BH9" s="558"/>
      <c r="BI9" s="558"/>
      <c r="BJ9" s="558"/>
      <c r="BK9" s="558"/>
      <c r="BL9" s="558"/>
      <c r="BM9" s="558"/>
      <c r="BN9" s="558"/>
      <c r="BO9" s="558"/>
      <c r="BP9" s="558"/>
      <c r="BQ9" s="558"/>
      <c r="BR9" s="558"/>
      <c r="BS9" s="558"/>
      <c r="BT9" s="558"/>
      <c r="BU9" s="558"/>
      <c r="BV9" s="558"/>
      <c r="BW9" s="558"/>
      <c r="BX9" s="558"/>
      <c r="BY9" s="558"/>
      <c r="BZ9" s="558"/>
      <c r="CA9" s="558"/>
      <c r="CB9" s="558"/>
      <c r="CC9" s="558"/>
      <c r="CD9" s="558"/>
      <c r="CE9" s="558"/>
      <c r="CF9" s="558"/>
      <c r="CG9" s="558"/>
      <c r="CH9" s="558"/>
      <c r="CI9" s="558"/>
      <c r="CJ9" s="558"/>
      <c r="CK9" s="558"/>
      <c r="CL9" s="558"/>
      <c r="CM9" s="558"/>
      <c r="CN9" s="558"/>
      <c r="CO9" s="558"/>
      <c r="CP9" s="558"/>
      <c r="CQ9" s="558"/>
      <c r="CR9" s="558"/>
      <c r="CS9" s="558"/>
      <c r="CT9" s="558"/>
      <c r="CU9" s="558"/>
      <c r="CV9" s="558"/>
      <c r="CW9" s="558"/>
      <c r="CX9" s="558"/>
      <c r="CY9" s="558"/>
      <c r="CZ9" s="558"/>
      <c r="DA9" s="558"/>
      <c r="DB9" s="558"/>
      <c r="DC9" s="558"/>
      <c r="DD9" s="558"/>
      <c r="DE9" s="558"/>
      <c r="DF9" s="558"/>
      <c r="DG9" s="558"/>
      <c r="DH9" s="558"/>
      <c r="DI9" s="558"/>
      <c r="DJ9" s="558"/>
      <c r="DK9" s="558"/>
      <c r="DL9" s="558"/>
      <c r="DM9" s="558"/>
      <c r="DN9" s="558"/>
      <c r="DO9" s="558"/>
      <c r="DP9" s="558"/>
      <c r="DQ9" s="558"/>
      <c r="DR9" s="558"/>
      <c r="DS9" s="558"/>
      <c r="DT9" s="558"/>
      <c r="DU9" s="558"/>
      <c r="DV9" s="558"/>
      <c r="DW9" s="558"/>
      <c r="DX9" s="558"/>
      <c r="DY9" s="558"/>
      <c r="DZ9" s="558"/>
      <c r="EA9" s="558"/>
      <c r="EB9" s="558"/>
      <c r="EC9" s="558"/>
      <c r="ED9" s="558"/>
      <c r="EE9" s="558"/>
      <c r="EF9" s="558"/>
      <c r="EG9" s="558"/>
      <c r="EH9" s="558"/>
      <c r="EI9" s="558"/>
      <c r="EJ9" s="558"/>
      <c r="EK9" s="558"/>
      <c r="EL9" s="558"/>
      <c r="EM9" s="558"/>
      <c r="EN9" s="558"/>
      <c r="EO9" s="558"/>
      <c r="EP9" s="558"/>
      <c r="EQ9" s="558"/>
      <c r="ER9" s="558"/>
      <c r="ES9" s="558"/>
      <c r="ET9" s="558"/>
      <c r="EU9" s="558"/>
      <c r="EV9" s="558"/>
      <c r="EW9" s="558"/>
      <c r="EX9" s="558"/>
      <c r="EY9" s="558"/>
      <c r="EZ9" s="558"/>
      <c r="FA9" s="558"/>
      <c r="FB9" s="558"/>
      <c r="FC9" s="558"/>
      <c r="FD9" s="558"/>
      <c r="FE9" s="558"/>
      <c r="FF9" s="558"/>
      <c r="FG9" s="558"/>
      <c r="FH9" s="558"/>
      <c r="FI9" s="558"/>
      <c r="FJ9" s="558"/>
      <c r="FK9" s="558"/>
      <c r="FL9" s="558"/>
      <c r="FM9" s="558"/>
      <c r="FN9" s="558"/>
      <c r="FO9" s="558"/>
      <c r="FP9" s="558"/>
      <c r="FQ9" s="558"/>
      <c r="FR9" s="558"/>
      <c r="FS9" s="558"/>
      <c r="FT9" s="558"/>
      <c r="FU9" s="558"/>
      <c r="FV9" s="558"/>
      <c r="FW9" s="558"/>
      <c r="FX9" s="558"/>
      <c r="FY9" s="558"/>
      <c r="FZ9" s="558"/>
      <c r="GA9" s="558"/>
      <c r="GB9" s="558"/>
      <c r="GC9" s="558"/>
      <c r="GD9" s="558"/>
      <c r="GE9" s="558"/>
      <c r="GF9" s="558"/>
      <c r="GG9" s="558"/>
      <c r="GH9" s="558"/>
      <c r="GI9" s="558"/>
      <c r="GJ9" s="558"/>
      <c r="GK9" s="558"/>
      <c r="GL9" s="558"/>
      <c r="GM9" s="558"/>
      <c r="GN9" s="558"/>
      <c r="GO9" s="558"/>
      <c r="GP9" s="558"/>
      <c r="GQ9" s="558"/>
      <c r="GR9" s="558"/>
      <c r="GS9" s="558"/>
      <c r="GT9" s="558"/>
      <c r="GU9" s="558"/>
      <c r="GV9" s="558"/>
      <c r="GW9" s="558"/>
      <c r="GX9" s="558"/>
      <c r="GY9" s="558"/>
      <c r="GZ9" s="558"/>
      <c r="HA9" s="558"/>
      <c r="HB9" s="558"/>
      <c r="HC9" s="558"/>
      <c r="HD9" s="558"/>
      <c r="HE9" s="558"/>
      <c r="HF9" s="558"/>
      <c r="HG9" s="558"/>
      <c r="HH9" s="558"/>
      <c r="HI9" s="558"/>
      <c r="HJ9" s="558"/>
      <c r="HK9" s="558"/>
      <c r="HL9" s="558"/>
      <c r="HM9" s="558"/>
      <c r="HN9" s="558"/>
      <c r="HO9" s="558"/>
      <c r="HP9" s="558"/>
      <c r="HQ9" s="558"/>
      <c r="HR9" s="558"/>
      <c r="HS9" s="558"/>
      <c r="HT9" s="558"/>
      <c r="HU9" s="558"/>
      <c r="HV9" s="558"/>
      <c r="HW9" s="558"/>
      <c r="HX9" s="558"/>
      <c r="HY9" s="558"/>
      <c r="HZ9" s="558"/>
      <c r="IA9" s="558"/>
      <c r="IB9" s="558"/>
      <c r="IC9" s="558"/>
      <c r="ID9" s="558"/>
      <c r="IE9" s="558"/>
      <c r="IF9" s="558"/>
      <c r="IG9" s="558"/>
      <c r="IH9" s="558"/>
      <c r="II9" s="558"/>
      <c r="IJ9" s="558"/>
      <c r="IK9" s="558"/>
      <c r="IL9" s="558"/>
      <c r="IM9" s="558"/>
      <c r="IN9" s="558"/>
      <c r="IO9" s="558"/>
      <c r="IP9" s="558"/>
      <c r="IQ9" s="558"/>
      <c r="IR9" s="558"/>
      <c r="IS9" s="558"/>
      <c r="IT9" s="558"/>
      <c r="IU9" s="558"/>
      <c r="IV9" s="558"/>
      <c r="IW9" s="558"/>
      <c r="IX9" s="558"/>
      <c r="IY9" s="558"/>
      <c r="IZ9" s="558"/>
      <c r="JA9" s="558"/>
      <c r="JB9" s="558"/>
      <c r="JC9" s="558"/>
      <c r="JD9" s="558"/>
      <c r="JE9" s="558"/>
      <c r="JF9" s="558"/>
      <c r="JG9" s="558"/>
      <c r="JH9" s="558"/>
      <c r="JI9" s="558"/>
      <c r="JJ9" s="558"/>
      <c r="JK9" s="558"/>
      <c r="JL9" s="558"/>
      <c r="JM9" s="558"/>
      <c r="JN9" s="558"/>
      <c r="JO9" s="558"/>
      <c r="JP9" s="558"/>
      <c r="JQ9" s="558"/>
      <c r="JR9" s="558"/>
      <c r="JS9" s="558"/>
      <c r="JT9" s="558"/>
      <c r="JU9" s="558"/>
      <c r="JV9" s="558"/>
      <c r="JW9" s="558"/>
      <c r="JX9" s="558"/>
      <c r="JY9" s="558"/>
      <c r="JZ9" s="558"/>
      <c r="KA9" s="558"/>
      <c r="KB9" s="558"/>
      <c r="KC9" s="558"/>
      <c r="KD9" s="558"/>
      <c r="KE9" s="558"/>
      <c r="KF9" s="558"/>
      <c r="KG9" s="558"/>
      <c r="KH9" s="558"/>
      <c r="KI9" s="558"/>
      <c r="KJ9" s="558"/>
      <c r="KK9" s="558"/>
      <c r="KL9" s="558"/>
      <c r="KM9" s="558"/>
      <c r="KN9" s="558"/>
      <c r="KO9" s="558"/>
      <c r="KP9" s="558"/>
      <c r="KQ9" s="558"/>
      <c r="KR9" s="558"/>
      <c r="KS9" s="558"/>
      <c r="KT9" s="558"/>
      <c r="KU9" s="558"/>
      <c r="KV9" s="558"/>
      <c r="KW9" s="558"/>
      <c r="KX9" s="558"/>
      <c r="KY9" s="558"/>
      <c r="KZ9" s="558"/>
      <c r="LA9" s="558"/>
      <c r="LB9" s="558"/>
      <c r="LC9" s="558"/>
      <c r="LD9" s="558"/>
      <c r="LE9" s="558"/>
      <c r="LF9" s="558"/>
      <c r="LG9" s="558"/>
      <c r="LH9" s="558"/>
      <c r="LI9" s="558"/>
      <c r="LJ9" s="558"/>
      <c r="LK9" s="558"/>
      <c r="LL9" s="558"/>
      <c r="LM9" s="558"/>
      <c r="LN9" s="558"/>
      <c r="LO9" s="558"/>
      <c r="LP9" s="558"/>
      <c r="LQ9" s="558"/>
      <c r="LR9" s="558"/>
      <c r="LS9" s="558"/>
      <c r="LT9" s="558"/>
      <c r="LU9" s="558"/>
      <c r="LV9" s="558"/>
      <c r="LW9" s="558"/>
      <c r="LX9" s="558"/>
      <c r="LY9" s="558"/>
      <c r="LZ9" s="558"/>
      <c r="MA9" s="558"/>
      <c r="MB9" s="558"/>
      <c r="MC9" s="558"/>
      <c r="MD9" s="558"/>
      <c r="ME9" s="558"/>
      <c r="MF9" s="558"/>
      <c r="MG9" s="558"/>
      <c r="MH9" s="558"/>
      <c r="MI9" s="558"/>
      <c r="MJ9" s="558"/>
      <c r="MK9" s="558"/>
      <c r="ML9" s="558"/>
      <c r="MM9" s="558"/>
      <c r="MN9" s="558"/>
      <c r="MO9" s="558"/>
      <c r="MP9" s="558"/>
      <c r="MQ9" s="558"/>
      <c r="MR9" s="558"/>
      <c r="MS9" s="558"/>
      <c r="MT9" s="558"/>
      <c r="MU9" s="558"/>
      <c r="MV9" s="558"/>
      <c r="MW9" s="558"/>
      <c r="MX9" s="558"/>
      <c r="MY9" s="558"/>
      <c r="MZ9" s="558"/>
      <c r="NA9" s="558"/>
      <c r="NB9" s="558"/>
      <c r="NC9" s="558"/>
      <c r="ND9" s="558"/>
      <c r="NE9" s="558"/>
      <c r="NF9" s="558"/>
      <c r="NG9" s="558"/>
      <c r="NH9" s="558"/>
      <c r="NI9" s="558"/>
      <c r="NJ9" s="558"/>
      <c r="NK9" s="558"/>
      <c r="NL9" s="558"/>
      <c r="NM9" s="558"/>
      <c r="NN9" s="558"/>
      <c r="NO9" s="558"/>
      <c r="NP9" s="558"/>
      <c r="NQ9" s="558"/>
      <c r="NR9" s="558"/>
      <c r="NS9" s="558"/>
      <c r="NT9" s="558"/>
      <c r="NU9" s="558"/>
      <c r="NV9" s="558"/>
      <c r="NW9" s="558"/>
      <c r="NX9" s="558"/>
      <c r="NY9" s="558"/>
      <c r="NZ9" s="558"/>
      <c r="OA9" s="558"/>
      <c r="OB9" s="558"/>
      <c r="OC9" s="558"/>
      <c r="OD9" s="558"/>
      <c r="OE9" s="558"/>
      <c r="OF9" s="558"/>
      <c r="OG9" s="558"/>
      <c r="OH9" s="558"/>
      <c r="OI9" s="558"/>
      <c r="OJ9" s="558"/>
      <c r="OK9" s="558"/>
      <c r="OL9" s="558"/>
      <c r="OM9" s="558"/>
      <c r="ON9" s="558"/>
      <c r="OO9" s="558"/>
      <c r="OP9" s="558"/>
      <c r="OQ9" s="558"/>
      <c r="OR9" s="558"/>
      <c r="OS9" s="558"/>
      <c r="OT9" s="558"/>
      <c r="OU9" s="558"/>
      <c r="OV9" s="558"/>
      <c r="OW9" s="558"/>
      <c r="OX9" s="558"/>
      <c r="OY9" s="558"/>
      <c r="OZ9" s="558"/>
      <c r="PA9" s="558"/>
      <c r="PB9" s="558"/>
      <c r="PC9" s="558"/>
      <c r="PD9" s="558"/>
      <c r="PE9" s="558"/>
      <c r="PF9" s="558"/>
      <c r="PG9" s="558"/>
      <c r="PH9" s="558"/>
      <c r="PI9" s="558"/>
      <c r="PJ9" s="558"/>
      <c r="PK9" s="558"/>
      <c r="PL9" s="558"/>
      <c r="PM9" s="558"/>
      <c r="PN9" s="558"/>
      <c r="PO9" s="558"/>
      <c r="PP9" s="558"/>
      <c r="PQ9" s="558"/>
      <c r="PR9" s="558"/>
      <c r="PS9" s="558"/>
      <c r="PT9" s="558"/>
      <c r="PU9" s="558"/>
      <c r="PV9" s="558"/>
      <c r="PW9" s="558"/>
      <c r="PX9" s="558"/>
      <c r="PY9" s="558"/>
      <c r="PZ9" s="558"/>
      <c r="QA9" s="558"/>
      <c r="QB9" s="558"/>
      <c r="QC9" s="558"/>
      <c r="QD9" s="558"/>
      <c r="QE9" s="558"/>
      <c r="QF9" s="558"/>
      <c r="QG9" s="558"/>
      <c r="QH9" s="558"/>
      <c r="QI9" s="558"/>
      <c r="QJ9" s="558"/>
      <c r="QK9" s="558"/>
      <c r="QL9" s="558"/>
      <c r="QM9" s="558"/>
      <c r="QN9" s="558"/>
      <c r="QO9" s="558"/>
      <c r="QP9" s="558"/>
      <c r="QQ9" s="558"/>
      <c r="QR9" s="558"/>
      <c r="QS9" s="558"/>
      <c r="QT9" s="558"/>
      <c r="QU9" s="558"/>
      <c r="QV9" s="558"/>
      <c r="QW9" s="558"/>
      <c r="QX9" s="558"/>
      <c r="QY9" s="558"/>
      <c r="QZ9" s="558"/>
      <c r="RA9" s="558"/>
      <c r="RB9" s="558"/>
      <c r="RC9" s="558"/>
      <c r="RD9" s="558"/>
      <c r="RE9" s="558"/>
      <c r="RF9" s="558"/>
      <c r="RG9" s="558"/>
      <c r="RH9" s="558"/>
      <c r="RI9" s="558"/>
      <c r="RJ9" s="558"/>
      <c r="RK9" s="558"/>
      <c r="RL9" s="558"/>
      <c r="RM9" s="558"/>
      <c r="RN9" s="558"/>
      <c r="RO9" s="558"/>
      <c r="RP9" s="558"/>
      <c r="RQ9" s="558"/>
      <c r="RR9" s="558"/>
      <c r="RS9" s="558"/>
      <c r="RT9" s="558"/>
      <c r="RU9" s="558"/>
      <c r="RV9" s="558"/>
      <c r="RW9" s="558"/>
      <c r="RX9" s="558"/>
      <c r="RY9" s="558"/>
      <c r="RZ9" s="558"/>
      <c r="SA9" s="558"/>
      <c r="SB9" s="558"/>
      <c r="SC9" s="558"/>
      <c r="SD9" s="558"/>
      <c r="SE9" s="558"/>
      <c r="SF9" s="558"/>
      <c r="SG9" s="558"/>
      <c r="SH9" s="558"/>
      <c r="SI9" s="558"/>
      <c r="SJ9" s="558"/>
      <c r="SK9" s="558"/>
      <c r="SL9" s="558"/>
      <c r="SM9" s="558"/>
      <c r="SN9" s="558"/>
      <c r="SO9" s="558"/>
      <c r="SP9" s="558"/>
      <c r="SQ9" s="558"/>
      <c r="SR9" s="558"/>
      <c r="SS9" s="558"/>
      <c r="ST9" s="558"/>
      <c r="SU9" s="558"/>
      <c r="SV9" s="558"/>
      <c r="SW9" s="558"/>
      <c r="SX9" s="558"/>
      <c r="SY9" s="558"/>
      <c r="SZ9" s="558"/>
      <c r="TA9" s="558"/>
      <c r="TB9" s="558"/>
      <c r="TC9" s="558"/>
      <c r="TD9" s="558"/>
      <c r="TE9" s="558"/>
      <c r="TF9" s="558"/>
      <c r="TG9" s="558"/>
      <c r="TH9" s="558"/>
      <c r="TI9" s="558"/>
      <c r="TJ9" s="558"/>
      <c r="TK9" s="558"/>
      <c r="TL9" s="558"/>
      <c r="TM9" s="558"/>
      <c r="TN9" s="558"/>
      <c r="TO9" s="558"/>
      <c r="TP9" s="558"/>
      <c r="TQ9" s="558"/>
      <c r="TR9" s="558"/>
      <c r="TS9" s="558"/>
      <c r="TT9" s="558"/>
      <c r="TU9" s="558"/>
      <c r="TV9" s="558"/>
      <c r="TW9" s="558"/>
      <c r="TX9" s="558"/>
      <c r="TY9" s="558"/>
      <c r="TZ9" s="558"/>
      <c r="UA9" s="558"/>
      <c r="UB9" s="558"/>
      <c r="UC9" s="558"/>
      <c r="UD9" s="558"/>
      <c r="UE9" s="558"/>
      <c r="UF9" s="558"/>
      <c r="UG9" s="558"/>
      <c r="UH9" s="558"/>
      <c r="UI9" s="558"/>
      <c r="UJ9" s="558"/>
      <c r="UK9" s="558"/>
      <c r="UL9" s="558"/>
      <c r="UM9" s="558"/>
      <c r="UN9" s="558"/>
      <c r="UO9" s="558"/>
      <c r="UP9" s="558"/>
      <c r="UQ9" s="558"/>
      <c r="UR9" s="558"/>
      <c r="US9" s="558"/>
      <c r="UT9" s="558"/>
      <c r="UU9" s="558"/>
      <c r="UV9" s="558"/>
      <c r="UW9" s="558"/>
      <c r="UX9" s="558"/>
      <c r="UY9" s="558"/>
      <c r="UZ9" s="558"/>
      <c r="VA9" s="558"/>
      <c r="VB9" s="558"/>
      <c r="VC9" s="558"/>
      <c r="VD9" s="558"/>
      <c r="VE9" s="558"/>
      <c r="VF9" s="558"/>
      <c r="VG9" s="558"/>
      <c r="VH9" s="558"/>
      <c r="VI9" s="558"/>
      <c r="VJ9" s="558"/>
      <c r="VK9" s="558"/>
      <c r="VL9" s="558"/>
      <c r="VM9" s="558"/>
      <c r="VN9" s="558"/>
      <c r="VO9" s="558"/>
      <c r="VP9" s="558"/>
      <c r="VQ9" s="558"/>
      <c r="VR9" s="558"/>
      <c r="VS9" s="558"/>
      <c r="VT9" s="558"/>
      <c r="VU9" s="558"/>
      <c r="VV9" s="558"/>
      <c r="VW9" s="558"/>
      <c r="VX9" s="558"/>
      <c r="VY9" s="558"/>
      <c r="VZ9" s="558"/>
      <c r="WA9" s="558"/>
      <c r="WB9" s="558"/>
      <c r="WC9" s="558"/>
      <c r="WD9" s="558"/>
      <c r="WE9" s="558"/>
      <c r="WF9" s="558"/>
      <c r="WG9" s="558"/>
      <c r="WH9" s="558"/>
      <c r="WI9" s="558"/>
      <c r="WJ9" s="558"/>
      <c r="WK9" s="558"/>
      <c r="WL9" s="558"/>
      <c r="WM9" s="558"/>
      <c r="WN9" s="558"/>
      <c r="WO9" s="558"/>
      <c r="WP9" s="558"/>
      <c r="WQ9" s="558"/>
      <c r="WR9" s="558"/>
      <c r="WS9" s="558"/>
      <c r="WT9" s="558"/>
      <c r="WU9" s="558"/>
      <c r="WV9" s="558"/>
      <c r="WW9" s="558"/>
      <c r="WX9" s="558"/>
      <c r="WY9" s="558"/>
      <c r="WZ9" s="558"/>
      <c r="XA9" s="558"/>
      <c r="XB9" s="558"/>
      <c r="XC9" s="558"/>
      <c r="XD9" s="558"/>
      <c r="XE9" s="558"/>
      <c r="XF9" s="558"/>
      <c r="XG9" s="558"/>
      <c r="XH9" s="558"/>
      <c r="XI9" s="558"/>
      <c r="XJ9" s="558"/>
      <c r="XK9" s="558"/>
      <c r="XL9" s="558"/>
      <c r="XM9" s="558"/>
      <c r="XN9" s="558"/>
      <c r="XO9" s="558"/>
      <c r="XP9" s="558"/>
      <c r="XQ9" s="558"/>
      <c r="XR9" s="558"/>
      <c r="XS9" s="558"/>
      <c r="XT9" s="558"/>
      <c r="XU9" s="558"/>
      <c r="XV9" s="558"/>
      <c r="XW9" s="558"/>
      <c r="XX9" s="558"/>
      <c r="XY9" s="558"/>
      <c r="XZ9" s="558"/>
      <c r="YA9" s="558"/>
      <c r="YB9" s="558"/>
      <c r="YC9" s="558"/>
      <c r="YD9" s="558"/>
      <c r="YE9" s="558"/>
      <c r="YF9" s="558"/>
      <c r="YG9" s="558"/>
      <c r="YH9" s="558"/>
      <c r="YI9" s="558"/>
      <c r="YJ9" s="558"/>
      <c r="YK9" s="558"/>
      <c r="YL9" s="558"/>
      <c r="YM9" s="558"/>
      <c r="YN9" s="558"/>
      <c r="YO9" s="558"/>
      <c r="YP9" s="558"/>
      <c r="YQ9" s="558"/>
      <c r="YR9" s="558"/>
      <c r="YS9" s="558"/>
      <c r="YT9" s="558"/>
      <c r="YU9" s="558"/>
      <c r="YV9" s="558"/>
      <c r="YW9" s="558"/>
      <c r="YX9" s="558"/>
      <c r="YY9" s="558"/>
      <c r="YZ9" s="558"/>
      <c r="ZA9" s="558"/>
      <c r="ZB9" s="558"/>
      <c r="ZC9" s="558"/>
      <c r="ZD9" s="558"/>
      <c r="ZE9" s="558"/>
      <c r="ZF9" s="558"/>
      <c r="ZG9" s="558"/>
      <c r="ZH9" s="558"/>
      <c r="ZI9" s="558"/>
      <c r="ZJ9" s="558"/>
      <c r="ZK9" s="558"/>
      <c r="ZL9" s="558"/>
      <c r="ZM9" s="558"/>
      <c r="ZN9" s="558"/>
      <c r="ZO9" s="558"/>
      <c r="ZP9" s="558"/>
      <c r="ZQ9" s="558"/>
      <c r="ZR9" s="558"/>
      <c r="ZS9" s="558"/>
      <c r="ZT9" s="558"/>
      <c r="ZU9" s="558"/>
      <c r="ZV9" s="558"/>
      <c r="ZW9" s="558"/>
      <c r="ZX9" s="558"/>
      <c r="ZY9" s="558"/>
      <c r="ZZ9" s="558"/>
      <c r="AAA9" s="558"/>
      <c r="AAB9" s="558"/>
      <c r="AAC9" s="558"/>
      <c r="AAD9" s="558"/>
      <c r="AAE9" s="558"/>
      <c r="AAF9" s="558"/>
      <c r="AAG9" s="558"/>
      <c r="AAH9" s="558"/>
      <c r="AAI9" s="558"/>
      <c r="AAJ9" s="558"/>
      <c r="AAK9" s="558"/>
      <c r="AAL9" s="558"/>
      <c r="AAM9" s="558"/>
      <c r="AAN9" s="558"/>
      <c r="AAO9" s="558"/>
      <c r="AAP9" s="558"/>
      <c r="AAQ9" s="558"/>
      <c r="AAR9" s="558"/>
      <c r="AAS9" s="558"/>
      <c r="AAT9" s="558"/>
      <c r="AAU9" s="558"/>
      <c r="AAV9" s="558"/>
      <c r="AAW9" s="558"/>
      <c r="AAX9" s="558"/>
      <c r="AAY9" s="558"/>
      <c r="AAZ9" s="558"/>
      <c r="ABA9" s="558"/>
      <c r="ABB9" s="558"/>
      <c r="ABC9" s="558"/>
      <c r="ABD9" s="558"/>
      <c r="ABE9" s="558"/>
      <c r="ABF9" s="558"/>
      <c r="ABG9" s="558"/>
      <c r="ABH9" s="558"/>
      <c r="ABI9" s="558"/>
      <c r="ABJ9" s="558"/>
      <c r="ABK9" s="558"/>
      <c r="ABL9" s="558"/>
      <c r="ABM9" s="558"/>
      <c r="ABN9" s="558"/>
      <c r="ABO9" s="558"/>
      <c r="ABP9" s="558"/>
      <c r="ABQ9" s="558"/>
      <c r="ABR9" s="558"/>
      <c r="ABS9" s="558"/>
      <c r="ABT9" s="558"/>
      <c r="ABU9" s="558"/>
      <c r="ABV9" s="558"/>
      <c r="ABW9" s="558"/>
      <c r="ABX9" s="558"/>
      <c r="ABY9" s="558"/>
      <c r="ABZ9" s="558"/>
      <c r="ACA9" s="558"/>
      <c r="ACB9" s="558"/>
      <c r="ACC9" s="558"/>
      <c r="ACD9" s="558"/>
      <c r="ACE9" s="558"/>
      <c r="ACF9" s="558"/>
      <c r="ACG9" s="558"/>
      <c r="ACH9" s="558"/>
      <c r="ACI9" s="558"/>
      <c r="ACJ9" s="558"/>
      <c r="ACK9" s="558"/>
      <c r="ACL9" s="558"/>
      <c r="ACM9" s="558"/>
      <c r="ACN9" s="558"/>
      <c r="ACO9" s="558"/>
      <c r="ACP9" s="558"/>
      <c r="ACQ9" s="558"/>
      <c r="ACR9" s="558"/>
      <c r="ACS9" s="558"/>
      <c r="ACT9" s="558"/>
      <c r="ACU9" s="558"/>
      <c r="ACV9" s="558"/>
      <c r="ACW9" s="558"/>
      <c r="ACX9" s="558"/>
      <c r="ACY9" s="558"/>
      <c r="ACZ9" s="558"/>
      <c r="ADA9" s="558"/>
      <c r="ADB9" s="558"/>
      <c r="ADC9" s="558"/>
      <c r="ADD9" s="558"/>
      <c r="ADE9" s="558"/>
      <c r="ADF9" s="558"/>
      <c r="ADG9" s="558"/>
      <c r="ADH9" s="558"/>
      <c r="ADI9" s="558"/>
      <c r="ADJ9" s="558"/>
      <c r="ADK9" s="558"/>
      <c r="ADL9" s="558"/>
      <c r="ADM9" s="558"/>
      <c r="ADN9" s="558"/>
      <c r="ADO9" s="558"/>
      <c r="ADP9" s="558"/>
      <c r="ADQ9" s="558"/>
      <c r="ADR9" s="558"/>
      <c r="ADS9" s="558"/>
      <c r="ADT9" s="558"/>
      <c r="ADU9" s="558"/>
      <c r="ADV9" s="558"/>
      <c r="ADW9" s="558"/>
      <c r="ADX9" s="558"/>
      <c r="ADY9" s="558"/>
      <c r="ADZ9" s="558"/>
      <c r="AEA9" s="558"/>
      <c r="AEB9" s="558"/>
      <c r="AEC9" s="558"/>
      <c r="AED9" s="558"/>
      <c r="AEE9" s="558"/>
      <c r="AEF9" s="558"/>
      <c r="AEG9" s="558"/>
      <c r="AEH9" s="558"/>
      <c r="AEI9" s="558"/>
      <c r="AEJ9" s="558"/>
      <c r="AEK9" s="558"/>
      <c r="AEL9" s="558"/>
      <c r="AEM9" s="558"/>
      <c r="AEN9" s="558"/>
      <c r="AEO9" s="558"/>
      <c r="AEP9" s="558"/>
      <c r="AEQ9" s="558"/>
      <c r="AER9" s="558"/>
      <c r="AES9" s="558"/>
      <c r="AET9" s="558"/>
      <c r="AEU9" s="558"/>
      <c r="AEV9" s="558"/>
      <c r="AEW9" s="558"/>
      <c r="AEX9" s="558"/>
      <c r="AEY9" s="558"/>
      <c r="AEZ9" s="558"/>
      <c r="AFA9" s="558"/>
      <c r="AFB9" s="558"/>
      <c r="AFC9" s="558"/>
      <c r="AFD9" s="558"/>
      <c r="AFE9" s="558"/>
      <c r="AFF9" s="558"/>
      <c r="AFG9" s="558"/>
      <c r="AFH9" s="558"/>
      <c r="AFI9" s="558"/>
      <c r="AFJ9" s="558"/>
      <c r="AFK9" s="558"/>
      <c r="AFL9" s="558"/>
      <c r="AFM9" s="558"/>
      <c r="AFN9" s="558"/>
      <c r="AFO9" s="558"/>
      <c r="AFP9" s="558"/>
      <c r="AFQ9" s="558"/>
      <c r="AFR9" s="558"/>
      <c r="AFS9" s="558"/>
      <c r="AFT9" s="558"/>
      <c r="AFU9" s="558"/>
      <c r="AFV9" s="558"/>
      <c r="AFW9" s="558"/>
      <c r="AFX9" s="558"/>
      <c r="AFY9" s="558"/>
      <c r="AFZ9" s="558"/>
      <c r="AGA9" s="558"/>
      <c r="AGB9" s="558"/>
      <c r="AGC9" s="558"/>
      <c r="AGD9" s="558"/>
      <c r="AGE9" s="558"/>
      <c r="AGF9" s="558"/>
      <c r="AGG9" s="558"/>
      <c r="AGH9" s="558"/>
      <c r="AGI9" s="558"/>
      <c r="AGJ9" s="558"/>
      <c r="AGK9" s="558"/>
      <c r="AGL9" s="558"/>
      <c r="AGM9" s="558"/>
      <c r="AGN9" s="558"/>
      <c r="AGO9" s="558"/>
      <c r="AGP9" s="558"/>
      <c r="AGQ9" s="558"/>
      <c r="AGR9" s="558"/>
      <c r="AGS9" s="558"/>
      <c r="AGT9" s="558"/>
      <c r="AGU9" s="558"/>
      <c r="AGV9" s="558"/>
      <c r="AGW9" s="558"/>
      <c r="AGX9" s="558"/>
      <c r="AGY9" s="558"/>
      <c r="AGZ9" s="558"/>
      <c r="AHA9" s="558"/>
      <c r="AHB9" s="558"/>
      <c r="AHC9" s="558"/>
      <c r="AHD9" s="558"/>
      <c r="AHE9" s="558"/>
      <c r="AHF9" s="558"/>
      <c r="AHG9" s="558"/>
      <c r="AHH9" s="558"/>
      <c r="AHI9" s="558"/>
      <c r="AHJ9" s="558"/>
      <c r="AHK9" s="558"/>
      <c r="AHL9" s="558"/>
      <c r="AHM9" s="558"/>
      <c r="AHN9" s="558"/>
      <c r="AHO9" s="558"/>
      <c r="AHP9" s="558"/>
      <c r="AHQ9" s="558"/>
      <c r="AHR9" s="558"/>
      <c r="AHS9" s="558"/>
      <c r="AHT9" s="558"/>
      <c r="AHU9" s="558"/>
      <c r="AHV9" s="558"/>
      <c r="AHW9" s="558"/>
      <c r="AHX9" s="558"/>
      <c r="AHY9" s="558"/>
      <c r="AHZ9" s="558"/>
      <c r="AIA9" s="558"/>
      <c r="AIB9" s="558"/>
      <c r="AIC9" s="558"/>
      <c r="AID9" s="558"/>
      <c r="AIE9" s="558"/>
      <c r="AIF9" s="558"/>
      <c r="AIG9" s="558"/>
      <c r="AIH9" s="558"/>
      <c r="AII9" s="558"/>
      <c r="AIJ9" s="558"/>
      <c r="AIK9" s="558"/>
      <c r="AIL9" s="558"/>
      <c r="AIM9" s="558"/>
      <c r="AIN9" s="558"/>
      <c r="AIO9" s="558"/>
      <c r="AIP9" s="558"/>
      <c r="AIQ9" s="558"/>
      <c r="AIR9" s="558"/>
      <c r="AIS9" s="558"/>
      <c r="AIT9" s="558"/>
      <c r="AIU9" s="558"/>
      <c r="AIV9" s="558"/>
      <c r="AIW9" s="558"/>
      <c r="AIX9" s="558"/>
      <c r="AIY9" s="558"/>
      <c r="AIZ9" s="558"/>
      <c r="AJA9" s="558"/>
      <c r="AJB9" s="558"/>
      <c r="AJC9" s="558"/>
      <c r="AJD9" s="558"/>
      <c r="AJE9" s="558"/>
      <c r="AJF9" s="558"/>
      <c r="AJG9" s="558"/>
      <c r="AJH9" s="558"/>
      <c r="AJI9" s="558"/>
      <c r="AJJ9" s="558"/>
      <c r="AJK9" s="558"/>
      <c r="AJL9" s="558"/>
      <c r="AJM9" s="558"/>
      <c r="AJN9" s="558"/>
      <c r="AJO9" s="558"/>
      <c r="AJP9" s="558"/>
      <c r="AJQ9" s="558"/>
      <c r="AJR9" s="558"/>
      <c r="AJS9" s="558"/>
      <c r="AJT9" s="558"/>
      <c r="AJU9" s="558"/>
      <c r="AJV9" s="558"/>
      <c r="AJW9" s="558"/>
      <c r="AJX9" s="558"/>
      <c r="AJY9" s="558"/>
      <c r="AJZ9" s="558"/>
      <c r="AKA9" s="558"/>
      <c r="AKB9" s="558"/>
      <c r="AKC9" s="558"/>
      <c r="AKD9" s="558"/>
      <c r="AKE9" s="558"/>
      <c r="AKF9" s="558"/>
      <c r="AKG9" s="558"/>
      <c r="AKH9" s="558"/>
      <c r="AKI9" s="558"/>
      <c r="AKJ9" s="558"/>
      <c r="AKK9" s="558"/>
      <c r="AKL9" s="558"/>
      <c r="AKM9" s="558"/>
      <c r="AKN9" s="558"/>
      <c r="AKO9" s="558"/>
      <c r="AKP9" s="558"/>
      <c r="AKQ9" s="558"/>
      <c r="AKR9" s="558"/>
      <c r="AKS9" s="558"/>
      <c r="AKT9" s="558"/>
      <c r="AKU9" s="558"/>
      <c r="AKV9" s="558"/>
      <c r="AKW9" s="558"/>
      <c r="AKX9" s="558"/>
      <c r="AKY9" s="558"/>
      <c r="AKZ9" s="558"/>
      <c r="ALA9" s="558"/>
      <c r="ALB9" s="558"/>
      <c r="ALC9" s="558"/>
      <c r="ALD9" s="558"/>
      <c r="ALE9" s="558"/>
      <c r="ALF9" s="558"/>
      <c r="ALG9" s="558"/>
      <c r="ALH9" s="558"/>
      <c r="ALI9" s="558"/>
      <c r="ALJ9" s="558"/>
      <c r="ALK9" s="558"/>
      <c r="ALL9" s="558"/>
      <c r="ALM9" s="558"/>
      <c r="ALN9" s="558"/>
      <c r="ALO9" s="558"/>
      <c r="ALP9" s="558"/>
      <c r="ALQ9" s="558"/>
      <c r="ALR9" s="558"/>
      <c r="ALS9" s="558"/>
      <c r="ALT9" s="558"/>
      <c r="ALU9" s="558"/>
      <c r="ALV9" s="558"/>
      <c r="ALW9" s="558"/>
      <c r="ALX9" s="558"/>
      <c r="ALY9" s="558"/>
      <c r="ALZ9" s="558"/>
      <c r="AMA9" s="558"/>
      <c r="AMB9" s="558"/>
      <c r="AMC9" s="558"/>
      <c r="AMD9" s="558"/>
      <c r="AME9" s="558"/>
      <c r="AMF9" s="558"/>
      <c r="AMG9" s="558"/>
      <c r="AMH9" s="558"/>
      <c r="AMI9" s="558"/>
      <c r="AMJ9" s="558"/>
    </row>
    <row r="10" customHeight="1" ht="21.0">
      <c r="A10" s="567" t="s">
        <v>540</v>
      </c>
      <c r="B10" s="568"/>
      <c r="C10" s="569" t="s">
        <v>541</v>
      </c>
      <c r="D10" s="570">
        <v>20.0</v>
      </c>
      <c r="E10" s="571"/>
      <c r="F10" s="563"/>
      <c r="G10" s="558"/>
      <c r="H10" s="558"/>
      <c r="I10" s="558"/>
      <c r="J10" s="558"/>
      <c r="K10" s="558"/>
      <c r="L10" s="558"/>
      <c r="M10" s="558"/>
      <c r="N10" s="558"/>
      <c r="O10" s="558"/>
      <c r="P10" s="558"/>
      <c r="Q10" s="558"/>
      <c r="R10" s="558"/>
      <c r="S10" s="558"/>
      <c r="T10" s="558"/>
      <c r="U10" s="558"/>
      <c r="V10" s="558"/>
      <c r="W10" s="558"/>
      <c r="X10" s="558"/>
      <c r="Y10" s="558"/>
      <c r="Z10" s="558"/>
      <c r="AA10" s="558"/>
      <c r="AB10" s="558"/>
      <c r="AC10" s="558"/>
      <c r="AD10" s="558"/>
      <c r="AE10" s="558"/>
      <c r="AF10" s="558"/>
      <c r="AG10" s="558"/>
      <c r="AH10" s="558"/>
      <c r="AI10" s="558"/>
      <c r="AJ10" s="558"/>
      <c r="AK10" s="558"/>
      <c r="AL10" s="558"/>
      <c r="AM10" s="558"/>
      <c r="AN10" s="558"/>
      <c r="AO10" s="558"/>
      <c r="AP10" s="558"/>
      <c r="AQ10" s="558"/>
      <c r="AR10" s="558"/>
      <c r="AS10" s="558"/>
      <c r="AT10" s="558"/>
      <c r="AU10" s="558"/>
      <c r="AV10" s="558"/>
      <c r="AW10" s="558"/>
      <c r="AX10" s="558"/>
      <c r="AY10" s="558"/>
      <c r="AZ10" s="558"/>
      <c r="BA10" s="558"/>
      <c r="BB10" s="558"/>
      <c r="BC10" s="558"/>
      <c r="BD10" s="558"/>
      <c r="BE10" s="558"/>
      <c r="BF10" s="558"/>
      <c r="BG10" s="558"/>
      <c r="BH10" s="558"/>
      <c r="BI10" s="558"/>
      <c r="BJ10" s="558"/>
      <c r="BK10" s="558"/>
      <c r="BL10" s="558"/>
      <c r="BM10" s="558"/>
      <c r="BN10" s="558"/>
      <c r="BO10" s="558"/>
      <c r="BP10" s="558"/>
      <c r="BQ10" s="558"/>
      <c r="BR10" s="558"/>
      <c r="BS10" s="558"/>
      <c r="BT10" s="558"/>
      <c r="BU10" s="558"/>
      <c r="BV10" s="558"/>
      <c r="BW10" s="558"/>
      <c r="BX10" s="558"/>
      <c r="BY10" s="558"/>
      <c r="BZ10" s="558"/>
      <c r="CA10" s="558"/>
      <c r="CB10" s="558"/>
      <c r="CC10" s="558"/>
      <c r="CD10" s="558"/>
      <c r="CE10" s="558"/>
      <c r="CF10" s="558"/>
      <c r="CG10" s="558"/>
      <c r="CH10" s="558"/>
      <c r="CI10" s="558"/>
      <c r="CJ10" s="558"/>
      <c r="CK10" s="558"/>
      <c r="CL10" s="558"/>
      <c r="CM10" s="558"/>
      <c r="CN10" s="558"/>
      <c r="CO10" s="558"/>
      <c r="CP10" s="558"/>
      <c r="CQ10" s="558"/>
      <c r="CR10" s="558"/>
      <c r="CS10" s="558"/>
      <c r="CT10" s="558"/>
      <c r="CU10" s="558"/>
      <c r="CV10" s="558"/>
      <c r="CW10" s="558"/>
      <c r="CX10" s="558"/>
      <c r="CY10" s="558"/>
      <c r="CZ10" s="558"/>
      <c r="DA10" s="558"/>
      <c r="DB10" s="558"/>
      <c r="DC10" s="558"/>
      <c r="DD10" s="558"/>
      <c r="DE10" s="558"/>
      <c r="DF10" s="558"/>
      <c r="DG10" s="558"/>
      <c r="DH10" s="558"/>
      <c r="DI10" s="558"/>
      <c r="DJ10" s="558"/>
      <c r="DK10" s="558"/>
      <c r="DL10" s="558"/>
      <c r="DM10" s="558"/>
      <c r="DN10" s="558"/>
      <c r="DO10" s="558"/>
      <c r="DP10" s="558"/>
      <c r="DQ10" s="558"/>
      <c r="DR10" s="558"/>
      <c r="DS10" s="558"/>
      <c r="DT10" s="558"/>
      <c r="DU10" s="558"/>
      <c r="DV10" s="558"/>
      <c r="DW10" s="558"/>
      <c r="DX10" s="558"/>
      <c r="DY10" s="558"/>
      <c r="DZ10" s="558"/>
      <c r="EA10" s="558"/>
      <c r="EB10" s="558"/>
      <c r="EC10" s="558"/>
      <c r="ED10" s="558"/>
      <c r="EE10" s="558"/>
      <c r="EF10" s="558"/>
      <c r="EG10" s="558"/>
      <c r="EH10" s="558"/>
      <c r="EI10" s="558"/>
      <c r="EJ10" s="558"/>
      <c r="EK10" s="558"/>
      <c r="EL10" s="558"/>
      <c r="EM10" s="558"/>
      <c r="EN10" s="558"/>
      <c r="EO10" s="558"/>
      <c r="EP10" s="558"/>
      <c r="EQ10" s="558"/>
      <c r="ER10" s="558"/>
      <c r="ES10" s="558"/>
      <c r="ET10" s="558"/>
      <c r="EU10" s="558"/>
      <c r="EV10" s="558"/>
      <c r="EW10" s="558"/>
      <c r="EX10" s="558"/>
      <c r="EY10" s="558"/>
      <c r="EZ10" s="558"/>
      <c r="FA10" s="558"/>
      <c r="FB10" s="558"/>
      <c r="FC10" s="558"/>
      <c r="FD10" s="558"/>
      <c r="FE10" s="558"/>
      <c r="FF10" s="558"/>
      <c r="FG10" s="558"/>
      <c r="FH10" s="558"/>
      <c r="FI10" s="558"/>
      <c r="FJ10" s="558"/>
      <c r="FK10" s="558"/>
      <c r="FL10" s="558"/>
      <c r="FM10" s="558"/>
      <c r="FN10" s="558"/>
      <c r="FO10" s="558"/>
      <c r="FP10" s="558"/>
      <c r="FQ10" s="558"/>
      <c r="FR10" s="558"/>
      <c r="FS10" s="558"/>
      <c r="FT10" s="558"/>
      <c r="FU10" s="558"/>
      <c r="FV10" s="558"/>
      <c r="FW10" s="558"/>
      <c r="FX10" s="558"/>
      <c r="FY10" s="558"/>
      <c r="FZ10" s="558"/>
      <c r="GA10" s="558"/>
      <c r="GB10" s="558"/>
      <c r="GC10" s="558"/>
      <c r="GD10" s="558"/>
      <c r="GE10" s="558"/>
      <c r="GF10" s="558"/>
      <c r="GG10" s="558"/>
      <c r="GH10" s="558"/>
      <c r="GI10" s="558"/>
      <c r="GJ10" s="558"/>
      <c r="GK10" s="558"/>
      <c r="GL10" s="558"/>
      <c r="GM10" s="558"/>
      <c r="GN10" s="558"/>
      <c r="GO10" s="558"/>
      <c r="GP10" s="558"/>
      <c r="GQ10" s="558"/>
      <c r="GR10" s="558"/>
      <c r="GS10" s="558"/>
      <c r="GT10" s="558"/>
      <c r="GU10" s="558"/>
      <c r="GV10" s="558"/>
      <c r="GW10" s="558"/>
      <c r="GX10" s="558"/>
      <c r="GY10" s="558"/>
      <c r="GZ10" s="558"/>
      <c r="HA10" s="558"/>
      <c r="HB10" s="558"/>
      <c r="HC10" s="558"/>
      <c r="HD10" s="558"/>
      <c r="HE10" s="558"/>
      <c r="HF10" s="558"/>
      <c r="HG10" s="558"/>
      <c r="HH10" s="558"/>
      <c r="HI10" s="558"/>
      <c r="HJ10" s="558"/>
      <c r="HK10" s="558"/>
      <c r="HL10" s="558"/>
      <c r="HM10" s="558"/>
      <c r="HN10" s="558"/>
      <c r="HO10" s="558"/>
      <c r="HP10" s="558"/>
      <c r="HQ10" s="558"/>
      <c r="HR10" s="558"/>
      <c r="HS10" s="558"/>
      <c r="HT10" s="558"/>
      <c r="HU10" s="558"/>
      <c r="HV10" s="558"/>
      <c r="HW10" s="558"/>
      <c r="HX10" s="558"/>
      <c r="HY10" s="558"/>
      <c r="HZ10" s="558"/>
      <c r="IA10" s="558"/>
      <c r="IB10" s="558"/>
      <c r="IC10" s="558"/>
      <c r="ID10" s="558"/>
      <c r="IE10" s="558"/>
      <c r="IF10" s="558"/>
      <c r="IG10" s="558"/>
      <c r="IH10" s="558"/>
      <c r="II10" s="558"/>
      <c r="IJ10" s="558"/>
      <c r="IK10" s="558"/>
      <c r="IL10" s="558"/>
      <c r="IM10" s="558"/>
      <c r="IN10" s="558"/>
      <c r="IO10" s="558"/>
      <c r="IP10" s="558"/>
      <c r="IQ10" s="558"/>
      <c r="IR10" s="558"/>
      <c r="IS10" s="558"/>
      <c r="IT10" s="558"/>
      <c r="IU10" s="558"/>
      <c r="IV10" s="558"/>
      <c r="IW10" s="558"/>
      <c r="IX10" s="558"/>
      <c r="IY10" s="558"/>
      <c r="IZ10" s="558"/>
      <c r="JA10" s="558"/>
      <c r="JB10" s="558"/>
      <c r="JC10" s="558"/>
      <c r="JD10" s="558"/>
      <c r="JE10" s="558"/>
      <c r="JF10" s="558"/>
      <c r="JG10" s="558"/>
      <c r="JH10" s="558"/>
      <c r="JI10" s="558"/>
      <c r="JJ10" s="558"/>
      <c r="JK10" s="558"/>
      <c r="JL10" s="558"/>
      <c r="JM10" s="558"/>
      <c r="JN10" s="558"/>
      <c r="JO10" s="558"/>
      <c r="JP10" s="558"/>
      <c r="JQ10" s="558"/>
      <c r="JR10" s="558"/>
      <c r="JS10" s="558"/>
      <c r="JT10" s="558"/>
      <c r="JU10" s="558"/>
      <c r="JV10" s="558"/>
      <c r="JW10" s="558"/>
      <c r="JX10" s="558"/>
      <c r="JY10" s="558"/>
      <c r="JZ10" s="558"/>
      <c r="KA10" s="558"/>
      <c r="KB10" s="558"/>
      <c r="KC10" s="558"/>
      <c r="KD10" s="558"/>
      <c r="KE10" s="558"/>
      <c r="KF10" s="558"/>
      <c r="KG10" s="558"/>
      <c r="KH10" s="558"/>
      <c r="KI10" s="558"/>
      <c r="KJ10" s="558"/>
      <c r="KK10" s="558"/>
      <c r="KL10" s="558"/>
      <c r="KM10" s="558"/>
      <c r="KN10" s="558"/>
      <c r="KO10" s="558"/>
      <c r="KP10" s="558"/>
      <c r="KQ10" s="558"/>
      <c r="KR10" s="558"/>
      <c r="KS10" s="558"/>
      <c r="KT10" s="558"/>
      <c r="KU10" s="558"/>
      <c r="KV10" s="558"/>
      <c r="KW10" s="558"/>
      <c r="KX10" s="558"/>
      <c r="KY10" s="558"/>
      <c r="KZ10" s="558"/>
      <c r="LA10" s="558"/>
      <c r="LB10" s="558"/>
      <c r="LC10" s="558"/>
      <c r="LD10" s="558"/>
      <c r="LE10" s="558"/>
      <c r="LF10" s="558"/>
      <c r="LG10" s="558"/>
      <c r="LH10" s="558"/>
      <c r="LI10" s="558"/>
      <c r="LJ10" s="558"/>
      <c r="LK10" s="558"/>
      <c r="LL10" s="558"/>
      <c r="LM10" s="558"/>
      <c r="LN10" s="558"/>
      <c r="LO10" s="558"/>
      <c r="LP10" s="558"/>
      <c r="LQ10" s="558"/>
      <c r="LR10" s="558"/>
      <c r="LS10" s="558"/>
      <c r="LT10" s="558"/>
      <c r="LU10" s="558"/>
      <c r="LV10" s="558"/>
      <c r="LW10" s="558"/>
      <c r="LX10" s="558"/>
      <c r="LY10" s="558"/>
      <c r="LZ10" s="558"/>
      <c r="MA10" s="558"/>
      <c r="MB10" s="558"/>
      <c r="MC10" s="558"/>
      <c r="MD10" s="558"/>
      <c r="ME10" s="558"/>
      <c r="MF10" s="558"/>
      <c r="MG10" s="558"/>
      <c r="MH10" s="558"/>
      <c r="MI10" s="558"/>
      <c r="MJ10" s="558"/>
      <c r="MK10" s="558"/>
      <c r="ML10" s="558"/>
      <c r="MM10" s="558"/>
      <c r="MN10" s="558"/>
      <c r="MO10" s="558"/>
      <c r="MP10" s="558"/>
      <c r="MQ10" s="558"/>
      <c r="MR10" s="558"/>
      <c r="MS10" s="558"/>
      <c r="MT10" s="558"/>
      <c r="MU10" s="558"/>
      <c r="MV10" s="558"/>
      <c r="MW10" s="558"/>
      <c r="MX10" s="558"/>
      <c r="MY10" s="558"/>
      <c r="MZ10" s="558"/>
      <c r="NA10" s="558"/>
      <c r="NB10" s="558"/>
      <c r="NC10" s="558"/>
      <c r="ND10" s="558"/>
      <c r="NE10" s="558"/>
      <c r="NF10" s="558"/>
      <c r="NG10" s="558"/>
      <c r="NH10" s="558"/>
      <c r="NI10" s="558"/>
      <c r="NJ10" s="558"/>
      <c r="NK10" s="558"/>
      <c r="NL10" s="558"/>
      <c r="NM10" s="558"/>
      <c r="NN10" s="558"/>
      <c r="NO10" s="558"/>
      <c r="NP10" s="558"/>
      <c r="NQ10" s="558"/>
      <c r="NR10" s="558"/>
      <c r="NS10" s="558"/>
      <c r="NT10" s="558"/>
      <c r="NU10" s="558"/>
      <c r="NV10" s="558"/>
      <c r="NW10" s="558"/>
      <c r="NX10" s="558"/>
      <c r="NY10" s="558"/>
      <c r="NZ10" s="558"/>
      <c r="OA10" s="558"/>
      <c r="OB10" s="558"/>
      <c r="OC10" s="558"/>
      <c r="OD10" s="558"/>
      <c r="OE10" s="558"/>
      <c r="OF10" s="558"/>
      <c r="OG10" s="558"/>
      <c r="OH10" s="558"/>
      <c r="OI10" s="558"/>
      <c r="OJ10" s="558"/>
      <c r="OK10" s="558"/>
      <c r="OL10" s="558"/>
      <c r="OM10" s="558"/>
      <c r="ON10" s="558"/>
      <c r="OO10" s="558"/>
      <c r="OP10" s="558"/>
      <c r="OQ10" s="558"/>
      <c r="OR10" s="558"/>
      <c r="OS10" s="558"/>
      <c r="OT10" s="558"/>
      <c r="OU10" s="558"/>
      <c r="OV10" s="558"/>
      <c r="OW10" s="558"/>
      <c r="OX10" s="558"/>
      <c r="OY10" s="558"/>
      <c r="OZ10" s="558"/>
      <c r="PA10" s="558"/>
      <c r="PB10" s="558"/>
      <c r="PC10" s="558"/>
      <c r="PD10" s="558"/>
      <c r="PE10" s="558"/>
      <c r="PF10" s="558"/>
      <c r="PG10" s="558"/>
      <c r="PH10" s="558"/>
      <c r="PI10" s="558"/>
      <c r="PJ10" s="558"/>
      <c r="PK10" s="558"/>
      <c r="PL10" s="558"/>
      <c r="PM10" s="558"/>
      <c r="PN10" s="558"/>
      <c r="PO10" s="558"/>
      <c r="PP10" s="558"/>
      <c r="PQ10" s="558"/>
      <c r="PR10" s="558"/>
      <c r="PS10" s="558"/>
      <c r="PT10" s="558"/>
      <c r="PU10" s="558"/>
      <c r="PV10" s="558"/>
      <c r="PW10" s="558"/>
      <c r="PX10" s="558"/>
      <c r="PY10" s="558"/>
      <c r="PZ10" s="558"/>
      <c r="QA10" s="558"/>
      <c r="QB10" s="558"/>
      <c r="QC10" s="558"/>
      <c r="QD10" s="558"/>
      <c r="QE10" s="558"/>
      <c r="QF10" s="558"/>
      <c r="QG10" s="558"/>
      <c r="QH10" s="558"/>
      <c r="QI10" s="558"/>
      <c r="QJ10" s="558"/>
      <c r="QK10" s="558"/>
      <c r="QL10" s="558"/>
      <c r="QM10" s="558"/>
      <c r="QN10" s="558"/>
      <c r="QO10" s="558"/>
      <c r="QP10" s="558"/>
      <c r="QQ10" s="558"/>
      <c r="QR10" s="558"/>
      <c r="QS10" s="558"/>
      <c r="QT10" s="558"/>
      <c r="QU10" s="558"/>
      <c r="QV10" s="558"/>
      <c r="QW10" s="558"/>
      <c r="QX10" s="558"/>
      <c r="QY10" s="558"/>
      <c r="QZ10" s="558"/>
      <c r="RA10" s="558"/>
      <c r="RB10" s="558"/>
      <c r="RC10" s="558"/>
      <c r="RD10" s="558"/>
      <c r="RE10" s="558"/>
      <c r="RF10" s="558"/>
      <c r="RG10" s="558"/>
      <c r="RH10" s="558"/>
      <c r="RI10" s="558"/>
      <c r="RJ10" s="558"/>
      <c r="RK10" s="558"/>
      <c r="RL10" s="558"/>
      <c r="RM10" s="558"/>
      <c r="RN10" s="558"/>
      <c r="RO10" s="558"/>
      <c r="RP10" s="558"/>
      <c r="RQ10" s="558"/>
      <c r="RR10" s="558"/>
      <c r="RS10" s="558"/>
      <c r="RT10" s="558"/>
      <c r="RU10" s="558"/>
      <c r="RV10" s="558"/>
      <c r="RW10" s="558"/>
      <c r="RX10" s="558"/>
      <c r="RY10" s="558"/>
      <c r="RZ10" s="558"/>
      <c r="SA10" s="558"/>
      <c r="SB10" s="558"/>
      <c r="SC10" s="558"/>
      <c r="SD10" s="558"/>
      <c r="SE10" s="558"/>
      <c r="SF10" s="558"/>
      <c r="SG10" s="558"/>
      <c r="SH10" s="558"/>
      <c r="SI10" s="558"/>
      <c r="SJ10" s="558"/>
      <c r="SK10" s="558"/>
      <c r="SL10" s="558"/>
      <c r="SM10" s="558"/>
      <c r="SN10" s="558"/>
      <c r="SO10" s="558"/>
      <c r="SP10" s="558"/>
      <c r="SQ10" s="558"/>
      <c r="SR10" s="558"/>
      <c r="SS10" s="558"/>
      <c r="ST10" s="558"/>
      <c r="SU10" s="558"/>
      <c r="SV10" s="558"/>
      <c r="SW10" s="558"/>
      <c r="SX10" s="558"/>
      <c r="SY10" s="558"/>
      <c r="SZ10" s="558"/>
      <c r="TA10" s="558"/>
      <c r="TB10" s="558"/>
      <c r="TC10" s="558"/>
      <c r="TD10" s="558"/>
      <c r="TE10" s="558"/>
      <c r="TF10" s="558"/>
      <c r="TG10" s="558"/>
      <c r="TH10" s="558"/>
      <c r="TI10" s="558"/>
      <c r="TJ10" s="558"/>
      <c r="TK10" s="558"/>
      <c r="TL10" s="558"/>
      <c r="TM10" s="558"/>
      <c r="TN10" s="558"/>
      <c r="TO10" s="558"/>
      <c r="TP10" s="558"/>
      <c r="TQ10" s="558"/>
      <c r="TR10" s="558"/>
      <c r="TS10" s="558"/>
      <c r="TT10" s="558"/>
      <c r="TU10" s="558"/>
      <c r="TV10" s="558"/>
      <c r="TW10" s="558"/>
      <c r="TX10" s="558"/>
      <c r="TY10" s="558"/>
      <c r="TZ10" s="558"/>
      <c r="UA10" s="558"/>
      <c r="UB10" s="558"/>
      <c r="UC10" s="558"/>
      <c r="UD10" s="558"/>
      <c r="UE10" s="558"/>
      <c r="UF10" s="558"/>
      <c r="UG10" s="558"/>
      <c r="UH10" s="558"/>
      <c r="UI10" s="558"/>
      <c r="UJ10" s="558"/>
      <c r="UK10" s="558"/>
      <c r="UL10" s="558"/>
      <c r="UM10" s="558"/>
      <c r="UN10" s="558"/>
      <c r="UO10" s="558"/>
      <c r="UP10" s="558"/>
      <c r="UQ10" s="558"/>
      <c r="UR10" s="558"/>
      <c r="US10" s="558"/>
      <c r="UT10" s="558"/>
      <c r="UU10" s="558"/>
      <c r="UV10" s="558"/>
      <c r="UW10" s="558"/>
      <c r="UX10" s="558"/>
      <c r="UY10" s="558"/>
      <c r="UZ10" s="558"/>
      <c r="VA10" s="558"/>
      <c r="VB10" s="558"/>
      <c r="VC10" s="558"/>
      <c r="VD10" s="558"/>
      <c r="VE10" s="558"/>
      <c r="VF10" s="558"/>
      <c r="VG10" s="558"/>
      <c r="VH10" s="558"/>
      <c r="VI10" s="558"/>
      <c r="VJ10" s="558"/>
      <c r="VK10" s="558"/>
      <c r="VL10" s="558"/>
      <c r="VM10" s="558"/>
      <c r="VN10" s="558"/>
      <c r="VO10" s="558"/>
      <c r="VP10" s="558"/>
      <c r="VQ10" s="558"/>
      <c r="VR10" s="558"/>
      <c r="VS10" s="558"/>
      <c r="VT10" s="558"/>
      <c r="VU10" s="558"/>
      <c r="VV10" s="558"/>
      <c r="VW10" s="558"/>
      <c r="VX10" s="558"/>
      <c r="VY10" s="558"/>
      <c r="VZ10" s="558"/>
      <c r="WA10" s="558"/>
      <c r="WB10" s="558"/>
      <c r="WC10" s="558"/>
      <c r="WD10" s="558"/>
      <c r="WE10" s="558"/>
      <c r="WF10" s="558"/>
      <c r="WG10" s="558"/>
      <c r="WH10" s="558"/>
      <c r="WI10" s="558"/>
      <c r="WJ10" s="558"/>
      <c r="WK10" s="558"/>
      <c r="WL10" s="558"/>
      <c r="WM10" s="558"/>
      <c r="WN10" s="558"/>
      <c r="WO10" s="558"/>
      <c r="WP10" s="558"/>
      <c r="WQ10" s="558"/>
      <c r="WR10" s="558"/>
      <c r="WS10" s="558"/>
      <c r="WT10" s="558"/>
      <c r="WU10" s="558"/>
      <c r="WV10" s="558"/>
      <c r="WW10" s="558"/>
      <c r="WX10" s="558"/>
      <c r="WY10" s="558"/>
      <c r="WZ10" s="558"/>
      <c r="XA10" s="558"/>
      <c r="XB10" s="558"/>
      <c r="XC10" s="558"/>
      <c r="XD10" s="558"/>
      <c r="XE10" s="558"/>
      <c r="XF10" s="558"/>
      <c r="XG10" s="558"/>
      <c r="XH10" s="558"/>
      <c r="XI10" s="558"/>
      <c r="XJ10" s="558"/>
      <c r="XK10" s="558"/>
      <c r="XL10" s="558"/>
      <c r="XM10" s="558"/>
      <c r="XN10" s="558"/>
      <c r="XO10" s="558"/>
      <c r="XP10" s="558"/>
      <c r="XQ10" s="558"/>
      <c r="XR10" s="558"/>
      <c r="XS10" s="558"/>
      <c r="XT10" s="558"/>
      <c r="XU10" s="558"/>
      <c r="XV10" s="558"/>
      <c r="XW10" s="558"/>
      <c r="XX10" s="558"/>
      <c r="XY10" s="558"/>
      <c r="XZ10" s="558"/>
      <c r="YA10" s="558"/>
      <c r="YB10" s="558"/>
      <c r="YC10" s="558"/>
      <c r="YD10" s="558"/>
      <c r="YE10" s="558"/>
      <c r="YF10" s="558"/>
      <c r="YG10" s="558"/>
      <c r="YH10" s="558"/>
      <c r="YI10" s="558"/>
      <c r="YJ10" s="558"/>
      <c r="YK10" s="558"/>
      <c r="YL10" s="558"/>
      <c r="YM10" s="558"/>
      <c r="YN10" s="558"/>
      <c r="YO10" s="558"/>
      <c r="YP10" s="558"/>
      <c r="YQ10" s="558"/>
      <c r="YR10" s="558"/>
      <c r="YS10" s="558"/>
      <c r="YT10" s="558"/>
      <c r="YU10" s="558"/>
      <c r="YV10" s="558"/>
      <c r="YW10" s="558"/>
      <c r="YX10" s="558"/>
      <c r="YY10" s="558"/>
      <c r="YZ10" s="558"/>
      <c r="ZA10" s="558"/>
      <c r="ZB10" s="558"/>
      <c r="ZC10" s="558"/>
      <c r="ZD10" s="558"/>
      <c r="ZE10" s="558"/>
      <c r="ZF10" s="558"/>
      <c r="ZG10" s="558"/>
      <c r="ZH10" s="558"/>
      <c r="ZI10" s="558"/>
      <c r="ZJ10" s="558"/>
      <c r="ZK10" s="558"/>
      <c r="ZL10" s="558"/>
      <c r="ZM10" s="558"/>
      <c r="ZN10" s="558"/>
      <c r="ZO10" s="558"/>
      <c r="ZP10" s="558"/>
      <c r="ZQ10" s="558"/>
      <c r="ZR10" s="558"/>
      <c r="ZS10" s="558"/>
      <c r="ZT10" s="558"/>
      <c r="ZU10" s="558"/>
      <c r="ZV10" s="558"/>
      <c r="ZW10" s="558"/>
      <c r="ZX10" s="558"/>
      <c r="ZY10" s="558"/>
      <c r="ZZ10" s="558"/>
      <c r="AAA10" s="558"/>
      <c r="AAB10" s="558"/>
      <c r="AAC10" s="558"/>
      <c r="AAD10" s="558"/>
      <c r="AAE10" s="558"/>
      <c r="AAF10" s="558"/>
      <c r="AAG10" s="558"/>
      <c r="AAH10" s="558"/>
      <c r="AAI10" s="558"/>
      <c r="AAJ10" s="558"/>
      <c r="AAK10" s="558"/>
      <c r="AAL10" s="558"/>
      <c r="AAM10" s="558"/>
      <c r="AAN10" s="558"/>
      <c r="AAO10" s="558"/>
      <c r="AAP10" s="558"/>
      <c r="AAQ10" s="558"/>
      <c r="AAR10" s="558"/>
      <c r="AAS10" s="558"/>
      <c r="AAT10" s="558"/>
      <c r="AAU10" s="558"/>
      <c r="AAV10" s="558"/>
      <c r="AAW10" s="558"/>
      <c r="AAX10" s="558"/>
      <c r="AAY10" s="558"/>
      <c r="AAZ10" s="558"/>
      <c r="ABA10" s="558"/>
      <c r="ABB10" s="558"/>
      <c r="ABC10" s="558"/>
      <c r="ABD10" s="558"/>
      <c r="ABE10" s="558"/>
      <c r="ABF10" s="558"/>
      <c r="ABG10" s="558"/>
      <c r="ABH10" s="558"/>
      <c r="ABI10" s="558"/>
      <c r="ABJ10" s="558"/>
      <c r="ABK10" s="558"/>
      <c r="ABL10" s="558"/>
      <c r="ABM10" s="558"/>
      <c r="ABN10" s="558"/>
      <c r="ABO10" s="558"/>
      <c r="ABP10" s="558"/>
      <c r="ABQ10" s="558"/>
      <c r="ABR10" s="558"/>
      <c r="ABS10" s="558"/>
      <c r="ABT10" s="558"/>
      <c r="ABU10" s="558"/>
      <c r="ABV10" s="558"/>
      <c r="ABW10" s="558"/>
      <c r="ABX10" s="558"/>
      <c r="ABY10" s="558"/>
      <c r="ABZ10" s="558"/>
      <c r="ACA10" s="558"/>
      <c r="ACB10" s="558"/>
      <c r="ACC10" s="558"/>
      <c r="ACD10" s="558"/>
      <c r="ACE10" s="558"/>
      <c r="ACF10" s="558"/>
      <c r="ACG10" s="558"/>
      <c r="ACH10" s="558"/>
      <c r="ACI10" s="558"/>
      <c r="ACJ10" s="558"/>
      <c r="ACK10" s="558"/>
      <c r="ACL10" s="558"/>
      <c r="ACM10" s="558"/>
      <c r="ACN10" s="558"/>
      <c r="ACO10" s="558"/>
      <c r="ACP10" s="558"/>
      <c r="ACQ10" s="558"/>
      <c r="ACR10" s="558"/>
      <c r="ACS10" s="558"/>
      <c r="ACT10" s="558"/>
      <c r="ACU10" s="558"/>
      <c r="ACV10" s="558"/>
      <c r="ACW10" s="558"/>
      <c r="ACX10" s="558"/>
      <c r="ACY10" s="558"/>
      <c r="ACZ10" s="558"/>
      <c r="ADA10" s="558"/>
      <c r="ADB10" s="558"/>
      <c r="ADC10" s="558"/>
      <c r="ADD10" s="558"/>
      <c r="ADE10" s="558"/>
      <c r="ADF10" s="558"/>
      <c r="ADG10" s="558"/>
      <c r="ADH10" s="558"/>
      <c r="ADI10" s="558"/>
      <c r="ADJ10" s="558"/>
      <c r="ADK10" s="558"/>
      <c r="ADL10" s="558"/>
      <c r="ADM10" s="558"/>
      <c r="ADN10" s="558"/>
      <c r="ADO10" s="558"/>
      <c r="ADP10" s="558"/>
      <c r="ADQ10" s="558"/>
      <c r="ADR10" s="558"/>
      <c r="ADS10" s="558"/>
      <c r="ADT10" s="558"/>
      <c r="ADU10" s="558"/>
      <c r="ADV10" s="558"/>
      <c r="ADW10" s="558"/>
      <c r="ADX10" s="558"/>
      <c r="ADY10" s="558"/>
      <c r="ADZ10" s="558"/>
      <c r="AEA10" s="558"/>
      <c r="AEB10" s="558"/>
      <c r="AEC10" s="558"/>
      <c r="AED10" s="558"/>
      <c r="AEE10" s="558"/>
      <c r="AEF10" s="558"/>
      <c r="AEG10" s="558"/>
      <c r="AEH10" s="558"/>
      <c r="AEI10" s="558"/>
      <c r="AEJ10" s="558"/>
      <c r="AEK10" s="558"/>
      <c r="AEL10" s="558"/>
      <c r="AEM10" s="558"/>
      <c r="AEN10" s="558"/>
      <c r="AEO10" s="558"/>
      <c r="AEP10" s="558"/>
      <c r="AEQ10" s="558"/>
      <c r="AER10" s="558"/>
      <c r="AES10" s="558"/>
      <c r="AET10" s="558"/>
      <c r="AEU10" s="558"/>
      <c r="AEV10" s="558"/>
      <c r="AEW10" s="558"/>
      <c r="AEX10" s="558"/>
      <c r="AEY10" s="558"/>
      <c r="AEZ10" s="558"/>
      <c r="AFA10" s="558"/>
      <c r="AFB10" s="558"/>
      <c r="AFC10" s="558"/>
      <c r="AFD10" s="558"/>
      <c r="AFE10" s="558"/>
      <c r="AFF10" s="558"/>
      <c r="AFG10" s="558"/>
      <c r="AFH10" s="558"/>
      <c r="AFI10" s="558"/>
      <c r="AFJ10" s="558"/>
      <c r="AFK10" s="558"/>
      <c r="AFL10" s="558"/>
      <c r="AFM10" s="558"/>
      <c r="AFN10" s="558"/>
      <c r="AFO10" s="558"/>
      <c r="AFP10" s="558"/>
      <c r="AFQ10" s="558"/>
      <c r="AFR10" s="558"/>
      <c r="AFS10" s="558"/>
      <c r="AFT10" s="558"/>
      <c r="AFU10" s="558"/>
      <c r="AFV10" s="558"/>
      <c r="AFW10" s="558"/>
      <c r="AFX10" s="558"/>
      <c r="AFY10" s="558"/>
      <c r="AFZ10" s="558"/>
      <c r="AGA10" s="558"/>
      <c r="AGB10" s="558"/>
      <c r="AGC10" s="558"/>
      <c r="AGD10" s="558"/>
      <c r="AGE10" s="558"/>
      <c r="AGF10" s="558"/>
      <c r="AGG10" s="558"/>
      <c r="AGH10" s="558"/>
      <c r="AGI10" s="558"/>
      <c r="AGJ10" s="558"/>
      <c r="AGK10" s="558"/>
      <c r="AGL10" s="558"/>
      <c r="AGM10" s="558"/>
      <c r="AGN10" s="558"/>
      <c r="AGO10" s="558"/>
      <c r="AGP10" s="558"/>
      <c r="AGQ10" s="558"/>
      <c r="AGR10" s="558"/>
      <c r="AGS10" s="558"/>
      <c r="AGT10" s="558"/>
      <c r="AGU10" s="558"/>
      <c r="AGV10" s="558"/>
      <c r="AGW10" s="558"/>
      <c r="AGX10" s="558"/>
      <c r="AGY10" s="558"/>
      <c r="AGZ10" s="558"/>
      <c r="AHA10" s="558"/>
      <c r="AHB10" s="558"/>
      <c r="AHC10" s="558"/>
      <c r="AHD10" s="558"/>
      <c r="AHE10" s="558"/>
      <c r="AHF10" s="558"/>
      <c r="AHG10" s="558"/>
      <c r="AHH10" s="558"/>
      <c r="AHI10" s="558"/>
      <c r="AHJ10" s="558"/>
      <c r="AHK10" s="558"/>
      <c r="AHL10" s="558"/>
      <c r="AHM10" s="558"/>
      <c r="AHN10" s="558"/>
      <c r="AHO10" s="558"/>
      <c r="AHP10" s="558"/>
      <c r="AHQ10" s="558"/>
      <c r="AHR10" s="558"/>
      <c r="AHS10" s="558"/>
      <c r="AHT10" s="558"/>
      <c r="AHU10" s="558"/>
      <c r="AHV10" s="558"/>
      <c r="AHW10" s="558"/>
      <c r="AHX10" s="558"/>
      <c r="AHY10" s="558"/>
      <c r="AHZ10" s="558"/>
      <c r="AIA10" s="558"/>
      <c r="AIB10" s="558"/>
      <c r="AIC10" s="558"/>
      <c r="AID10" s="558"/>
      <c r="AIE10" s="558"/>
      <c r="AIF10" s="558"/>
      <c r="AIG10" s="558"/>
      <c r="AIH10" s="558"/>
      <c r="AII10" s="558"/>
      <c r="AIJ10" s="558"/>
      <c r="AIK10" s="558"/>
      <c r="AIL10" s="558"/>
      <c r="AIM10" s="558"/>
      <c r="AIN10" s="558"/>
      <c r="AIO10" s="558"/>
      <c r="AIP10" s="558"/>
      <c r="AIQ10" s="558"/>
      <c r="AIR10" s="558"/>
      <c r="AIS10" s="558"/>
      <c r="AIT10" s="558"/>
      <c r="AIU10" s="558"/>
      <c r="AIV10" s="558"/>
      <c r="AIW10" s="558"/>
      <c r="AIX10" s="558"/>
      <c r="AIY10" s="558"/>
      <c r="AIZ10" s="558"/>
      <c r="AJA10" s="558"/>
      <c r="AJB10" s="558"/>
      <c r="AJC10" s="558"/>
      <c r="AJD10" s="558"/>
      <c r="AJE10" s="558"/>
      <c r="AJF10" s="558"/>
      <c r="AJG10" s="558"/>
      <c r="AJH10" s="558"/>
      <c r="AJI10" s="558"/>
      <c r="AJJ10" s="558"/>
      <c r="AJK10" s="558"/>
      <c r="AJL10" s="558"/>
      <c r="AJM10" s="558"/>
      <c r="AJN10" s="558"/>
      <c r="AJO10" s="558"/>
      <c r="AJP10" s="558"/>
      <c r="AJQ10" s="558"/>
      <c r="AJR10" s="558"/>
      <c r="AJS10" s="558"/>
      <c r="AJT10" s="558"/>
      <c r="AJU10" s="558"/>
      <c r="AJV10" s="558"/>
      <c r="AJW10" s="558"/>
      <c r="AJX10" s="558"/>
      <c r="AJY10" s="558"/>
      <c r="AJZ10" s="558"/>
      <c r="AKA10" s="558"/>
      <c r="AKB10" s="558"/>
      <c r="AKC10" s="558"/>
      <c r="AKD10" s="558"/>
      <c r="AKE10" s="558"/>
      <c r="AKF10" s="558"/>
      <c r="AKG10" s="558"/>
      <c r="AKH10" s="558"/>
      <c r="AKI10" s="558"/>
      <c r="AKJ10" s="558"/>
      <c r="AKK10" s="558"/>
      <c r="AKL10" s="558"/>
      <c r="AKM10" s="558"/>
      <c r="AKN10" s="558"/>
      <c r="AKO10" s="558"/>
      <c r="AKP10" s="558"/>
      <c r="AKQ10" s="558"/>
      <c r="AKR10" s="558"/>
      <c r="AKS10" s="558"/>
      <c r="AKT10" s="558"/>
      <c r="AKU10" s="558"/>
      <c r="AKV10" s="558"/>
      <c r="AKW10" s="558"/>
      <c r="AKX10" s="558"/>
      <c r="AKY10" s="558"/>
      <c r="AKZ10" s="558"/>
      <c r="ALA10" s="558"/>
      <c r="ALB10" s="558"/>
      <c r="ALC10" s="558"/>
      <c r="ALD10" s="558"/>
      <c r="ALE10" s="558"/>
      <c r="ALF10" s="558"/>
      <c r="ALG10" s="558"/>
      <c r="ALH10" s="558"/>
      <c r="ALI10" s="558"/>
      <c r="ALJ10" s="558"/>
      <c r="ALK10" s="558"/>
      <c r="ALL10" s="558"/>
      <c r="ALM10" s="558"/>
      <c r="ALN10" s="558"/>
      <c r="ALO10" s="558"/>
      <c r="ALP10" s="558"/>
      <c r="ALQ10" s="558"/>
      <c r="ALR10" s="558"/>
      <c r="ALS10" s="558"/>
      <c r="ALT10" s="558"/>
      <c r="ALU10" s="558"/>
      <c r="ALV10" s="558"/>
      <c r="ALW10" s="558"/>
      <c r="ALX10" s="558"/>
      <c r="ALY10" s="558"/>
      <c r="ALZ10" s="558"/>
      <c r="AMA10" s="558"/>
      <c r="AMB10" s="558"/>
      <c r="AMC10" s="558"/>
      <c r="AMD10" s="558"/>
      <c r="AME10" s="558"/>
      <c r="AMF10" s="558"/>
      <c r="AMG10" s="558"/>
      <c r="AMH10" s="558"/>
      <c r="AMI10" s="558"/>
      <c r="AMJ10" s="558"/>
    </row>
    <row r="11" customHeight="1" ht="21.0">
      <c r="A11" s="572"/>
      <c r="B11" s="572"/>
      <c r="C11" s="573"/>
      <c r="D11" s="574"/>
      <c r="E11" s="575"/>
      <c r="F11" s="558"/>
      <c r="G11" s="558"/>
      <c r="H11" s="558"/>
      <c r="I11" s="558"/>
      <c r="J11" s="558"/>
      <c r="K11" s="558"/>
      <c r="L11" s="558"/>
      <c r="M11" s="558"/>
      <c r="N11" s="558"/>
      <c r="O11" s="558"/>
      <c r="P11" s="558"/>
      <c r="Q11" s="558"/>
      <c r="R11" s="558"/>
      <c r="S11" s="558"/>
      <c r="T11" s="558"/>
      <c r="U11" s="558"/>
      <c r="V11" s="558"/>
      <c r="W11" s="558"/>
      <c r="X11" s="558"/>
      <c r="Y11" s="558"/>
      <c r="Z11" s="558"/>
      <c r="AA11" s="558"/>
      <c r="AB11" s="558"/>
      <c r="AC11" s="558"/>
      <c r="AD11" s="558"/>
      <c r="AE11" s="558"/>
      <c r="AF11" s="558"/>
      <c r="AG11" s="558"/>
      <c r="AH11" s="558"/>
      <c r="AI11" s="558"/>
      <c r="AJ11" s="558"/>
      <c r="AK11" s="558"/>
      <c r="AL11" s="558"/>
      <c r="AM11" s="558"/>
      <c r="AN11" s="558"/>
      <c r="AO11" s="558"/>
      <c r="AP11" s="558"/>
      <c r="AQ11" s="558"/>
      <c r="AR11" s="558"/>
      <c r="AS11" s="558"/>
      <c r="AT11" s="558"/>
      <c r="AU11" s="558"/>
      <c r="AV11" s="558"/>
      <c r="AW11" s="558"/>
      <c r="AX11" s="558"/>
      <c r="AY11" s="558"/>
      <c r="AZ11" s="558"/>
      <c r="BA11" s="558"/>
      <c r="BB11" s="558"/>
      <c r="BC11" s="558"/>
      <c r="BD11" s="558"/>
      <c r="BE11" s="558"/>
      <c r="BF11" s="558"/>
      <c r="BG11" s="558"/>
      <c r="BH11" s="558"/>
      <c r="BI11" s="558"/>
      <c r="BJ11" s="558"/>
      <c r="BK11" s="558"/>
      <c r="BL11" s="558"/>
      <c r="BM11" s="558"/>
      <c r="BN11" s="558"/>
      <c r="BO11" s="558"/>
      <c r="BP11" s="558"/>
      <c r="BQ11" s="558"/>
      <c r="BR11" s="558"/>
      <c r="BS11" s="558"/>
      <c r="BT11" s="558"/>
      <c r="BU11" s="558"/>
      <c r="BV11" s="558"/>
      <c r="BW11" s="558"/>
      <c r="BX11" s="558"/>
      <c r="BY11" s="558"/>
      <c r="BZ11" s="558"/>
      <c r="CA11" s="558"/>
      <c r="CB11" s="558"/>
      <c r="CC11" s="558"/>
      <c r="CD11" s="558"/>
      <c r="CE11" s="558"/>
      <c r="CF11" s="558"/>
      <c r="CG11" s="558"/>
      <c r="CH11" s="558"/>
      <c r="CI11" s="558"/>
      <c r="CJ11" s="558"/>
      <c r="CK11" s="558"/>
      <c r="CL11" s="558"/>
      <c r="CM11" s="558"/>
      <c r="CN11" s="558"/>
      <c r="CO11" s="558"/>
      <c r="CP11" s="558"/>
      <c r="CQ11" s="558"/>
      <c r="CR11" s="558"/>
      <c r="CS11" s="558"/>
      <c r="CT11" s="558"/>
      <c r="CU11" s="558"/>
      <c r="CV11" s="558"/>
      <c r="CW11" s="558"/>
      <c r="CX11" s="558"/>
      <c r="CY11" s="558"/>
      <c r="CZ11" s="558"/>
      <c r="DA11" s="558"/>
      <c r="DB11" s="558"/>
      <c r="DC11" s="558"/>
      <c r="DD11" s="558"/>
      <c r="DE11" s="558"/>
      <c r="DF11" s="558"/>
      <c r="DG11" s="558"/>
      <c r="DH11" s="558"/>
      <c r="DI11" s="558"/>
      <c r="DJ11" s="558"/>
      <c r="DK11" s="558"/>
      <c r="DL11" s="558"/>
      <c r="DM11" s="558"/>
      <c r="DN11" s="558"/>
      <c r="DO11" s="558"/>
      <c r="DP11" s="558"/>
      <c r="DQ11" s="558"/>
      <c r="DR11" s="558"/>
      <c r="DS11" s="558"/>
      <c r="DT11" s="558"/>
      <c r="DU11" s="558"/>
      <c r="DV11" s="558"/>
      <c r="DW11" s="558"/>
      <c r="DX11" s="558"/>
      <c r="DY11" s="558"/>
      <c r="DZ11" s="558"/>
      <c r="EA11" s="558"/>
      <c r="EB11" s="558"/>
      <c r="EC11" s="558"/>
      <c r="ED11" s="558"/>
      <c r="EE11" s="558"/>
      <c r="EF11" s="558"/>
      <c r="EG11" s="558"/>
      <c r="EH11" s="558"/>
      <c r="EI11" s="558"/>
      <c r="EJ11" s="558"/>
      <c r="EK11" s="558"/>
      <c r="EL11" s="558"/>
      <c r="EM11" s="558"/>
      <c r="EN11" s="558"/>
      <c r="EO11" s="558"/>
      <c r="EP11" s="558"/>
      <c r="EQ11" s="558"/>
      <c r="ER11" s="558"/>
      <c r="ES11" s="558"/>
      <c r="ET11" s="558"/>
      <c r="EU11" s="558"/>
      <c r="EV11" s="558"/>
      <c r="EW11" s="558"/>
      <c r="EX11" s="558"/>
      <c r="EY11" s="558"/>
      <c r="EZ11" s="558"/>
      <c r="FA11" s="558"/>
      <c r="FB11" s="558"/>
      <c r="FC11" s="558"/>
      <c r="FD11" s="558"/>
      <c r="FE11" s="558"/>
      <c r="FF11" s="558"/>
      <c r="FG11" s="558"/>
      <c r="FH11" s="558"/>
      <c r="FI11" s="558"/>
      <c r="FJ11" s="558"/>
      <c r="FK11" s="558"/>
      <c r="FL11" s="558"/>
      <c r="FM11" s="558"/>
      <c r="FN11" s="558"/>
      <c r="FO11" s="558"/>
      <c r="FP11" s="558"/>
      <c r="FQ11" s="558"/>
      <c r="FR11" s="558"/>
      <c r="FS11" s="558"/>
      <c r="FT11" s="558"/>
      <c r="FU11" s="558"/>
      <c r="FV11" s="558"/>
      <c r="FW11" s="558"/>
      <c r="FX11" s="558"/>
      <c r="FY11" s="558"/>
      <c r="FZ11" s="558"/>
      <c r="GA11" s="558"/>
      <c r="GB11" s="558"/>
      <c r="GC11" s="558"/>
      <c r="GD11" s="558"/>
      <c r="GE11" s="558"/>
      <c r="GF11" s="558"/>
      <c r="GG11" s="558"/>
      <c r="GH11" s="558"/>
      <c r="GI11" s="558"/>
      <c r="GJ11" s="558"/>
      <c r="GK11" s="558"/>
      <c r="GL11" s="558"/>
      <c r="GM11" s="558"/>
      <c r="GN11" s="558"/>
      <c r="GO11" s="558"/>
      <c r="GP11" s="558"/>
      <c r="GQ11" s="558"/>
      <c r="GR11" s="558"/>
      <c r="GS11" s="558"/>
      <c r="GT11" s="558"/>
      <c r="GU11" s="558"/>
      <c r="GV11" s="558"/>
      <c r="GW11" s="558"/>
      <c r="GX11" s="558"/>
      <c r="GY11" s="558"/>
      <c r="GZ11" s="558"/>
      <c r="HA11" s="558"/>
      <c r="HB11" s="558"/>
      <c r="HC11" s="558"/>
      <c r="HD11" s="558"/>
      <c r="HE11" s="558"/>
      <c r="HF11" s="558"/>
      <c r="HG11" s="558"/>
      <c r="HH11" s="558"/>
      <c r="HI11" s="558"/>
      <c r="HJ11" s="558"/>
      <c r="HK11" s="558"/>
      <c r="HL11" s="558"/>
      <c r="HM11" s="558"/>
      <c r="HN11" s="558"/>
      <c r="HO11" s="558"/>
      <c r="HP11" s="558"/>
      <c r="HQ11" s="558"/>
      <c r="HR11" s="558"/>
      <c r="HS11" s="558"/>
      <c r="HT11" s="558"/>
      <c r="HU11" s="558"/>
      <c r="HV11" s="558"/>
      <c r="HW11" s="558"/>
      <c r="HX11" s="558"/>
      <c r="HY11" s="558"/>
      <c r="HZ11" s="558"/>
      <c r="IA11" s="558"/>
      <c r="IB11" s="558"/>
      <c r="IC11" s="558"/>
      <c r="ID11" s="558"/>
      <c r="IE11" s="558"/>
      <c r="IF11" s="558"/>
      <c r="IG11" s="558"/>
      <c r="IH11" s="558"/>
      <c r="II11" s="558"/>
      <c r="IJ11" s="558"/>
      <c r="IK11" s="558"/>
      <c r="IL11" s="558"/>
      <c r="IM11" s="558"/>
      <c r="IN11" s="558"/>
      <c r="IO11" s="558"/>
      <c r="IP11" s="558"/>
      <c r="IQ11" s="558"/>
      <c r="IR11" s="558"/>
      <c r="IS11" s="558"/>
      <c r="IT11" s="558"/>
      <c r="IU11" s="558"/>
      <c r="IV11" s="558"/>
      <c r="IW11" s="558"/>
      <c r="IX11" s="558"/>
      <c r="IY11" s="558"/>
      <c r="IZ11" s="558"/>
      <c r="JA11" s="558"/>
      <c r="JB11" s="558"/>
      <c r="JC11" s="558"/>
      <c r="JD11" s="558"/>
      <c r="JE11" s="558"/>
      <c r="JF11" s="558"/>
      <c r="JG11" s="558"/>
      <c r="JH11" s="558"/>
      <c r="JI11" s="558"/>
      <c r="JJ11" s="558"/>
      <c r="JK11" s="558"/>
      <c r="JL11" s="558"/>
      <c r="JM11" s="558"/>
      <c r="JN11" s="558"/>
      <c r="JO11" s="558"/>
      <c r="JP11" s="558"/>
      <c r="JQ11" s="558"/>
      <c r="JR11" s="558"/>
      <c r="JS11" s="558"/>
      <c r="JT11" s="558"/>
      <c r="JU11" s="558"/>
      <c r="JV11" s="558"/>
      <c r="JW11" s="558"/>
      <c r="JX11" s="558"/>
      <c r="JY11" s="558"/>
      <c r="JZ11" s="558"/>
      <c r="KA11" s="558"/>
      <c r="KB11" s="558"/>
      <c r="KC11" s="558"/>
      <c r="KD11" s="558"/>
      <c r="KE11" s="558"/>
      <c r="KF11" s="558"/>
      <c r="KG11" s="558"/>
      <c r="KH11" s="558"/>
      <c r="KI11" s="558"/>
      <c r="KJ11" s="558"/>
      <c r="KK11" s="558"/>
      <c r="KL11" s="558"/>
      <c r="KM11" s="558"/>
      <c r="KN11" s="558"/>
      <c r="KO11" s="558"/>
      <c r="KP11" s="558"/>
      <c r="KQ11" s="558"/>
      <c r="KR11" s="558"/>
      <c r="KS11" s="558"/>
      <c r="KT11" s="558"/>
      <c r="KU11" s="558"/>
      <c r="KV11" s="558"/>
      <c r="KW11" s="558"/>
      <c r="KX11" s="558"/>
      <c r="KY11" s="558"/>
      <c r="KZ11" s="558"/>
      <c r="LA11" s="558"/>
      <c r="LB11" s="558"/>
      <c r="LC11" s="558"/>
      <c r="LD11" s="558"/>
      <c r="LE11" s="558"/>
      <c r="LF11" s="558"/>
      <c r="LG11" s="558"/>
      <c r="LH11" s="558"/>
      <c r="LI11" s="558"/>
      <c r="LJ11" s="558"/>
      <c r="LK11" s="558"/>
      <c r="LL11" s="558"/>
      <c r="LM11" s="558"/>
      <c r="LN11" s="558"/>
      <c r="LO11" s="558"/>
      <c r="LP11" s="558"/>
      <c r="LQ11" s="558"/>
      <c r="LR11" s="558"/>
      <c r="LS11" s="558"/>
      <c r="LT11" s="558"/>
      <c r="LU11" s="558"/>
      <c r="LV11" s="558"/>
      <c r="LW11" s="558"/>
      <c r="LX11" s="558"/>
      <c r="LY11" s="558"/>
      <c r="LZ11" s="558"/>
      <c r="MA11" s="558"/>
      <c r="MB11" s="558"/>
      <c r="MC11" s="558"/>
      <c r="MD11" s="558"/>
      <c r="ME11" s="558"/>
      <c r="MF11" s="558"/>
      <c r="MG11" s="558"/>
      <c r="MH11" s="558"/>
      <c r="MI11" s="558"/>
      <c r="MJ11" s="558"/>
      <c r="MK11" s="558"/>
      <c r="ML11" s="558"/>
      <c r="MM11" s="558"/>
      <c r="MN11" s="558"/>
      <c r="MO11" s="558"/>
      <c r="MP11" s="558"/>
      <c r="MQ11" s="558"/>
      <c r="MR11" s="558"/>
      <c r="MS11" s="558"/>
      <c r="MT11" s="558"/>
      <c r="MU11" s="558"/>
      <c r="MV11" s="558"/>
      <c r="MW11" s="558"/>
      <c r="MX11" s="558"/>
      <c r="MY11" s="558"/>
      <c r="MZ11" s="558"/>
      <c r="NA11" s="558"/>
      <c r="NB11" s="558"/>
      <c r="NC11" s="558"/>
      <c r="ND11" s="558"/>
      <c r="NE11" s="558"/>
      <c r="NF11" s="558"/>
      <c r="NG11" s="558"/>
      <c r="NH11" s="558"/>
      <c r="NI11" s="558"/>
      <c r="NJ11" s="558"/>
      <c r="NK11" s="558"/>
      <c r="NL11" s="558"/>
      <c r="NM11" s="558"/>
      <c r="NN11" s="558"/>
      <c r="NO11" s="558"/>
      <c r="NP11" s="558"/>
      <c r="NQ11" s="558"/>
      <c r="NR11" s="558"/>
      <c r="NS11" s="558"/>
      <c r="NT11" s="558"/>
      <c r="NU11" s="558"/>
      <c r="NV11" s="558"/>
      <c r="NW11" s="558"/>
      <c r="NX11" s="558"/>
      <c r="NY11" s="558"/>
      <c r="NZ11" s="558"/>
      <c r="OA11" s="558"/>
      <c r="OB11" s="558"/>
      <c r="OC11" s="558"/>
      <c r="OD11" s="558"/>
      <c r="OE11" s="558"/>
      <c r="OF11" s="558"/>
      <c r="OG11" s="558"/>
      <c r="OH11" s="558"/>
      <c r="OI11" s="558"/>
      <c r="OJ11" s="558"/>
      <c r="OK11" s="558"/>
      <c r="OL11" s="558"/>
      <c r="OM11" s="558"/>
      <c r="ON11" s="558"/>
      <c r="OO11" s="558"/>
      <c r="OP11" s="558"/>
      <c r="OQ11" s="558"/>
      <c r="OR11" s="558"/>
      <c r="OS11" s="558"/>
      <c r="OT11" s="558"/>
      <c r="OU11" s="558"/>
      <c r="OV11" s="558"/>
      <c r="OW11" s="558"/>
      <c r="OX11" s="558"/>
      <c r="OY11" s="558"/>
      <c r="OZ11" s="558"/>
      <c r="PA11" s="558"/>
      <c r="PB11" s="558"/>
      <c r="PC11" s="558"/>
      <c r="PD11" s="558"/>
      <c r="PE11" s="558"/>
      <c r="PF11" s="558"/>
      <c r="PG11" s="558"/>
      <c r="PH11" s="558"/>
      <c r="PI11" s="558"/>
      <c r="PJ11" s="558"/>
      <c r="PK11" s="558"/>
      <c r="PL11" s="558"/>
      <c r="PM11" s="558"/>
      <c r="PN11" s="558"/>
      <c r="PO11" s="558"/>
      <c r="PP11" s="558"/>
      <c r="PQ11" s="558"/>
      <c r="PR11" s="558"/>
      <c r="PS11" s="558"/>
      <c r="PT11" s="558"/>
      <c r="PU11" s="558"/>
      <c r="PV11" s="558"/>
      <c r="PW11" s="558"/>
      <c r="PX11" s="558"/>
      <c r="PY11" s="558"/>
      <c r="PZ11" s="558"/>
      <c r="QA11" s="558"/>
      <c r="QB11" s="558"/>
      <c r="QC11" s="558"/>
      <c r="QD11" s="558"/>
      <c r="QE11" s="558"/>
      <c r="QF11" s="558"/>
      <c r="QG11" s="558"/>
      <c r="QH11" s="558"/>
      <c r="QI11" s="558"/>
      <c r="QJ11" s="558"/>
      <c r="QK11" s="558"/>
      <c r="QL11" s="558"/>
      <c r="QM11" s="558"/>
      <c r="QN11" s="558"/>
      <c r="QO11" s="558"/>
      <c r="QP11" s="558"/>
      <c r="QQ11" s="558"/>
      <c r="QR11" s="558"/>
      <c r="QS11" s="558"/>
      <c r="QT11" s="558"/>
      <c r="QU11" s="558"/>
      <c r="QV11" s="558"/>
      <c r="QW11" s="558"/>
      <c r="QX11" s="558"/>
      <c r="QY11" s="558"/>
      <c r="QZ11" s="558"/>
      <c r="RA11" s="558"/>
      <c r="RB11" s="558"/>
      <c r="RC11" s="558"/>
      <c r="RD11" s="558"/>
      <c r="RE11" s="558"/>
      <c r="RF11" s="558"/>
      <c r="RG11" s="558"/>
      <c r="RH11" s="558"/>
      <c r="RI11" s="558"/>
      <c r="RJ11" s="558"/>
      <c r="RK11" s="558"/>
      <c r="RL11" s="558"/>
      <c r="RM11" s="558"/>
      <c r="RN11" s="558"/>
      <c r="RO11" s="558"/>
      <c r="RP11" s="558"/>
      <c r="RQ11" s="558"/>
      <c r="RR11" s="558"/>
      <c r="RS11" s="558"/>
      <c r="RT11" s="558"/>
      <c r="RU11" s="558"/>
      <c r="RV11" s="558"/>
      <c r="RW11" s="558"/>
      <c r="RX11" s="558"/>
      <c r="RY11" s="558"/>
      <c r="RZ11" s="558"/>
      <c r="SA11" s="558"/>
      <c r="SB11" s="558"/>
      <c r="SC11" s="558"/>
      <c r="SD11" s="558"/>
      <c r="SE11" s="558"/>
      <c r="SF11" s="558"/>
      <c r="SG11" s="558"/>
      <c r="SH11" s="558"/>
      <c r="SI11" s="558"/>
      <c r="SJ11" s="558"/>
      <c r="SK11" s="558"/>
      <c r="SL11" s="558"/>
      <c r="SM11" s="558"/>
      <c r="SN11" s="558"/>
      <c r="SO11" s="558"/>
      <c r="SP11" s="558"/>
      <c r="SQ11" s="558"/>
      <c r="SR11" s="558"/>
      <c r="SS11" s="558"/>
      <c r="ST11" s="558"/>
      <c r="SU11" s="558"/>
      <c r="SV11" s="558"/>
      <c r="SW11" s="558"/>
      <c r="SX11" s="558"/>
      <c r="SY11" s="558"/>
      <c r="SZ11" s="558"/>
      <c r="TA11" s="558"/>
      <c r="TB11" s="558"/>
      <c r="TC11" s="558"/>
      <c r="TD11" s="558"/>
      <c r="TE11" s="558"/>
      <c r="TF11" s="558"/>
      <c r="TG11" s="558"/>
      <c r="TH11" s="558"/>
      <c r="TI11" s="558"/>
      <c r="TJ11" s="558"/>
      <c r="TK11" s="558"/>
      <c r="TL11" s="558"/>
      <c r="TM11" s="558"/>
      <c r="TN11" s="558"/>
      <c r="TO11" s="558"/>
      <c r="TP11" s="558"/>
      <c r="TQ11" s="558"/>
      <c r="TR11" s="558"/>
      <c r="TS11" s="558"/>
      <c r="TT11" s="558"/>
      <c r="TU11" s="558"/>
      <c r="TV11" s="558"/>
      <c r="TW11" s="558"/>
      <c r="TX11" s="558"/>
      <c r="TY11" s="558"/>
      <c r="TZ11" s="558"/>
      <c r="UA11" s="558"/>
      <c r="UB11" s="558"/>
      <c r="UC11" s="558"/>
      <c r="UD11" s="558"/>
      <c r="UE11" s="558"/>
      <c r="UF11" s="558"/>
      <c r="UG11" s="558"/>
      <c r="UH11" s="558"/>
      <c r="UI11" s="558"/>
      <c r="UJ11" s="558"/>
      <c r="UK11" s="558"/>
      <c r="UL11" s="558"/>
      <c r="UM11" s="558"/>
      <c r="UN11" s="558"/>
      <c r="UO11" s="558"/>
      <c r="UP11" s="558"/>
      <c r="UQ11" s="558"/>
      <c r="UR11" s="558"/>
      <c r="US11" s="558"/>
      <c r="UT11" s="558"/>
      <c r="UU11" s="558"/>
      <c r="UV11" s="558"/>
      <c r="UW11" s="558"/>
      <c r="UX11" s="558"/>
      <c r="UY11" s="558"/>
      <c r="UZ11" s="558"/>
      <c r="VA11" s="558"/>
      <c r="VB11" s="558"/>
      <c r="VC11" s="558"/>
      <c r="VD11" s="558"/>
      <c r="VE11" s="558"/>
      <c r="VF11" s="558"/>
      <c r="VG11" s="558"/>
      <c r="VH11" s="558"/>
      <c r="VI11" s="558"/>
      <c r="VJ11" s="558"/>
      <c r="VK11" s="558"/>
      <c r="VL11" s="558"/>
      <c r="VM11" s="558"/>
      <c r="VN11" s="558"/>
      <c r="VO11" s="558"/>
      <c r="VP11" s="558"/>
      <c r="VQ11" s="558"/>
      <c r="VR11" s="558"/>
      <c r="VS11" s="558"/>
      <c r="VT11" s="558"/>
      <c r="VU11" s="558"/>
      <c r="VV11" s="558"/>
      <c r="VW11" s="558"/>
      <c r="VX11" s="558"/>
      <c r="VY11" s="558"/>
      <c r="VZ11" s="558"/>
      <c r="WA11" s="558"/>
      <c r="WB11" s="558"/>
      <c r="WC11" s="558"/>
      <c r="WD11" s="558"/>
      <c r="WE11" s="558"/>
      <c r="WF11" s="558"/>
      <c r="WG11" s="558"/>
      <c r="WH11" s="558"/>
      <c r="WI11" s="558"/>
      <c r="WJ11" s="558"/>
      <c r="WK11" s="558"/>
      <c r="WL11" s="558"/>
      <c r="WM11" s="558"/>
      <c r="WN11" s="558"/>
      <c r="WO11" s="558"/>
      <c r="WP11" s="558"/>
      <c r="WQ11" s="558"/>
      <c r="WR11" s="558"/>
      <c r="WS11" s="558"/>
      <c r="WT11" s="558"/>
      <c r="WU11" s="558"/>
      <c r="WV11" s="558"/>
      <c r="WW11" s="558"/>
      <c r="WX11" s="558"/>
      <c r="WY11" s="558"/>
      <c r="WZ11" s="558"/>
      <c r="XA11" s="558"/>
      <c r="XB11" s="558"/>
      <c r="XC11" s="558"/>
      <c r="XD11" s="558"/>
      <c r="XE11" s="558"/>
      <c r="XF11" s="558"/>
      <c r="XG11" s="558"/>
      <c r="XH11" s="558"/>
      <c r="XI11" s="558"/>
      <c r="XJ11" s="558"/>
      <c r="XK11" s="558"/>
      <c r="XL11" s="558"/>
      <c r="XM11" s="558"/>
      <c r="XN11" s="558"/>
      <c r="XO11" s="558"/>
      <c r="XP11" s="558"/>
      <c r="XQ11" s="558"/>
      <c r="XR11" s="558"/>
      <c r="XS11" s="558"/>
      <c r="XT11" s="558"/>
      <c r="XU11" s="558"/>
      <c r="XV11" s="558"/>
      <c r="XW11" s="558"/>
      <c r="XX11" s="558"/>
      <c r="XY11" s="558"/>
      <c r="XZ11" s="558"/>
      <c r="YA11" s="558"/>
      <c r="YB11" s="558"/>
      <c r="YC11" s="558"/>
      <c r="YD11" s="558"/>
      <c r="YE11" s="558"/>
      <c r="YF11" s="558"/>
      <c r="YG11" s="558"/>
      <c r="YH11" s="558"/>
      <c r="YI11" s="558"/>
      <c r="YJ11" s="558"/>
      <c r="YK11" s="558"/>
      <c r="YL11" s="558"/>
      <c r="YM11" s="558"/>
      <c r="YN11" s="558"/>
      <c r="YO11" s="558"/>
      <c r="YP11" s="558"/>
      <c r="YQ11" s="558"/>
      <c r="YR11" s="558"/>
      <c r="YS11" s="558"/>
      <c r="YT11" s="558"/>
      <c r="YU11" s="558"/>
      <c r="YV11" s="558"/>
      <c r="YW11" s="558"/>
      <c r="YX11" s="558"/>
      <c r="YY11" s="558"/>
      <c r="YZ11" s="558"/>
      <c r="ZA11" s="558"/>
      <c r="ZB11" s="558"/>
      <c r="ZC11" s="558"/>
      <c r="ZD11" s="558"/>
      <c r="ZE11" s="558"/>
      <c r="ZF11" s="558"/>
      <c r="ZG11" s="558"/>
      <c r="ZH11" s="558"/>
      <c r="ZI11" s="558"/>
      <c r="ZJ11" s="558"/>
      <c r="ZK11" s="558"/>
      <c r="ZL11" s="558"/>
      <c r="ZM11" s="558"/>
      <c r="ZN11" s="558"/>
      <c r="ZO11" s="558"/>
      <c r="ZP11" s="558"/>
      <c r="ZQ11" s="558"/>
      <c r="ZR11" s="558"/>
      <c r="ZS11" s="558"/>
      <c r="ZT11" s="558"/>
      <c r="ZU11" s="558"/>
      <c r="ZV11" s="558"/>
      <c r="ZW11" s="558"/>
      <c r="ZX11" s="558"/>
      <c r="ZY11" s="558"/>
      <c r="ZZ11" s="558"/>
      <c r="AAA11" s="558"/>
      <c r="AAB11" s="558"/>
      <c r="AAC11" s="558"/>
      <c r="AAD11" s="558"/>
      <c r="AAE11" s="558"/>
      <c r="AAF11" s="558"/>
      <c r="AAG11" s="558"/>
      <c r="AAH11" s="558"/>
      <c r="AAI11" s="558"/>
      <c r="AAJ11" s="558"/>
      <c r="AAK11" s="558"/>
      <c r="AAL11" s="558"/>
      <c r="AAM11" s="558"/>
      <c r="AAN11" s="558"/>
      <c r="AAO11" s="558"/>
      <c r="AAP11" s="558"/>
      <c r="AAQ11" s="558"/>
      <c r="AAR11" s="558"/>
      <c r="AAS11" s="558"/>
      <c r="AAT11" s="558"/>
      <c r="AAU11" s="558"/>
      <c r="AAV11" s="558"/>
      <c r="AAW11" s="558"/>
      <c r="AAX11" s="558"/>
      <c r="AAY11" s="558"/>
      <c r="AAZ11" s="558"/>
      <c r="ABA11" s="558"/>
      <c r="ABB11" s="558"/>
      <c r="ABC11" s="558"/>
      <c r="ABD11" s="558"/>
      <c r="ABE11" s="558"/>
      <c r="ABF11" s="558"/>
      <c r="ABG11" s="558"/>
      <c r="ABH11" s="558"/>
      <c r="ABI11" s="558"/>
      <c r="ABJ11" s="558"/>
      <c r="ABK11" s="558"/>
      <c r="ABL11" s="558"/>
      <c r="ABM11" s="558"/>
      <c r="ABN11" s="558"/>
      <c r="ABO11" s="558"/>
      <c r="ABP11" s="558"/>
      <c r="ABQ11" s="558"/>
      <c r="ABR11" s="558"/>
      <c r="ABS11" s="558"/>
      <c r="ABT11" s="558"/>
      <c r="ABU11" s="558"/>
      <c r="ABV11" s="558"/>
      <c r="ABW11" s="558"/>
      <c r="ABX11" s="558"/>
      <c r="ABY11" s="558"/>
      <c r="ABZ11" s="558"/>
      <c r="ACA11" s="558"/>
      <c r="ACB11" s="558"/>
      <c r="ACC11" s="558"/>
      <c r="ACD11" s="558"/>
      <c r="ACE11" s="558"/>
      <c r="ACF11" s="558"/>
      <c r="ACG11" s="558"/>
      <c r="ACH11" s="558"/>
      <c r="ACI11" s="558"/>
      <c r="ACJ11" s="558"/>
      <c r="ACK11" s="558"/>
      <c r="ACL11" s="558"/>
      <c r="ACM11" s="558"/>
      <c r="ACN11" s="558"/>
      <c r="ACO11" s="558"/>
      <c r="ACP11" s="558"/>
      <c r="ACQ11" s="558"/>
      <c r="ACR11" s="558"/>
      <c r="ACS11" s="558"/>
      <c r="ACT11" s="558"/>
      <c r="ACU11" s="558"/>
      <c r="ACV11" s="558"/>
      <c r="ACW11" s="558"/>
      <c r="ACX11" s="558"/>
      <c r="ACY11" s="558"/>
      <c r="ACZ11" s="558"/>
      <c r="ADA11" s="558"/>
      <c r="ADB11" s="558"/>
      <c r="ADC11" s="558"/>
      <c r="ADD11" s="558"/>
      <c r="ADE11" s="558"/>
      <c r="ADF11" s="558"/>
      <c r="ADG11" s="558"/>
      <c r="ADH11" s="558"/>
      <c r="ADI11" s="558"/>
      <c r="ADJ11" s="558"/>
      <c r="ADK11" s="558"/>
      <c r="ADL11" s="558"/>
      <c r="ADM11" s="558"/>
      <c r="ADN11" s="558"/>
      <c r="ADO11" s="558"/>
      <c r="ADP11" s="558"/>
      <c r="ADQ11" s="558"/>
      <c r="ADR11" s="558"/>
      <c r="ADS11" s="558"/>
      <c r="ADT11" s="558"/>
      <c r="ADU11" s="558"/>
      <c r="ADV11" s="558"/>
      <c r="ADW11" s="558"/>
      <c r="ADX11" s="558"/>
      <c r="ADY11" s="558"/>
      <c r="ADZ11" s="558"/>
      <c r="AEA11" s="558"/>
      <c r="AEB11" s="558"/>
      <c r="AEC11" s="558"/>
      <c r="AED11" s="558"/>
      <c r="AEE11" s="558"/>
      <c r="AEF11" s="558"/>
      <c r="AEG11" s="558"/>
      <c r="AEH11" s="558"/>
      <c r="AEI11" s="558"/>
      <c r="AEJ11" s="558"/>
      <c r="AEK11" s="558"/>
      <c r="AEL11" s="558"/>
      <c r="AEM11" s="558"/>
      <c r="AEN11" s="558"/>
      <c r="AEO11" s="558"/>
      <c r="AEP11" s="558"/>
      <c r="AEQ11" s="558"/>
      <c r="AER11" s="558"/>
      <c r="AES11" s="558"/>
      <c r="AET11" s="558"/>
      <c r="AEU11" s="558"/>
      <c r="AEV11" s="558"/>
      <c r="AEW11" s="558"/>
      <c r="AEX11" s="558"/>
      <c r="AEY11" s="558"/>
      <c r="AEZ11" s="558"/>
      <c r="AFA11" s="558"/>
      <c r="AFB11" s="558"/>
      <c r="AFC11" s="558"/>
      <c r="AFD11" s="558"/>
      <c r="AFE11" s="558"/>
      <c r="AFF11" s="558"/>
      <c r="AFG11" s="558"/>
      <c r="AFH11" s="558"/>
      <c r="AFI11" s="558"/>
      <c r="AFJ11" s="558"/>
      <c r="AFK11" s="558"/>
      <c r="AFL11" s="558"/>
      <c r="AFM11" s="558"/>
      <c r="AFN11" s="558"/>
      <c r="AFO11" s="558"/>
      <c r="AFP11" s="558"/>
      <c r="AFQ11" s="558"/>
      <c r="AFR11" s="558"/>
      <c r="AFS11" s="558"/>
      <c r="AFT11" s="558"/>
      <c r="AFU11" s="558"/>
      <c r="AFV11" s="558"/>
      <c r="AFW11" s="558"/>
      <c r="AFX11" s="558"/>
      <c r="AFY11" s="558"/>
      <c r="AFZ11" s="558"/>
      <c r="AGA11" s="558"/>
      <c r="AGB11" s="558"/>
      <c r="AGC11" s="558"/>
      <c r="AGD11" s="558"/>
      <c r="AGE11" s="558"/>
      <c r="AGF11" s="558"/>
      <c r="AGG11" s="558"/>
      <c r="AGH11" s="558"/>
      <c r="AGI11" s="558"/>
      <c r="AGJ11" s="558"/>
      <c r="AGK11" s="558"/>
      <c r="AGL11" s="558"/>
      <c r="AGM11" s="558"/>
      <c r="AGN11" s="558"/>
      <c r="AGO11" s="558"/>
      <c r="AGP11" s="558"/>
      <c r="AGQ11" s="558"/>
      <c r="AGR11" s="558"/>
      <c r="AGS11" s="558"/>
      <c r="AGT11" s="558"/>
      <c r="AGU11" s="558"/>
      <c r="AGV11" s="558"/>
      <c r="AGW11" s="558"/>
      <c r="AGX11" s="558"/>
      <c r="AGY11" s="558"/>
      <c r="AGZ11" s="558"/>
      <c r="AHA11" s="558"/>
      <c r="AHB11" s="558"/>
      <c r="AHC11" s="558"/>
      <c r="AHD11" s="558"/>
      <c r="AHE11" s="558"/>
      <c r="AHF11" s="558"/>
      <c r="AHG11" s="558"/>
      <c r="AHH11" s="558"/>
      <c r="AHI11" s="558"/>
      <c r="AHJ11" s="558"/>
      <c r="AHK11" s="558"/>
      <c r="AHL11" s="558"/>
      <c r="AHM11" s="558"/>
      <c r="AHN11" s="558"/>
      <c r="AHO11" s="558"/>
      <c r="AHP11" s="558"/>
      <c r="AHQ11" s="558"/>
      <c r="AHR11" s="558"/>
      <c r="AHS11" s="558"/>
      <c r="AHT11" s="558"/>
      <c r="AHU11" s="558"/>
      <c r="AHV11" s="558"/>
      <c r="AHW11" s="558"/>
      <c r="AHX11" s="558"/>
      <c r="AHY11" s="558"/>
      <c r="AHZ11" s="558"/>
      <c r="AIA11" s="558"/>
      <c r="AIB11" s="558"/>
      <c r="AIC11" s="558"/>
      <c r="AID11" s="558"/>
      <c r="AIE11" s="558"/>
      <c r="AIF11" s="558"/>
      <c r="AIG11" s="558"/>
      <c r="AIH11" s="558"/>
      <c r="AII11" s="558"/>
      <c r="AIJ11" s="558"/>
      <c r="AIK11" s="558"/>
      <c r="AIL11" s="558"/>
      <c r="AIM11" s="558"/>
      <c r="AIN11" s="558"/>
      <c r="AIO11" s="558"/>
      <c r="AIP11" s="558"/>
      <c r="AIQ11" s="558"/>
      <c r="AIR11" s="558"/>
      <c r="AIS11" s="558"/>
      <c r="AIT11" s="558"/>
      <c r="AIU11" s="558"/>
      <c r="AIV11" s="558"/>
      <c r="AIW11" s="558"/>
      <c r="AIX11" s="558"/>
      <c r="AIY11" s="558"/>
      <c r="AIZ11" s="558"/>
      <c r="AJA11" s="558"/>
      <c r="AJB11" s="558"/>
      <c r="AJC11" s="558"/>
      <c r="AJD11" s="558"/>
      <c r="AJE11" s="558"/>
      <c r="AJF11" s="558"/>
      <c r="AJG11" s="558"/>
      <c r="AJH11" s="558"/>
      <c r="AJI11" s="558"/>
      <c r="AJJ11" s="558"/>
      <c r="AJK11" s="558"/>
      <c r="AJL11" s="558"/>
      <c r="AJM11" s="558"/>
      <c r="AJN11" s="558"/>
      <c r="AJO11" s="558"/>
      <c r="AJP11" s="558"/>
      <c r="AJQ11" s="558"/>
      <c r="AJR11" s="558"/>
      <c r="AJS11" s="558"/>
      <c r="AJT11" s="558"/>
      <c r="AJU11" s="558"/>
      <c r="AJV11" s="558"/>
      <c r="AJW11" s="558"/>
      <c r="AJX11" s="558"/>
      <c r="AJY11" s="558"/>
      <c r="AJZ11" s="558"/>
      <c r="AKA11" s="558"/>
      <c r="AKB11" s="558"/>
      <c r="AKC11" s="558"/>
      <c r="AKD11" s="558"/>
      <c r="AKE11" s="558"/>
      <c r="AKF11" s="558"/>
      <c r="AKG11" s="558"/>
      <c r="AKH11" s="558"/>
      <c r="AKI11" s="558"/>
      <c r="AKJ11" s="558"/>
      <c r="AKK11" s="558"/>
      <c r="AKL11" s="558"/>
      <c r="AKM11" s="558"/>
      <c r="AKN11" s="558"/>
      <c r="AKO11" s="558"/>
      <c r="AKP11" s="558"/>
      <c r="AKQ11" s="558"/>
      <c r="AKR11" s="558"/>
      <c r="AKS11" s="558"/>
      <c r="AKT11" s="558"/>
      <c r="AKU11" s="558"/>
      <c r="AKV11" s="558"/>
      <c r="AKW11" s="558"/>
      <c r="AKX11" s="558"/>
      <c r="AKY11" s="558"/>
      <c r="AKZ11" s="558"/>
      <c r="ALA11" s="558"/>
      <c r="ALB11" s="558"/>
      <c r="ALC11" s="558"/>
      <c r="ALD11" s="558"/>
      <c r="ALE11" s="558"/>
      <c r="ALF11" s="558"/>
      <c r="ALG11" s="558"/>
      <c r="ALH11" s="558"/>
      <c r="ALI11" s="558"/>
      <c r="ALJ11" s="558"/>
      <c r="ALK11" s="558"/>
      <c r="ALL11" s="558"/>
      <c r="ALM11" s="558"/>
      <c r="ALN11" s="558"/>
      <c r="ALO11" s="558"/>
      <c r="ALP11" s="558"/>
      <c r="ALQ11" s="558"/>
      <c r="ALR11" s="558"/>
      <c r="ALS11" s="558"/>
      <c r="ALT11" s="558"/>
      <c r="ALU11" s="558"/>
      <c r="ALV11" s="558"/>
      <c r="ALW11" s="558"/>
      <c r="ALX11" s="558"/>
      <c r="ALY11" s="558"/>
      <c r="ALZ11" s="558"/>
      <c r="AMA11" s="558"/>
      <c r="AMB11" s="558"/>
      <c r="AMC11" s="558"/>
      <c r="AMD11" s="558"/>
      <c r="AME11" s="558"/>
      <c r="AMF11" s="558"/>
      <c r="AMG11" s="558"/>
      <c r="AMH11" s="558"/>
      <c r="AMI11" s="558"/>
      <c r="AMJ11" s="558"/>
    </row>
    <row r="12" customHeight="1" ht="21.0">
      <c r="A12" s="576" t="s">
        <v>542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58"/>
      <c r="M12" s="558"/>
      <c r="N12" s="558"/>
      <c r="O12" s="558"/>
      <c r="P12" s="558"/>
      <c r="Q12" s="558"/>
      <c r="R12" s="558"/>
      <c r="S12" s="558"/>
      <c r="T12" s="558"/>
      <c r="U12" s="558"/>
      <c r="V12" s="558"/>
      <c r="W12" s="558"/>
      <c r="X12" s="558"/>
      <c r="Y12" s="558"/>
      <c r="Z12" s="558"/>
      <c r="AA12" s="558"/>
      <c r="AB12" s="558"/>
      <c r="AC12" s="558"/>
      <c r="AD12" s="558"/>
      <c r="AE12" s="558"/>
      <c r="AF12" s="558"/>
      <c r="AG12" s="558"/>
      <c r="AH12" s="558"/>
      <c r="AI12" s="558"/>
      <c r="AJ12" s="558"/>
      <c r="AK12" s="558"/>
      <c r="AL12" s="558"/>
      <c r="AM12" s="558"/>
      <c r="AN12" s="558"/>
      <c r="AO12" s="558"/>
      <c r="AP12" s="558"/>
      <c r="AQ12" s="558"/>
      <c r="AR12" s="558"/>
      <c r="AS12" s="558"/>
      <c r="AT12" s="558"/>
      <c r="AU12" s="558"/>
      <c r="AV12" s="558"/>
      <c r="AW12" s="558"/>
      <c r="AX12" s="558"/>
      <c r="AY12" s="558"/>
      <c r="AZ12" s="558"/>
      <c r="BA12" s="558"/>
      <c r="BB12" s="558"/>
      <c r="BC12" s="558"/>
      <c r="BD12" s="558"/>
      <c r="BE12" s="558"/>
      <c r="BF12" s="558"/>
      <c r="BG12" s="558"/>
      <c r="BH12" s="558"/>
      <c r="BI12" s="558"/>
      <c r="BJ12" s="558"/>
      <c r="BK12" s="558"/>
      <c r="BL12" s="558"/>
      <c r="BM12" s="558"/>
      <c r="BN12" s="558"/>
      <c r="BO12" s="558"/>
      <c r="BP12" s="558"/>
      <c r="BQ12" s="558"/>
      <c r="BR12" s="558"/>
      <c r="BS12" s="558"/>
      <c r="BT12" s="558"/>
      <c r="BU12" s="558"/>
      <c r="BV12" s="558"/>
      <c r="BW12" s="558"/>
      <c r="BX12" s="558"/>
      <c r="BY12" s="558"/>
      <c r="BZ12" s="558"/>
      <c r="CA12" s="558"/>
      <c r="CB12" s="558"/>
      <c r="CC12" s="558"/>
      <c r="CD12" s="558"/>
      <c r="CE12" s="558"/>
      <c r="CF12" s="558"/>
      <c r="CG12" s="558"/>
      <c r="CH12" s="558"/>
      <c r="CI12" s="558"/>
      <c r="CJ12" s="558"/>
      <c r="CK12" s="558"/>
      <c r="CL12" s="558"/>
      <c r="CM12" s="558"/>
      <c r="CN12" s="558"/>
      <c r="CO12" s="558"/>
      <c r="CP12" s="558"/>
      <c r="CQ12" s="558"/>
      <c r="CR12" s="558"/>
      <c r="CS12" s="558"/>
      <c r="CT12" s="558"/>
      <c r="CU12" s="558"/>
      <c r="CV12" s="558"/>
      <c r="CW12" s="558"/>
      <c r="CX12" s="558"/>
      <c r="CY12" s="558"/>
      <c r="CZ12" s="558"/>
      <c r="DA12" s="558"/>
      <c r="DB12" s="558"/>
      <c r="DC12" s="558"/>
      <c r="DD12" s="558"/>
      <c r="DE12" s="558"/>
      <c r="DF12" s="558"/>
      <c r="DG12" s="558"/>
      <c r="DH12" s="558"/>
      <c r="DI12" s="558"/>
      <c r="DJ12" s="558"/>
      <c r="DK12" s="558"/>
      <c r="DL12" s="558"/>
      <c r="DM12" s="558"/>
      <c r="DN12" s="558"/>
      <c r="DO12" s="558"/>
      <c r="DP12" s="558"/>
      <c r="DQ12" s="558"/>
      <c r="DR12" s="558"/>
      <c r="DS12" s="558"/>
      <c r="DT12" s="558"/>
      <c r="DU12" s="558"/>
      <c r="DV12" s="558"/>
      <c r="DW12" s="558"/>
      <c r="DX12" s="558"/>
      <c r="DY12" s="558"/>
      <c r="DZ12" s="558"/>
      <c r="EA12" s="558"/>
      <c r="EB12" s="558"/>
      <c r="EC12" s="558"/>
      <c r="ED12" s="558"/>
      <c r="EE12" s="558"/>
      <c r="EF12" s="558"/>
      <c r="EG12" s="558"/>
      <c r="EH12" s="558"/>
      <c r="EI12" s="558"/>
      <c r="EJ12" s="558"/>
      <c r="EK12" s="558"/>
      <c r="EL12" s="558"/>
      <c r="EM12" s="558"/>
      <c r="EN12" s="558"/>
      <c r="EO12" s="558"/>
      <c r="EP12" s="558"/>
      <c r="EQ12" s="558"/>
      <c r="ER12" s="558"/>
      <c r="ES12" s="558"/>
      <c r="ET12" s="558"/>
      <c r="EU12" s="558"/>
      <c r="EV12" s="558"/>
      <c r="EW12" s="558"/>
      <c r="EX12" s="558"/>
      <c r="EY12" s="558"/>
      <c r="EZ12" s="558"/>
      <c r="FA12" s="558"/>
      <c r="FB12" s="558"/>
      <c r="FC12" s="558"/>
      <c r="FD12" s="558"/>
      <c r="FE12" s="558"/>
      <c r="FF12" s="558"/>
      <c r="FG12" s="558"/>
      <c r="FH12" s="558"/>
      <c r="FI12" s="558"/>
      <c r="FJ12" s="558"/>
      <c r="FK12" s="558"/>
      <c r="FL12" s="558"/>
      <c r="FM12" s="558"/>
      <c r="FN12" s="558"/>
      <c r="FO12" s="558"/>
      <c r="FP12" s="558"/>
      <c r="FQ12" s="558"/>
      <c r="FR12" s="558"/>
      <c r="FS12" s="558"/>
      <c r="FT12" s="558"/>
      <c r="FU12" s="558"/>
      <c r="FV12" s="558"/>
      <c r="FW12" s="558"/>
      <c r="FX12" s="558"/>
      <c r="FY12" s="558"/>
      <c r="FZ12" s="558"/>
      <c r="GA12" s="558"/>
      <c r="GB12" s="558"/>
      <c r="GC12" s="558"/>
      <c r="GD12" s="558"/>
      <c r="GE12" s="558"/>
      <c r="GF12" s="558"/>
      <c r="GG12" s="558"/>
      <c r="GH12" s="558"/>
      <c r="GI12" s="558"/>
      <c r="GJ12" s="558"/>
      <c r="GK12" s="558"/>
      <c r="GL12" s="558"/>
      <c r="GM12" s="558"/>
      <c r="GN12" s="558"/>
      <c r="GO12" s="558"/>
      <c r="GP12" s="558"/>
      <c r="GQ12" s="558"/>
      <c r="GR12" s="558"/>
      <c r="GS12" s="558"/>
      <c r="GT12" s="558"/>
      <c r="GU12" s="558"/>
      <c r="GV12" s="558"/>
      <c r="GW12" s="558"/>
      <c r="GX12" s="558"/>
      <c r="GY12" s="558"/>
      <c r="GZ12" s="558"/>
      <c r="HA12" s="558"/>
      <c r="HB12" s="558"/>
      <c r="HC12" s="558"/>
      <c r="HD12" s="558"/>
      <c r="HE12" s="558"/>
      <c r="HF12" s="558"/>
      <c r="HG12" s="558"/>
      <c r="HH12" s="558"/>
      <c r="HI12" s="558"/>
      <c r="HJ12" s="558"/>
      <c r="HK12" s="558"/>
      <c r="HL12" s="558"/>
      <c r="HM12" s="558"/>
      <c r="HN12" s="558"/>
      <c r="HO12" s="558"/>
      <c r="HP12" s="558"/>
      <c r="HQ12" s="558"/>
      <c r="HR12" s="558"/>
      <c r="HS12" s="558"/>
      <c r="HT12" s="558"/>
      <c r="HU12" s="558"/>
      <c r="HV12" s="558"/>
      <c r="HW12" s="558"/>
      <c r="HX12" s="558"/>
      <c r="HY12" s="558"/>
      <c r="HZ12" s="558"/>
      <c r="IA12" s="558"/>
      <c r="IB12" s="558"/>
      <c r="IC12" s="558"/>
      <c r="ID12" s="558"/>
      <c r="IE12" s="558"/>
      <c r="IF12" s="558"/>
      <c r="IG12" s="558"/>
      <c r="IH12" s="558"/>
      <c r="II12" s="558"/>
      <c r="IJ12" s="558"/>
      <c r="IK12" s="558"/>
      <c r="IL12" s="558"/>
      <c r="IM12" s="558"/>
      <c r="IN12" s="558"/>
      <c r="IO12" s="558"/>
      <c r="IP12" s="558"/>
      <c r="IQ12" s="558"/>
      <c r="IR12" s="558"/>
      <c r="IS12" s="558"/>
      <c r="IT12" s="558"/>
      <c r="IU12" s="558"/>
      <c r="IV12" s="558"/>
      <c r="IW12" s="558"/>
      <c r="IX12" s="558"/>
      <c r="IY12" s="558"/>
      <c r="IZ12" s="558"/>
      <c r="JA12" s="558"/>
      <c r="JB12" s="558"/>
      <c r="JC12" s="558"/>
      <c r="JD12" s="558"/>
      <c r="JE12" s="558"/>
      <c r="JF12" s="558"/>
      <c r="JG12" s="558"/>
      <c r="JH12" s="558"/>
      <c r="JI12" s="558"/>
      <c r="JJ12" s="558"/>
      <c r="JK12" s="558"/>
      <c r="JL12" s="558"/>
      <c r="JM12" s="558"/>
      <c r="JN12" s="558"/>
      <c r="JO12" s="558"/>
      <c r="JP12" s="558"/>
      <c r="JQ12" s="558"/>
      <c r="JR12" s="558"/>
      <c r="JS12" s="558"/>
      <c r="JT12" s="558"/>
      <c r="JU12" s="558"/>
      <c r="JV12" s="558"/>
      <c r="JW12" s="558"/>
      <c r="JX12" s="558"/>
      <c r="JY12" s="558"/>
      <c r="JZ12" s="558"/>
      <c r="KA12" s="558"/>
      <c r="KB12" s="558"/>
      <c r="KC12" s="558"/>
      <c r="KD12" s="558"/>
      <c r="KE12" s="558"/>
      <c r="KF12" s="558"/>
      <c r="KG12" s="558"/>
      <c r="KH12" s="558"/>
      <c r="KI12" s="558"/>
      <c r="KJ12" s="558"/>
      <c r="KK12" s="558"/>
      <c r="KL12" s="558"/>
      <c r="KM12" s="558"/>
      <c r="KN12" s="558"/>
      <c r="KO12" s="558"/>
      <c r="KP12" s="558"/>
      <c r="KQ12" s="558"/>
      <c r="KR12" s="558"/>
      <c r="KS12" s="558"/>
      <c r="KT12" s="558"/>
      <c r="KU12" s="558"/>
      <c r="KV12" s="558"/>
      <c r="KW12" s="558"/>
      <c r="KX12" s="558"/>
      <c r="KY12" s="558"/>
      <c r="KZ12" s="558"/>
      <c r="LA12" s="558"/>
      <c r="LB12" s="558"/>
      <c r="LC12" s="558"/>
      <c r="LD12" s="558"/>
      <c r="LE12" s="558"/>
      <c r="LF12" s="558"/>
      <c r="LG12" s="558"/>
      <c r="LH12" s="558"/>
      <c r="LI12" s="558"/>
      <c r="LJ12" s="558"/>
      <c r="LK12" s="558"/>
      <c r="LL12" s="558"/>
      <c r="LM12" s="558"/>
      <c r="LN12" s="558"/>
      <c r="LO12" s="558"/>
      <c r="LP12" s="558"/>
      <c r="LQ12" s="558"/>
      <c r="LR12" s="558"/>
      <c r="LS12" s="558"/>
      <c r="LT12" s="558"/>
      <c r="LU12" s="558"/>
      <c r="LV12" s="558"/>
      <c r="LW12" s="558"/>
      <c r="LX12" s="558"/>
      <c r="LY12" s="558"/>
      <c r="LZ12" s="558"/>
      <c r="MA12" s="558"/>
      <c r="MB12" s="558"/>
      <c r="MC12" s="558"/>
      <c r="MD12" s="558"/>
      <c r="ME12" s="558"/>
      <c r="MF12" s="558"/>
      <c r="MG12" s="558"/>
      <c r="MH12" s="558"/>
      <c r="MI12" s="558"/>
      <c r="MJ12" s="558"/>
      <c r="MK12" s="558"/>
      <c r="ML12" s="558"/>
      <c r="MM12" s="558"/>
      <c r="MN12" s="558"/>
      <c r="MO12" s="558"/>
      <c r="MP12" s="558"/>
      <c r="MQ12" s="558"/>
      <c r="MR12" s="558"/>
      <c r="MS12" s="558"/>
      <c r="MT12" s="558"/>
      <c r="MU12" s="558"/>
      <c r="MV12" s="558"/>
      <c r="MW12" s="558"/>
      <c r="MX12" s="558"/>
      <c r="MY12" s="558"/>
      <c r="MZ12" s="558"/>
      <c r="NA12" s="558"/>
      <c r="NB12" s="558"/>
      <c r="NC12" s="558"/>
      <c r="ND12" s="558"/>
      <c r="NE12" s="558"/>
      <c r="NF12" s="558"/>
      <c r="NG12" s="558"/>
      <c r="NH12" s="558"/>
      <c r="NI12" s="558"/>
      <c r="NJ12" s="558"/>
      <c r="NK12" s="558"/>
      <c r="NL12" s="558"/>
      <c r="NM12" s="558"/>
      <c r="NN12" s="558"/>
      <c r="NO12" s="558"/>
      <c r="NP12" s="558"/>
      <c r="NQ12" s="558"/>
      <c r="NR12" s="558"/>
      <c r="NS12" s="558"/>
      <c r="NT12" s="558"/>
      <c r="NU12" s="558"/>
      <c r="NV12" s="558"/>
      <c r="NW12" s="558"/>
      <c r="NX12" s="558"/>
      <c r="NY12" s="558"/>
      <c r="NZ12" s="558"/>
      <c r="OA12" s="558"/>
      <c r="OB12" s="558"/>
      <c r="OC12" s="558"/>
      <c r="OD12" s="558"/>
      <c r="OE12" s="558"/>
      <c r="OF12" s="558"/>
      <c r="OG12" s="558"/>
      <c r="OH12" s="558"/>
      <c r="OI12" s="558"/>
      <c r="OJ12" s="558"/>
      <c r="OK12" s="558"/>
      <c r="OL12" s="558"/>
      <c r="OM12" s="558"/>
      <c r="ON12" s="558"/>
      <c r="OO12" s="558"/>
      <c r="OP12" s="558"/>
      <c r="OQ12" s="558"/>
      <c r="OR12" s="558"/>
      <c r="OS12" s="558"/>
      <c r="OT12" s="558"/>
      <c r="OU12" s="558"/>
      <c r="OV12" s="558"/>
      <c r="OW12" s="558"/>
      <c r="OX12" s="558"/>
      <c r="OY12" s="558"/>
      <c r="OZ12" s="558"/>
      <c r="PA12" s="558"/>
      <c r="PB12" s="558"/>
      <c r="PC12" s="558"/>
      <c r="PD12" s="558"/>
      <c r="PE12" s="558"/>
      <c r="PF12" s="558"/>
      <c r="PG12" s="558"/>
      <c r="PH12" s="558"/>
      <c r="PI12" s="558"/>
      <c r="PJ12" s="558"/>
      <c r="PK12" s="558"/>
      <c r="PL12" s="558"/>
      <c r="PM12" s="558"/>
      <c r="PN12" s="558"/>
      <c r="PO12" s="558"/>
      <c r="PP12" s="558"/>
      <c r="PQ12" s="558"/>
      <c r="PR12" s="558"/>
      <c r="PS12" s="558"/>
      <c r="PT12" s="558"/>
      <c r="PU12" s="558"/>
      <c r="PV12" s="558"/>
      <c r="PW12" s="558"/>
      <c r="PX12" s="558"/>
      <c r="PY12" s="558"/>
      <c r="PZ12" s="558"/>
      <c r="QA12" s="558"/>
      <c r="QB12" s="558"/>
      <c r="QC12" s="558"/>
      <c r="QD12" s="558"/>
      <c r="QE12" s="558"/>
      <c r="QF12" s="558"/>
      <c r="QG12" s="558"/>
      <c r="QH12" s="558"/>
      <c r="QI12" s="558"/>
      <c r="QJ12" s="558"/>
      <c r="QK12" s="558"/>
      <c r="QL12" s="558"/>
      <c r="QM12" s="558"/>
      <c r="QN12" s="558"/>
      <c r="QO12" s="558"/>
      <c r="QP12" s="558"/>
      <c r="QQ12" s="558"/>
      <c r="QR12" s="558"/>
      <c r="QS12" s="558"/>
      <c r="QT12" s="558"/>
      <c r="QU12" s="558"/>
      <c r="QV12" s="558"/>
      <c r="QW12" s="558"/>
      <c r="QX12" s="558"/>
      <c r="QY12" s="558"/>
      <c r="QZ12" s="558"/>
      <c r="RA12" s="558"/>
      <c r="RB12" s="558"/>
      <c r="RC12" s="558"/>
      <c r="RD12" s="558"/>
      <c r="RE12" s="558"/>
      <c r="RF12" s="558"/>
      <c r="RG12" s="558"/>
      <c r="RH12" s="558"/>
      <c r="RI12" s="558"/>
      <c r="RJ12" s="558"/>
      <c r="RK12" s="558"/>
      <c r="RL12" s="558"/>
      <c r="RM12" s="558"/>
      <c r="RN12" s="558"/>
      <c r="RO12" s="558"/>
      <c r="RP12" s="558"/>
      <c r="RQ12" s="558"/>
      <c r="RR12" s="558"/>
      <c r="RS12" s="558"/>
      <c r="RT12" s="558"/>
      <c r="RU12" s="558"/>
      <c r="RV12" s="558"/>
      <c r="RW12" s="558"/>
      <c r="RX12" s="558"/>
      <c r="RY12" s="558"/>
      <c r="RZ12" s="558"/>
      <c r="SA12" s="558"/>
      <c r="SB12" s="558"/>
      <c r="SC12" s="558"/>
      <c r="SD12" s="558"/>
      <c r="SE12" s="558"/>
      <c r="SF12" s="558"/>
      <c r="SG12" s="558"/>
      <c r="SH12" s="558"/>
      <c r="SI12" s="558"/>
      <c r="SJ12" s="558"/>
      <c r="SK12" s="558"/>
      <c r="SL12" s="558"/>
      <c r="SM12" s="558"/>
      <c r="SN12" s="558"/>
      <c r="SO12" s="558"/>
      <c r="SP12" s="558"/>
      <c r="SQ12" s="558"/>
      <c r="SR12" s="558"/>
      <c r="SS12" s="558"/>
      <c r="ST12" s="558"/>
      <c r="SU12" s="558"/>
      <c r="SV12" s="558"/>
      <c r="SW12" s="558"/>
      <c r="SX12" s="558"/>
      <c r="SY12" s="558"/>
      <c r="SZ12" s="558"/>
      <c r="TA12" s="558"/>
      <c r="TB12" s="558"/>
      <c r="TC12" s="558"/>
      <c r="TD12" s="558"/>
      <c r="TE12" s="558"/>
      <c r="TF12" s="558"/>
      <c r="TG12" s="558"/>
      <c r="TH12" s="558"/>
      <c r="TI12" s="558"/>
      <c r="TJ12" s="558"/>
      <c r="TK12" s="558"/>
      <c r="TL12" s="558"/>
      <c r="TM12" s="558"/>
      <c r="TN12" s="558"/>
      <c r="TO12" s="558"/>
      <c r="TP12" s="558"/>
      <c r="TQ12" s="558"/>
      <c r="TR12" s="558"/>
      <c r="TS12" s="558"/>
      <c r="TT12" s="558"/>
      <c r="TU12" s="558"/>
      <c r="TV12" s="558"/>
      <c r="TW12" s="558"/>
      <c r="TX12" s="558"/>
      <c r="TY12" s="558"/>
      <c r="TZ12" s="558"/>
      <c r="UA12" s="558"/>
      <c r="UB12" s="558"/>
      <c r="UC12" s="558"/>
      <c r="UD12" s="558"/>
      <c r="UE12" s="558"/>
      <c r="UF12" s="558"/>
      <c r="UG12" s="558"/>
      <c r="UH12" s="558"/>
      <c r="UI12" s="558"/>
      <c r="UJ12" s="558"/>
      <c r="UK12" s="558"/>
      <c r="UL12" s="558"/>
      <c r="UM12" s="558"/>
      <c r="UN12" s="558"/>
      <c r="UO12" s="558"/>
      <c r="UP12" s="558"/>
      <c r="UQ12" s="558"/>
      <c r="UR12" s="558"/>
      <c r="US12" s="558"/>
      <c r="UT12" s="558"/>
      <c r="UU12" s="558"/>
      <c r="UV12" s="558"/>
      <c r="UW12" s="558"/>
      <c r="UX12" s="558"/>
      <c r="UY12" s="558"/>
      <c r="UZ12" s="558"/>
      <c r="VA12" s="558"/>
      <c r="VB12" s="558"/>
      <c r="VC12" s="558"/>
      <c r="VD12" s="558"/>
      <c r="VE12" s="558"/>
      <c r="VF12" s="558"/>
      <c r="VG12" s="558"/>
      <c r="VH12" s="558"/>
      <c r="VI12" s="558"/>
      <c r="VJ12" s="558"/>
      <c r="VK12" s="558"/>
      <c r="VL12" s="558"/>
      <c r="VM12" s="558"/>
      <c r="VN12" s="558"/>
      <c r="VO12" s="558"/>
      <c r="VP12" s="558"/>
      <c r="VQ12" s="558"/>
      <c r="VR12" s="558"/>
      <c r="VS12" s="558"/>
      <c r="VT12" s="558"/>
      <c r="VU12" s="558"/>
      <c r="VV12" s="558"/>
      <c r="VW12" s="558"/>
      <c r="VX12" s="558"/>
      <c r="VY12" s="558"/>
      <c r="VZ12" s="558"/>
      <c r="WA12" s="558"/>
      <c r="WB12" s="558"/>
      <c r="WC12" s="558"/>
      <c r="WD12" s="558"/>
      <c r="WE12" s="558"/>
      <c r="WF12" s="558"/>
      <c r="WG12" s="558"/>
      <c r="WH12" s="558"/>
      <c r="WI12" s="558"/>
      <c r="WJ12" s="558"/>
      <c r="WK12" s="558"/>
      <c r="WL12" s="558"/>
      <c r="WM12" s="558"/>
      <c r="WN12" s="558"/>
      <c r="WO12" s="558"/>
      <c r="WP12" s="558"/>
      <c r="WQ12" s="558"/>
      <c r="WR12" s="558"/>
      <c r="WS12" s="558"/>
      <c r="WT12" s="558"/>
      <c r="WU12" s="558"/>
      <c r="WV12" s="558"/>
      <c r="WW12" s="558"/>
      <c r="WX12" s="558"/>
      <c r="WY12" s="558"/>
      <c r="WZ12" s="558"/>
      <c r="XA12" s="558"/>
      <c r="XB12" s="558"/>
      <c r="XC12" s="558"/>
      <c r="XD12" s="558"/>
      <c r="XE12" s="558"/>
      <c r="XF12" s="558"/>
      <c r="XG12" s="558"/>
      <c r="XH12" s="558"/>
      <c r="XI12" s="558"/>
      <c r="XJ12" s="558"/>
      <c r="XK12" s="558"/>
      <c r="XL12" s="558"/>
      <c r="XM12" s="558"/>
      <c r="XN12" s="558"/>
      <c r="XO12" s="558"/>
      <c r="XP12" s="558"/>
      <c r="XQ12" s="558"/>
      <c r="XR12" s="558"/>
      <c r="XS12" s="558"/>
      <c r="XT12" s="558"/>
      <c r="XU12" s="558"/>
      <c r="XV12" s="558"/>
      <c r="XW12" s="558"/>
      <c r="XX12" s="558"/>
      <c r="XY12" s="558"/>
      <c r="XZ12" s="558"/>
      <c r="YA12" s="558"/>
      <c r="YB12" s="558"/>
      <c r="YC12" s="558"/>
      <c r="YD12" s="558"/>
      <c r="YE12" s="558"/>
      <c r="YF12" s="558"/>
      <c r="YG12" s="558"/>
      <c r="YH12" s="558"/>
      <c r="YI12" s="558"/>
      <c r="YJ12" s="558"/>
      <c r="YK12" s="558"/>
      <c r="YL12" s="558"/>
      <c r="YM12" s="558"/>
      <c r="YN12" s="558"/>
      <c r="YO12" s="558"/>
      <c r="YP12" s="558"/>
      <c r="YQ12" s="558"/>
      <c r="YR12" s="558"/>
      <c r="YS12" s="558"/>
      <c r="YT12" s="558"/>
      <c r="YU12" s="558"/>
      <c r="YV12" s="558"/>
      <c r="YW12" s="558"/>
      <c r="YX12" s="558"/>
      <c r="YY12" s="558"/>
      <c r="YZ12" s="558"/>
      <c r="ZA12" s="558"/>
      <c r="ZB12" s="558"/>
      <c r="ZC12" s="558"/>
      <c r="ZD12" s="558"/>
      <c r="ZE12" s="558"/>
      <c r="ZF12" s="558"/>
      <c r="ZG12" s="558"/>
      <c r="ZH12" s="558"/>
      <c r="ZI12" s="558"/>
      <c r="ZJ12" s="558"/>
      <c r="ZK12" s="558"/>
      <c r="ZL12" s="558"/>
      <c r="ZM12" s="558"/>
      <c r="ZN12" s="558"/>
      <c r="ZO12" s="558"/>
      <c r="ZP12" s="558"/>
      <c r="ZQ12" s="558"/>
      <c r="ZR12" s="558"/>
      <c r="ZS12" s="558"/>
      <c r="ZT12" s="558"/>
      <c r="ZU12" s="558"/>
      <c r="ZV12" s="558"/>
      <c r="ZW12" s="558"/>
      <c r="ZX12" s="558"/>
      <c r="ZY12" s="558"/>
      <c r="ZZ12" s="558"/>
      <c r="AAA12" s="558"/>
      <c r="AAB12" s="558"/>
      <c r="AAC12" s="558"/>
      <c r="AAD12" s="558"/>
      <c r="AAE12" s="558"/>
      <c r="AAF12" s="558"/>
      <c r="AAG12" s="558"/>
      <c r="AAH12" s="558"/>
      <c r="AAI12" s="558"/>
      <c r="AAJ12" s="558"/>
      <c r="AAK12" s="558"/>
      <c r="AAL12" s="558"/>
      <c r="AAM12" s="558"/>
      <c r="AAN12" s="558"/>
      <c r="AAO12" s="558"/>
      <c r="AAP12" s="558"/>
      <c r="AAQ12" s="558"/>
      <c r="AAR12" s="558"/>
      <c r="AAS12" s="558"/>
      <c r="AAT12" s="558"/>
      <c r="AAU12" s="558"/>
      <c r="AAV12" s="558"/>
      <c r="AAW12" s="558"/>
      <c r="AAX12" s="558"/>
      <c r="AAY12" s="558"/>
      <c r="AAZ12" s="558"/>
      <c r="ABA12" s="558"/>
      <c r="ABB12" s="558"/>
      <c r="ABC12" s="558"/>
      <c r="ABD12" s="558"/>
      <c r="ABE12" s="558"/>
      <c r="ABF12" s="558"/>
      <c r="ABG12" s="558"/>
      <c r="ABH12" s="558"/>
      <c r="ABI12" s="558"/>
      <c r="ABJ12" s="558"/>
      <c r="ABK12" s="558"/>
      <c r="ABL12" s="558"/>
      <c r="ABM12" s="558"/>
      <c r="ABN12" s="558"/>
      <c r="ABO12" s="558"/>
      <c r="ABP12" s="558"/>
      <c r="ABQ12" s="558"/>
      <c r="ABR12" s="558"/>
      <c r="ABS12" s="558"/>
      <c r="ABT12" s="558"/>
      <c r="ABU12" s="558"/>
      <c r="ABV12" s="558"/>
      <c r="ABW12" s="558"/>
      <c r="ABX12" s="558"/>
      <c r="ABY12" s="558"/>
      <c r="ABZ12" s="558"/>
      <c r="ACA12" s="558"/>
      <c r="ACB12" s="558"/>
      <c r="ACC12" s="558"/>
      <c r="ACD12" s="558"/>
      <c r="ACE12" s="558"/>
      <c r="ACF12" s="558"/>
      <c r="ACG12" s="558"/>
      <c r="ACH12" s="558"/>
      <c r="ACI12" s="558"/>
      <c r="ACJ12" s="558"/>
      <c r="ACK12" s="558"/>
      <c r="ACL12" s="558"/>
      <c r="ACM12" s="558"/>
      <c r="ACN12" s="558"/>
      <c r="ACO12" s="558"/>
      <c r="ACP12" s="558"/>
      <c r="ACQ12" s="558"/>
      <c r="ACR12" s="558"/>
      <c r="ACS12" s="558"/>
      <c r="ACT12" s="558"/>
      <c r="ACU12" s="558"/>
      <c r="ACV12" s="558"/>
      <c r="ACW12" s="558"/>
      <c r="ACX12" s="558"/>
      <c r="ACY12" s="558"/>
      <c r="ACZ12" s="558"/>
      <c r="ADA12" s="558"/>
      <c r="ADB12" s="558"/>
      <c r="ADC12" s="558"/>
      <c r="ADD12" s="558"/>
      <c r="ADE12" s="558"/>
      <c r="ADF12" s="558"/>
      <c r="ADG12" s="558"/>
      <c r="ADH12" s="558"/>
      <c r="ADI12" s="558"/>
      <c r="ADJ12" s="558"/>
      <c r="ADK12" s="558"/>
      <c r="ADL12" s="558"/>
      <c r="ADM12" s="558"/>
      <c r="ADN12" s="558"/>
      <c r="ADO12" s="558"/>
      <c r="ADP12" s="558"/>
      <c r="ADQ12" s="558"/>
      <c r="ADR12" s="558"/>
      <c r="ADS12" s="558"/>
      <c r="ADT12" s="558"/>
      <c r="ADU12" s="558"/>
      <c r="ADV12" s="558"/>
      <c r="ADW12" s="558"/>
      <c r="ADX12" s="558"/>
      <c r="ADY12" s="558"/>
      <c r="ADZ12" s="558"/>
      <c r="AEA12" s="558"/>
      <c r="AEB12" s="558"/>
      <c r="AEC12" s="558"/>
      <c r="AED12" s="558"/>
      <c r="AEE12" s="558"/>
      <c r="AEF12" s="558"/>
      <c r="AEG12" s="558"/>
      <c r="AEH12" s="558"/>
      <c r="AEI12" s="558"/>
      <c r="AEJ12" s="558"/>
      <c r="AEK12" s="558"/>
      <c r="AEL12" s="558"/>
      <c r="AEM12" s="558"/>
      <c r="AEN12" s="558"/>
      <c r="AEO12" s="558"/>
      <c r="AEP12" s="558"/>
      <c r="AEQ12" s="558"/>
      <c r="AER12" s="558"/>
      <c r="AES12" s="558"/>
      <c r="AET12" s="558"/>
      <c r="AEU12" s="558"/>
      <c r="AEV12" s="558"/>
      <c r="AEW12" s="558"/>
      <c r="AEX12" s="558"/>
      <c r="AEY12" s="558"/>
      <c r="AEZ12" s="558"/>
      <c r="AFA12" s="558"/>
      <c r="AFB12" s="558"/>
      <c r="AFC12" s="558"/>
      <c r="AFD12" s="558"/>
      <c r="AFE12" s="558"/>
      <c r="AFF12" s="558"/>
      <c r="AFG12" s="558"/>
      <c r="AFH12" s="558"/>
      <c r="AFI12" s="558"/>
      <c r="AFJ12" s="558"/>
      <c r="AFK12" s="558"/>
      <c r="AFL12" s="558"/>
      <c r="AFM12" s="558"/>
      <c r="AFN12" s="558"/>
      <c r="AFO12" s="558"/>
      <c r="AFP12" s="558"/>
      <c r="AFQ12" s="558"/>
      <c r="AFR12" s="558"/>
      <c r="AFS12" s="558"/>
      <c r="AFT12" s="558"/>
      <c r="AFU12" s="558"/>
      <c r="AFV12" s="558"/>
      <c r="AFW12" s="558"/>
      <c r="AFX12" s="558"/>
      <c r="AFY12" s="558"/>
      <c r="AFZ12" s="558"/>
      <c r="AGA12" s="558"/>
      <c r="AGB12" s="558"/>
      <c r="AGC12" s="558"/>
      <c r="AGD12" s="558"/>
      <c r="AGE12" s="558"/>
      <c r="AGF12" s="558"/>
      <c r="AGG12" s="558"/>
      <c r="AGH12" s="558"/>
      <c r="AGI12" s="558"/>
      <c r="AGJ12" s="558"/>
      <c r="AGK12" s="558"/>
      <c r="AGL12" s="558"/>
      <c r="AGM12" s="558"/>
      <c r="AGN12" s="558"/>
      <c r="AGO12" s="558"/>
      <c r="AGP12" s="558"/>
      <c r="AGQ12" s="558"/>
      <c r="AGR12" s="558"/>
      <c r="AGS12" s="558"/>
      <c r="AGT12" s="558"/>
      <c r="AGU12" s="558"/>
      <c r="AGV12" s="558"/>
      <c r="AGW12" s="558"/>
      <c r="AGX12" s="558"/>
      <c r="AGY12" s="558"/>
      <c r="AGZ12" s="558"/>
      <c r="AHA12" s="558"/>
      <c r="AHB12" s="558"/>
      <c r="AHC12" s="558"/>
      <c r="AHD12" s="558"/>
      <c r="AHE12" s="558"/>
      <c r="AHF12" s="558"/>
      <c r="AHG12" s="558"/>
      <c r="AHH12" s="558"/>
      <c r="AHI12" s="558"/>
      <c r="AHJ12" s="558"/>
      <c r="AHK12" s="558"/>
      <c r="AHL12" s="558"/>
      <c r="AHM12" s="558"/>
      <c r="AHN12" s="558"/>
      <c r="AHO12" s="558"/>
      <c r="AHP12" s="558"/>
      <c r="AHQ12" s="558"/>
      <c r="AHR12" s="558"/>
      <c r="AHS12" s="558"/>
      <c r="AHT12" s="558"/>
      <c r="AHU12" s="558"/>
      <c r="AHV12" s="558"/>
      <c r="AHW12" s="558"/>
      <c r="AHX12" s="558"/>
      <c r="AHY12" s="558"/>
      <c r="AHZ12" s="558"/>
      <c r="AIA12" s="558"/>
      <c r="AIB12" s="558"/>
      <c r="AIC12" s="558"/>
      <c r="AID12" s="558"/>
      <c r="AIE12" s="558"/>
      <c r="AIF12" s="558"/>
      <c r="AIG12" s="558"/>
      <c r="AIH12" s="558"/>
      <c r="AII12" s="558"/>
      <c r="AIJ12" s="558"/>
      <c r="AIK12" s="558"/>
      <c r="AIL12" s="558"/>
      <c r="AIM12" s="558"/>
      <c r="AIN12" s="558"/>
      <c r="AIO12" s="558"/>
      <c r="AIP12" s="558"/>
      <c r="AIQ12" s="558"/>
      <c r="AIR12" s="558"/>
      <c r="AIS12" s="558"/>
      <c r="AIT12" s="558"/>
      <c r="AIU12" s="558"/>
      <c r="AIV12" s="558"/>
      <c r="AIW12" s="558"/>
      <c r="AIX12" s="558"/>
      <c r="AIY12" s="558"/>
      <c r="AIZ12" s="558"/>
      <c r="AJA12" s="558"/>
      <c r="AJB12" s="558"/>
      <c r="AJC12" s="558"/>
      <c r="AJD12" s="558"/>
      <c r="AJE12" s="558"/>
      <c r="AJF12" s="558"/>
      <c r="AJG12" s="558"/>
      <c r="AJH12" s="558"/>
      <c r="AJI12" s="558"/>
      <c r="AJJ12" s="558"/>
      <c r="AJK12" s="558"/>
      <c r="AJL12" s="558"/>
      <c r="AJM12" s="558"/>
      <c r="AJN12" s="558"/>
      <c r="AJO12" s="558"/>
      <c r="AJP12" s="558"/>
      <c r="AJQ12" s="558"/>
      <c r="AJR12" s="558"/>
      <c r="AJS12" s="558"/>
      <c r="AJT12" s="558"/>
      <c r="AJU12" s="558"/>
      <c r="AJV12" s="558"/>
      <c r="AJW12" s="558"/>
      <c r="AJX12" s="558"/>
      <c r="AJY12" s="558"/>
      <c r="AJZ12" s="558"/>
      <c r="AKA12" s="558"/>
      <c r="AKB12" s="558"/>
      <c r="AKC12" s="558"/>
      <c r="AKD12" s="558"/>
      <c r="AKE12" s="558"/>
      <c r="AKF12" s="558"/>
      <c r="AKG12" s="558"/>
      <c r="AKH12" s="558"/>
      <c r="AKI12" s="558"/>
      <c r="AKJ12" s="558"/>
      <c r="AKK12" s="558"/>
      <c r="AKL12" s="558"/>
      <c r="AKM12" s="558"/>
      <c r="AKN12" s="558"/>
      <c r="AKO12" s="558"/>
      <c r="AKP12" s="558"/>
      <c r="AKQ12" s="558"/>
      <c r="AKR12" s="558"/>
      <c r="AKS12" s="558"/>
      <c r="AKT12" s="558"/>
      <c r="AKU12" s="558"/>
      <c r="AKV12" s="558"/>
      <c r="AKW12" s="558"/>
      <c r="AKX12" s="558"/>
      <c r="AKY12" s="558"/>
      <c r="AKZ12" s="558"/>
      <c r="ALA12" s="558"/>
      <c r="ALB12" s="558"/>
      <c r="ALC12" s="558"/>
      <c r="ALD12" s="558"/>
      <c r="ALE12" s="558"/>
      <c r="ALF12" s="558"/>
      <c r="ALG12" s="558"/>
      <c r="ALH12" s="558"/>
      <c r="ALI12" s="558"/>
      <c r="ALJ12" s="558"/>
      <c r="ALK12" s="558"/>
      <c r="ALL12" s="558"/>
      <c r="ALM12" s="558"/>
      <c r="ALN12" s="558"/>
      <c r="ALO12" s="558"/>
      <c r="ALP12" s="558"/>
      <c r="ALQ12" s="558"/>
      <c r="ALR12" s="558"/>
      <c r="ALS12" s="558"/>
      <c r="ALT12" s="558"/>
      <c r="ALU12" s="558"/>
      <c r="ALV12" s="558"/>
      <c r="ALW12" s="558"/>
      <c r="ALX12" s="558"/>
      <c r="ALY12" s="558"/>
      <c r="ALZ12" s="558"/>
      <c r="AMA12" s="558"/>
      <c r="AMB12" s="558"/>
      <c r="AMC12" s="558"/>
      <c r="AMD12" s="558"/>
      <c r="AME12" s="558"/>
      <c r="AMF12" s="558"/>
      <c r="AMG12" s="558"/>
      <c r="AMH12" s="558"/>
      <c r="AMI12" s="558"/>
      <c r="AMJ12" s="558"/>
    </row>
    <row r="13" customHeight="1" ht="23.25">
      <c r="A13" s="577" t="s">
        <v>543</v>
      </c>
      <c r="B13" s="578" t="s">
        <v>544</v>
      </c>
      <c r="C13" s="578" t="s">
        <v>545</v>
      </c>
      <c r="D13" s="579" t="s">
        <v>546</v>
      </c>
      <c r="E13" s="579"/>
      <c r="F13" s="579" t="s">
        <v>547</v>
      </c>
      <c r="G13" s="579"/>
      <c r="H13" s="579"/>
      <c r="I13" s="580" t="s">
        <v>548</v>
      </c>
      <c r="J13" s="581" t="s">
        <v>549</v>
      </c>
      <c r="K13" s="582" t="s">
        <v>550</v>
      </c>
      <c r="L13" s="583"/>
      <c r="M13" s="583"/>
      <c r="N13" s="583"/>
      <c r="O13" s="583"/>
      <c r="P13" s="583"/>
      <c r="Q13" s="583"/>
      <c r="R13" s="583"/>
      <c r="S13" s="583"/>
      <c r="T13" s="583"/>
      <c r="U13" s="583"/>
      <c r="V13" s="583"/>
      <c r="W13" s="583"/>
      <c r="X13" s="583"/>
      <c r="Y13" s="583"/>
      <c r="Z13" s="583"/>
      <c r="AA13" s="583"/>
      <c r="AB13" s="583"/>
      <c r="AC13" s="583"/>
      <c r="AD13" s="583"/>
      <c r="AE13" s="583"/>
      <c r="AF13" s="583"/>
      <c r="AG13" s="583"/>
      <c r="AH13" s="583"/>
      <c r="AI13" s="583"/>
      <c r="AJ13" s="583"/>
      <c r="AK13" s="583"/>
      <c r="AL13" s="583"/>
      <c r="AM13" s="583"/>
      <c r="AN13" s="583"/>
      <c r="AO13" s="583"/>
      <c r="AP13" s="583"/>
      <c r="AQ13" s="583"/>
      <c r="AR13" s="583"/>
      <c r="AS13" s="583"/>
      <c r="AT13" s="583"/>
      <c r="AU13" s="583"/>
      <c r="AV13" s="583"/>
      <c r="AW13" s="583"/>
      <c r="AX13" s="583"/>
      <c r="AY13" s="583"/>
      <c r="AZ13" s="583"/>
      <c r="BA13" s="583"/>
      <c r="BB13" s="583"/>
      <c r="BC13" s="583"/>
      <c r="BD13" s="583"/>
      <c r="BE13" s="583"/>
      <c r="BF13" s="583"/>
      <c r="BG13" s="583"/>
      <c r="BH13" s="583"/>
      <c r="BI13" s="583"/>
      <c r="BJ13" s="583"/>
      <c r="BK13" s="583"/>
      <c r="BL13" s="583"/>
      <c r="BM13" s="583"/>
      <c r="BN13" s="583"/>
      <c r="BO13" s="583"/>
      <c r="BP13" s="583"/>
      <c r="BQ13" s="583"/>
      <c r="BR13" s="583"/>
      <c r="BS13" s="583"/>
      <c r="BT13" s="583"/>
      <c r="BU13" s="583"/>
      <c r="BV13" s="583"/>
      <c r="BW13" s="583"/>
      <c r="BX13" s="583"/>
      <c r="BY13" s="583"/>
      <c r="BZ13" s="583"/>
      <c r="CA13" s="583"/>
      <c r="CB13" s="583"/>
      <c r="CC13" s="583"/>
      <c r="CD13" s="583"/>
      <c r="CE13" s="583"/>
      <c r="CF13" s="583"/>
      <c r="CG13" s="583"/>
      <c r="CH13" s="583"/>
      <c r="CI13" s="583"/>
      <c r="CJ13" s="583"/>
      <c r="CK13" s="583"/>
      <c r="CL13" s="583"/>
      <c r="CM13" s="583"/>
      <c r="CN13" s="583"/>
      <c r="CO13" s="583"/>
      <c r="CP13" s="583"/>
      <c r="CQ13" s="583"/>
      <c r="CR13" s="583"/>
      <c r="CS13" s="583"/>
      <c r="CT13" s="583"/>
      <c r="CU13" s="583"/>
      <c r="CV13" s="583"/>
      <c r="CW13" s="583"/>
      <c r="CX13" s="583"/>
      <c r="CY13" s="583"/>
      <c r="CZ13" s="583"/>
      <c r="DA13" s="583"/>
      <c r="DB13" s="583"/>
      <c r="DC13" s="583"/>
      <c r="DD13" s="583"/>
      <c r="DE13" s="583"/>
      <c r="DF13" s="583"/>
      <c r="DG13" s="583"/>
      <c r="DH13" s="583"/>
      <c r="DI13" s="583"/>
      <c r="DJ13" s="583"/>
      <c r="DK13" s="583"/>
      <c r="DL13" s="583"/>
      <c r="DM13" s="583"/>
      <c r="DN13" s="583"/>
      <c r="DO13" s="583"/>
      <c r="DP13" s="583"/>
      <c r="DQ13" s="583"/>
      <c r="DR13" s="583"/>
      <c r="DS13" s="583"/>
      <c r="DT13" s="583"/>
      <c r="DU13" s="583"/>
      <c r="DV13" s="583"/>
      <c r="DW13" s="583"/>
      <c r="DX13" s="583"/>
      <c r="DY13" s="583"/>
      <c r="DZ13" s="583"/>
      <c r="EA13" s="583"/>
      <c r="EB13" s="583"/>
      <c r="EC13" s="583"/>
      <c r="ED13" s="583"/>
      <c r="EE13" s="583"/>
      <c r="EF13" s="583"/>
      <c r="EG13" s="583"/>
      <c r="EH13" s="583"/>
      <c r="EI13" s="583"/>
      <c r="EJ13" s="583"/>
      <c r="EK13" s="583"/>
      <c r="EL13" s="583"/>
      <c r="EM13" s="583"/>
      <c r="EN13" s="583"/>
      <c r="EO13" s="583"/>
      <c r="EP13" s="583"/>
      <c r="EQ13" s="583"/>
      <c r="ER13" s="583"/>
      <c r="ES13" s="583"/>
      <c r="ET13" s="583"/>
      <c r="EU13" s="583"/>
      <c r="EV13" s="583"/>
      <c r="EW13" s="583"/>
      <c r="EX13" s="583"/>
      <c r="EY13" s="583"/>
      <c r="EZ13" s="583"/>
      <c r="FA13" s="583"/>
      <c r="FB13" s="583"/>
      <c r="FC13" s="583"/>
      <c r="FD13" s="583"/>
      <c r="FE13" s="583"/>
      <c r="FF13" s="583"/>
      <c r="FG13" s="583"/>
      <c r="FH13" s="583"/>
      <c r="FI13" s="583"/>
      <c r="FJ13" s="583"/>
      <c r="FK13" s="583"/>
      <c r="FL13" s="583"/>
      <c r="FM13" s="583"/>
      <c r="FN13" s="583"/>
      <c r="FO13" s="583"/>
      <c r="FP13" s="583"/>
      <c r="FQ13" s="583"/>
      <c r="FR13" s="583"/>
      <c r="FS13" s="583"/>
      <c r="FT13" s="583"/>
      <c r="FU13" s="583"/>
      <c r="FV13" s="583"/>
      <c r="FW13" s="583"/>
      <c r="FX13" s="583"/>
      <c r="FY13" s="583"/>
      <c r="FZ13" s="583"/>
      <c r="GA13" s="583"/>
      <c r="GB13" s="583"/>
      <c r="GC13" s="583"/>
      <c r="GD13" s="583"/>
      <c r="GE13" s="583"/>
      <c r="GF13" s="583"/>
      <c r="GG13" s="583"/>
      <c r="GH13" s="583"/>
      <c r="GI13" s="583"/>
      <c r="GJ13" s="583"/>
      <c r="GK13" s="583"/>
      <c r="GL13" s="583"/>
      <c r="GM13" s="583"/>
      <c r="GN13" s="583"/>
      <c r="GO13" s="583"/>
      <c r="GP13" s="583"/>
      <c r="GQ13" s="583"/>
      <c r="GR13" s="583"/>
      <c r="GS13" s="583"/>
      <c r="GT13" s="583"/>
      <c r="GU13" s="583"/>
      <c r="GV13" s="583"/>
      <c r="GW13" s="583"/>
      <c r="GX13" s="583"/>
      <c r="GY13" s="583"/>
      <c r="GZ13" s="583"/>
      <c r="HA13" s="583"/>
      <c r="HB13" s="583"/>
      <c r="HC13" s="583"/>
      <c r="HD13" s="583"/>
      <c r="HE13" s="583"/>
      <c r="HF13" s="583"/>
      <c r="HG13" s="583"/>
      <c r="HH13" s="583"/>
      <c r="HI13" s="583"/>
      <c r="HJ13" s="583"/>
      <c r="HK13" s="583"/>
      <c r="HL13" s="583"/>
      <c r="HM13" s="583"/>
      <c r="HN13" s="583"/>
      <c r="HO13" s="583"/>
      <c r="HP13" s="583"/>
      <c r="HQ13" s="583"/>
      <c r="HR13" s="583"/>
      <c r="HS13" s="583"/>
      <c r="HT13" s="583"/>
      <c r="HU13" s="583"/>
      <c r="HV13" s="583"/>
      <c r="HW13" s="583"/>
      <c r="HX13" s="583"/>
      <c r="HY13" s="583"/>
      <c r="HZ13" s="583"/>
      <c r="IA13" s="583"/>
      <c r="IB13" s="583"/>
      <c r="IC13" s="583"/>
      <c r="ID13" s="583"/>
      <c r="IE13" s="583"/>
      <c r="IF13" s="583"/>
      <c r="IG13" s="583"/>
      <c r="IH13" s="583"/>
      <c r="II13" s="583"/>
      <c r="IJ13" s="583"/>
      <c r="IK13" s="583"/>
      <c r="IL13" s="583"/>
      <c r="IM13" s="583"/>
      <c r="IN13" s="583"/>
      <c r="IO13" s="583"/>
      <c r="IP13" s="583"/>
      <c r="IQ13" s="583"/>
      <c r="IR13" s="583"/>
      <c r="IS13" s="583"/>
      <c r="IT13" s="583"/>
      <c r="IU13" s="583"/>
      <c r="IV13" s="583"/>
      <c r="IW13" s="583"/>
      <c r="IX13" s="583"/>
      <c r="IY13" s="583"/>
      <c r="IZ13" s="583"/>
      <c r="JA13" s="583"/>
      <c r="JB13" s="583"/>
      <c r="JC13" s="583"/>
      <c r="JD13" s="583"/>
      <c r="JE13" s="583"/>
      <c r="JF13" s="583"/>
      <c r="JG13" s="583"/>
      <c r="JH13" s="583"/>
      <c r="JI13" s="583"/>
      <c r="JJ13" s="583"/>
      <c r="JK13" s="583"/>
      <c r="JL13" s="583"/>
      <c r="JM13" s="583"/>
      <c r="JN13" s="583"/>
      <c r="JO13" s="583"/>
      <c r="JP13" s="583"/>
      <c r="JQ13" s="583"/>
      <c r="JR13" s="583"/>
      <c r="JS13" s="583"/>
      <c r="JT13" s="583"/>
      <c r="JU13" s="583"/>
      <c r="JV13" s="583"/>
      <c r="JW13" s="583"/>
      <c r="JX13" s="583"/>
      <c r="JY13" s="583"/>
      <c r="JZ13" s="583"/>
      <c r="KA13" s="583"/>
      <c r="KB13" s="583"/>
      <c r="KC13" s="583"/>
      <c r="KD13" s="583"/>
      <c r="KE13" s="583"/>
      <c r="KF13" s="583"/>
      <c r="KG13" s="583"/>
      <c r="KH13" s="583"/>
      <c r="KI13" s="583"/>
      <c r="KJ13" s="583"/>
      <c r="KK13" s="583"/>
      <c r="KL13" s="583"/>
      <c r="KM13" s="583"/>
      <c r="KN13" s="583"/>
      <c r="KO13" s="583"/>
      <c r="KP13" s="583"/>
      <c r="KQ13" s="583"/>
      <c r="KR13" s="583"/>
      <c r="KS13" s="583"/>
      <c r="KT13" s="583"/>
      <c r="KU13" s="583"/>
      <c r="KV13" s="583"/>
      <c r="KW13" s="583"/>
      <c r="KX13" s="583"/>
      <c r="KY13" s="583"/>
      <c r="KZ13" s="583"/>
      <c r="LA13" s="583"/>
      <c r="LB13" s="583"/>
      <c r="LC13" s="583"/>
      <c r="LD13" s="583"/>
      <c r="LE13" s="583"/>
      <c r="LF13" s="583"/>
      <c r="LG13" s="583"/>
      <c r="LH13" s="583"/>
      <c r="LI13" s="583"/>
      <c r="LJ13" s="583"/>
      <c r="LK13" s="583"/>
      <c r="LL13" s="583"/>
      <c r="LM13" s="583"/>
      <c r="LN13" s="583"/>
      <c r="LO13" s="583"/>
      <c r="LP13" s="583"/>
      <c r="LQ13" s="583"/>
      <c r="LR13" s="583"/>
      <c r="LS13" s="583"/>
      <c r="LT13" s="583"/>
      <c r="LU13" s="583"/>
      <c r="LV13" s="583"/>
      <c r="LW13" s="583"/>
      <c r="LX13" s="583"/>
      <c r="LY13" s="583"/>
      <c r="LZ13" s="583"/>
      <c r="MA13" s="583"/>
      <c r="MB13" s="583"/>
      <c r="MC13" s="583"/>
      <c r="MD13" s="583"/>
      <c r="ME13" s="583"/>
      <c r="MF13" s="583"/>
      <c r="MG13" s="583"/>
      <c r="MH13" s="583"/>
      <c r="MI13" s="583"/>
      <c r="MJ13" s="583"/>
      <c r="MK13" s="583"/>
      <c r="ML13" s="583"/>
      <c r="MM13" s="583"/>
      <c r="MN13" s="583"/>
      <c r="MO13" s="583"/>
      <c r="MP13" s="583"/>
      <c r="MQ13" s="583"/>
      <c r="MR13" s="583"/>
      <c r="MS13" s="583"/>
      <c r="MT13" s="583"/>
      <c r="MU13" s="583"/>
      <c r="MV13" s="583"/>
      <c r="MW13" s="583"/>
      <c r="MX13" s="583"/>
      <c r="MY13" s="583"/>
      <c r="MZ13" s="583"/>
      <c r="NA13" s="583"/>
      <c r="NB13" s="583"/>
      <c r="NC13" s="583"/>
      <c r="ND13" s="583"/>
      <c r="NE13" s="583"/>
      <c r="NF13" s="583"/>
      <c r="NG13" s="583"/>
      <c r="NH13" s="583"/>
      <c r="NI13" s="583"/>
      <c r="NJ13" s="583"/>
      <c r="NK13" s="583"/>
      <c r="NL13" s="583"/>
      <c r="NM13" s="583"/>
      <c r="NN13" s="583"/>
      <c r="NO13" s="583"/>
      <c r="NP13" s="583"/>
      <c r="NQ13" s="583"/>
      <c r="NR13" s="583"/>
      <c r="NS13" s="583"/>
      <c r="NT13" s="583"/>
      <c r="NU13" s="583"/>
      <c r="NV13" s="583"/>
      <c r="NW13" s="583"/>
      <c r="NX13" s="583"/>
      <c r="NY13" s="583"/>
      <c r="NZ13" s="583"/>
      <c r="OA13" s="583"/>
      <c r="OB13" s="583"/>
      <c r="OC13" s="583"/>
      <c r="OD13" s="583"/>
      <c r="OE13" s="583"/>
      <c r="OF13" s="583"/>
      <c r="OG13" s="583"/>
      <c r="OH13" s="583"/>
      <c r="OI13" s="583"/>
      <c r="OJ13" s="583"/>
      <c r="OK13" s="583"/>
      <c r="OL13" s="583"/>
      <c r="OM13" s="583"/>
      <c r="ON13" s="583"/>
      <c r="OO13" s="583"/>
      <c r="OP13" s="583"/>
      <c r="OQ13" s="583"/>
      <c r="OR13" s="583"/>
      <c r="OS13" s="583"/>
      <c r="OT13" s="583"/>
      <c r="OU13" s="583"/>
      <c r="OV13" s="583"/>
      <c r="OW13" s="583"/>
      <c r="OX13" s="583"/>
      <c r="OY13" s="583"/>
      <c r="OZ13" s="583"/>
      <c r="PA13" s="583"/>
      <c r="PB13" s="583"/>
      <c r="PC13" s="583"/>
      <c r="PD13" s="583"/>
      <c r="PE13" s="583"/>
      <c r="PF13" s="583"/>
      <c r="PG13" s="583"/>
      <c r="PH13" s="583"/>
      <c r="PI13" s="583"/>
      <c r="PJ13" s="583"/>
      <c r="PK13" s="583"/>
      <c r="PL13" s="583"/>
      <c r="PM13" s="583"/>
      <c r="PN13" s="583"/>
      <c r="PO13" s="583"/>
      <c r="PP13" s="583"/>
      <c r="PQ13" s="583"/>
      <c r="PR13" s="583"/>
      <c r="PS13" s="583"/>
      <c r="PT13" s="583"/>
      <c r="PU13" s="583"/>
      <c r="PV13" s="583"/>
      <c r="PW13" s="583"/>
      <c r="PX13" s="583"/>
      <c r="PY13" s="583"/>
      <c r="PZ13" s="583"/>
      <c r="QA13" s="583"/>
      <c r="QB13" s="583"/>
      <c r="QC13" s="583"/>
      <c r="QD13" s="583"/>
      <c r="QE13" s="583"/>
      <c r="QF13" s="583"/>
      <c r="QG13" s="583"/>
      <c r="QH13" s="583"/>
      <c r="QI13" s="583"/>
      <c r="QJ13" s="583"/>
      <c r="QK13" s="583"/>
      <c r="QL13" s="583"/>
      <c r="QM13" s="583"/>
      <c r="QN13" s="583"/>
      <c r="QO13" s="583"/>
      <c r="QP13" s="583"/>
      <c r="QQ13" s="583"/>
      <c r="QR13" s="583"/>
      <c r="QS13" s="583"/>
      <c r="QT13" s="583"/>
      <c r="QU13" s="583"/>
      <c r="QV13" s="583"/>
      <c r="QW13" s="583"/>
      <c r="QX13" s="583"/>
      <c r="QY13" s="583"/>
      <c r="QZ13" s="583"/>
      <c r="RA13" s="583"/>
      <c r="RB13" s="583"/>
      <c r="RC13" s="583"/>
      <c r="RD13" s="583"/>
      <c r="RE13" s="583"/>
      <c r="RF13" s="583"/>
      <c r="RG13" s="583"/>
      <c r="RH13" s="583"/>
      <c r="RI13" s="583"/>
      <c r="RJ13" s="583"/>
      <c r="RK13" s="583"/>
      <c r="RL13" s="583"/>
      <c r="RM13" s="583"/>
      <c r="RN13" s="583"/>
      <c r="RO13" s="583"/>
      <c r="RP13" s="583"/>
      <c r="RQ13" s="583"/>
      <c r="RR13" s="583"/>
      <c r="RS13" s="583"/>
      <c r="RT13" s="583"/>
      <c r="RU13" s="583"/>
      <c r="RV13" s="583"/>
      <c r="RW13" s="583"/>
      <c r="RX13" s="583"/>
      <c r="RY13" s="583"/>
      <c r="RZ13" s="583"/>
      <c r="SA13" s="583"/>
      <c r="SB13" s="583"/>
      <c r="SC13" s="583"/>
      <c r="SD13" s="583"/>
      <c r="SE13" s="583"/>
      <c r="SF13" s="583"/>
      <c r="SG13" s="583"/>
      <c r="SH13" s="583"/>
      <c r="SI13" s="583"/>
      <c r="SJ13" s="583"/>
      <c r="SK13" s="583"/>
      <c r="SL13" s="583"/>
      <c r="SM13" s="583"/>
      <c r="SN13" s="583"/>
      <c r="SO13" s="583"/>
      <c r="SP13" s="583"/>
      <c r="SQ13" s="583"/>
      <c r="SR13" s="583"/>
      <c r="SS13" s="583"/>
      <c r="ST13" s="583"/>
      <c r="SU13" s="583"/>
      <c r="SV13" s="583"/>
      <c r="SW13" s="583"/>
      <c r="SX13" s="583"/>
      <c r="SY13" s="583"/>
      <c r="SZ13" s="583"/>
      <c r="TA13" s="583"/>
      <c r="TB13" s="583"/>
      <c r="TC13" s="583"/>
      <c r="TD13" s="583"/>
      <c r="TE13" s="583"/>
      <c r="TF13" s="583"/>
      <c r="TG13" s="583"/>
      <c r="TH13" s="583"/>
      <c r="TI13" s="583"/>
      <c r="TJ13" s="583"/>
      <c r="TK13" s="583"/>
      <c r="TL13" s="583"/>
      <c r="TM13" s="583"/>
      <c r="TN13" s="583"/>
      <c r="TO13" s="583"/>
      <c r="TP13" s="583"/>
      <c r="TQ13" s="583"/>
      <c r="TR13" s="583"/>
      <c r="TS13" s="583"/>
      <c r="TT13" s="583"/>
      <c r="TU13" s="583"/>
      <c r="TV13" s="583"/>
      <c r="TW13" s="583"/>
      <c r="TX13" s="583"/>
      <c r="TY13" s="583"/>
      <c r="TZ13" s="583"/>
      <c r="UA13" s="583"/>
      <c r="UB13" s="583"/>
      <c r="UC13" s="583"/>
      <c r="UD13" s="583"/>
      <c r="UE13" s="583"/>
      <c r="UF13" s="583"/>
      <c r="UG13" s="583"/>
      <c r="UH13" s="583"/>
      <c r="UI13" s="583"/>
      <c r="UJ13" s="583"/>
      <c r="UK13" s="583"/>
      <c r="UL13" s="583"/>
      <c r="UM13" s="583"/>
      <c r="UN13" s="583"/>
      <c r="UO13" s="583"/>
      <c r="UP13" s="583"/>
      <c r="UQ13" s="583"/>
      <c r="UR13" s="583"/>
      <c r="US13" s="583"/>
      <c r="UT13" s="583"/>
      <c r="UU13" s="583"/>
      <c r="UV13" s="583"/>
      <c r="UW13" s="583"/>
      <c r="UX13" s="583"/>
      <c r="UY13" s="583"/>
      <c r="UZ13" s="583"/>
      <c r="VA13" s="583"/>
      <c r="VB13" s="583"/>
      <c r="VC13" s="583"/>
      <c r="VD13" s="583"/>
      <c r="VE13" s="583"/>
      <c r="VF13" s="583"/>
      <c r="VG13" s="583"/>
      <c r="VH13" s="583"/>
      <c r="VI13" s="583"/>
      <c r="VJ13" s="583"/>
      <c r="VK13" s="583"/>
      <c r="VL13" s="583"/>
      <c r="VM13" s="583"/>
      <c r="VN13" s="583"/>
      <c r="VO13" s="583"/>
      <c r="VP13" s="583"/>
      <c r="VQ13" s="583"/>
      <c r="VR13" s="583"/>
      <c r="VS13" s="583"/>
      <c r="VT13" s="583"/>
      <c r="VU13" s="583"/>
      <c r="VV13" s="583"/>
      <c r="VW13" s="583"/>
      <c r="VX13" s="583"/>
      <c r="VY13" s="583"/>
      <c r="VZ13" s="583"/>
      <c r="WA13" s="583"/>
      <c r="WB13" s="583"/>
      <c r="WC13" s="583"/>
      <c r="WD13" s="583"/>
      <c r="WE13" s="583"/>
      <c r="WF13" s="583"/>
      <c r="WG13" s="583"/>
      <c r="WH13" s="583"/>
      <c r="WI13" s="583"/>
      <c r="WJ13" s="583"/>
      <c r="WK13" s="583"/>
      <c r="WL13" s="583"/>
      <c r="WM13" s="583"/>
      <c r="WN13" s="583"/>
      <c r="WO13" s="583"/>
      <c r="WP13" s="583"/>
      <c r="WQ13" s="583"/>
      <c r="WR13" s="583"/>
      <c r="WS13" s="583"/>
      <c r="WT13" s="583"/>
      <c r="WU13" s="583"/>
      <c r="WV13" s="583"/>
      <c r="WW13" s="583"/>
      <c r="WX13" s="583"/>
      <c r="WY13" s="583"/>
      <c r="WZ13" s="583"/>
      <c r="XA13" s="583"/>
      <c r="XB13" s="583"/>
      <c r="XC13" s="583"/>
      <c r="XD13" s="583"/>
      <c r="XE13" s="583"/>
      <c r="XF13" s="583"/>
      <c r="XG13" s="583"/>
      <c r="XH13" s="583"/>
      <c r="XI13" s="583"/>
      <c r="XJ13" s="583"/>
      <c r="XK13" s="583"/>
      <c r="XL13" s="583"/>
      <c r="XM13" s="583"/>
      <c r="XN13" s="583"/>
      <c r="XO13" s="583"/>
      <c r="XP13" s="583"/>
      <c r="XQ13" s="583"/>
      <c r="XR13" s="583"/>
      <c r="XS13" s="583"/>
      <c r="XT13" s="583"/>
      <c r="XU13" s="583"/>
      <c r="XV13" s="583"/>
      <c r="XW13" s="583"/>
      <c r="XX13" s="583"/>
      <c r="XY13" s="583"/>
      <c r="XZ13" s="583"/>
      <c r="YA13" s="583"/>
      <c r="YB13" s="583"/>
      <c r="YC13" s="583"/>
      <c r="YD13" s="583"/>
      <c r="YE13" s="583"/>
      <c r="YF13" s="583"/>
      <c r="YG13" s="583"/>
      <c r="YH13" s="583"/>
      <c r="YI13" s="583"/>
      <c r="YJ13" s="583"/>
      <c r="YK13" s="583"/>
      <c r="YL13" s="583"/>
      <c r="YM13" s="583"/>
      <c r="YN13" s="583"/>
      <c r="YO13" s="583"/>
      <c r="YP13" s="583"/>
      <c r="YQ13" s="583"/>
      <c r="YR13" s="583"/>
      <c r="YS13" s="583"/>
      <c r="YT13" s="583"/>
      <c r="YU13" s="583"/>
      <c r="YV13" s="583"/>
      <c r="YW13" s="583"/>
      <c r="YX13" s="583"/>
      <c r="YY13" s="583"/>
      <c r="YZ13" s="583"/>
      <c r="ZA13" s="583"/>
      <c r="ZB13" s="583"/>
      <c r="ZC13" s="583"/>
      <c r="ZD13" s="583"/>
      <c r="ZE13" s="583"/>
      <c r="ZF13" s="583"/>
      <c r="ZG13" s="583"/>
      <c r="ZH13" s="583"/>
      <c r="ZI13" s="583"/>
      <c r="ZJ13" s="583"/>
      <c r="ZK13" s="583"/>
      <c r="ZL13" s="583"/>
      <c r="ZM13" s="583"/>
      <c r="ZN13" s="583"/>
      <c r="ZO13" s="583"/>
      <c r="ZP13" s="583"/>
      <c r="ZQ13" s="583"/>
      <c r="ZR13" s="583"/>
      <c r="ZS13" s="583"/>
      <c r="ZT13" s="583"/>
      <c r="ZU13" s="583"/>
      <c r="ZV13" s="583"/>
      <c r="ZW13" s="583"/>
      <c r="ZX13" s="583"/>
      <c r="ZY13" s="583"/>
      <c r="ZZ13" s="583"/>
      <c r="AAA13" s="583"/>
      <c r="AAB13" s="583"/>
      <c r="AAC13" s="583"/>
      <c r="AAD13" s="583"/>
      <c r="AAE13" s="583"/>
      <c r="AAF13" s="583"/>
      <c r="AAG13" s="583"/>
      <c r="AAH13" s="583"/>
      <c r="AAI13" s="583"/>
      <c r="AAJ13" s="583"/>
      <c r="AAK13" s="583"/>
      <c r="AAL13" s="583"/>
      <c r="AAM13" s="583"/>
      <c r="AAN13" s="583"/>
      <c r="AAO13" s="583"/>
      <c r="AAP13" s="583"/>
      <c r="AAQ13" s="583"/>
      <c r="AAR13" s="583"/>
      <c r="AAS13" s="583"/>
      <c r="AAT13" s="583"/>
      <c r="AAU13" s="583"/>
      <c r="AAV13" s="583"/>
      <c r="AAW13" s="583"/>
      <c r="AAX13" s="583"/>
      <c r="AAY13" s="583"/>
      <c r="AAZ13" s="583"/>
      <c r="ABA13" s="583"/>
      <c r="ABB13" s="583"/>
      <c r="ABC13" s="583"/>
      <c r="ABD13" s="583"/>
      <c r="ABE13" s="583"/>
      <c r="ABF13" s="583"/>
      <c r="ABG13" s="583"/>
      <c r="ABH13" s="583"/>
      <c r="ABI13" s="583"/>
      <c r="ABJ13" s="583"/>
      <c r="ABK13" s="583"/>
      <c r="ABL13" s="583"/>
      <c r="ABM13" s="583"/>
      <c r="ABN13" s="583"/>
      <c r="ABO13" s="583"/>
      <c r="ABP13" s="583"/>
      <c r="ABQ13" s="583"/>
      <c r="ABR13" s="583"/>
      <c r="ABS13" s="583"/>
      <c r="ABT13" s="583"/>
      <c r="ABU13" s="583"/>
      <c r="ABV13" s="583"/>
      <c r="ABW13" s="583"/>
      <c r="ABX13" s="583"/>
      <c r="ABY13" s="583"/>
      <c r="ABZ13" s="583"/>
      <c r="ACA13" s="583"/>
      <c r="ACB13" s="583"/>
      <c r="ACC13" s="583"/>
      <c r="ACD13" s="583"/>
      <c r="ACE13" s="583"/>
      <c r="ACF13" s="583"/>
      <c r="ACG13" s="583"/>
      <c r="ACH13" s="583"/>
      <c r="ACI13" s="583"/>
      <c r="ACJ13" s="583"/>
      <c r="ACK13" s="583"/>
      <c r="ACL13" s="583"/>
      <c r="ACM13" s="583"/>
      <c r="ACN13" s="583"/>
      <c r="ACO13" s="583"/>
      <c r="ACP13" s="583"/>
      <c r="ACQ13" s="583"/>
      <c r="ACR13" s="583"/>
      <c r="ACS13" s="583"/>
      <c r="ACT13" s="583"/>
      <c r="ACU13" s="583"/>
      <c r="ACV13" s="583"/>
      <c r="ACW13" s="583"/>
      <c r="ACX13" s="583"/>
      <c r="ACY13" s="583"/>
      <c r="ACZ13" s="583"/>
      <c r="ADA13" s="583"/>
      <c r="ADB13" s="583"/>
      <c r="ADC13" s="583"/>
      <c r="ADD13" s="583"/>
      <c r="ADE13" s="583"/>
      <c r="ADF13" s="583"/>
      <c r="ADG13" s="583"/>
      <c r="ADH13" s="583"/>
      <c r="ADI13" s="583"/>
      <c r="ADJ13" s="583"/>
      <c r="ADK13" s="583"/>
      <c r="ADL13" s="583"/>
      <c r="ADM13" s="583"/>
      <c r="ADN13" s="583"/>
      <c r="ADO13" s="583"/>
      <c r="ADP13" s="583"/>
      <c r="ADQ13" s="583"/>
      <c r="ADR13" s="583"/>
      <c r="ADS13" s="583"/>
      <c r="ADT13" s="583"/>
      <c r="ADU13" s="583"/>
      <c r="ADV13" s="583"/>
      <c r="ADW13" s="583"/>
      <c r="ADX13" s="583"/>
      <c r="ADY13" s="583"/>
      <c r="ADZ13" s="583"/>
      <c r="AEA13" s="583"/>
      <c r="AEB13" s="583"/>
      <c r="AEC13" s="583"/>
      <c r="AED13" s="583"/>
      <c r="AEE13" s="583"/>
      <c r="AEF13" s="583"/>
      <c r="AEG13" s="583"/>
      <c r="AEH13" s="583"/>
      <c r="AEI13" s="583"/>
      <c r="AEJ13" s="583"/>
      <c r="AEK13" s="583"/>
      <c r="AEL13" s="583"/>
      <c r="AEM13" s="583"/>
      <c r="AEN13" s="583"/>
      <c r="AEO13" s="583"/>
      <c r="AEP13" s="583"/>
      <c r="AEQ13" s="583"/>
      <c r="AER13" s="583"/>
      <c r="AES13" s="583"/>
      <c r="AET13" s="583"/>
      <c r="AEU13" s="583"/>
      <c r="AEV13" s="583"/>
      <c r="AEW13" s="583"/>
      <c r="AEX13" s="583"/>
      <c r="AEY13" s="583"/>
      <c r="AEZ13" s="583"/>
      <c r="AFA13" s="583"/>
      <c r="AFB13" s="583"/>
      <c r="AFC13" s="583"/>
      <c r="AFD13" s="583"/>
      <c r="AFE13" s="583"/>
      <c r="AFF13" s="583"/>
      <c r="AFG13" s="583"/>
      <c r="AFH13" s="583"/>
      <c r="AFI13" s="583"/>
      <c r="AFJ13" s="583"/>
      <c r="AFK13" s="583"/>
      <c r="AFL13" s="583"/>
      <c r="AFM13" s="583"/>
      <c r="AFN13" s="583"/>
      <c r="AFO13" s="583"/>
      <c r="AFP13" s="583"/>
      <c r="AFQ13" s="583"/>
      <c r="AFR13" s="583"/>
      <c r="AFS13" s="583"/>
      <c r="AFT13" s="583"/>
      <c r="AFU13" s="583"/>
      <c r="AFV13" s="583"/>
      <c r="AFW13" s="583"/>
      <c r="AFX13" s="583"/>
      <c r="AFY13" s="583"/>
      <c r="AFZ13" s="583"/>
      <c r="AGA13" s="583"/>
      <c r="AGB13" s="583"/>
      <c r="AGC13" s="583"/>
      <c r="AGD13" s="583"/>
      <c r="AGE13" s="583"/>
      <c r="AGF13" s="583"/>
      <c r="AGG13" s="583"/>
      <c r="AGH13" s="583"/>
      <c r="AGI13" s="583"/>
      <c r="AGJ13" s="583"/>
      <c r="AGK13" s="583"/>
      <c r="AGL13" s="583"/>
      <c r="AGM13" s="583"/>
      <c r="AGN13" s="583"/>
      <c r="AGO13" s="583"/>
      <c r="AGP13" s="583"/>
      <c r="AGQ13" s="583"/>
      <c r="AGR13" s="583"/>
      <c r="AGS13" s="583"/>
      <c r="AGT13" s="583"/>
      <c r="AGU13" s="583"/>
      <c r="AGV13" s="583"/>
      <c r="AGW13" s="583"/>
      <c r="AGX13" s="583"/>
      <c r="AGY13" s="583"/>
      <c r="AGZ13" s="583"/>
      <c r="AHA13" s="583"/>
      <c r="AHB13" s="583"/>
      <c r="AHC13" s="583"/>
      <c r="AHD13" s="583"/>
      <c r="AHE13" s="583"/>
      <c r="AHF13" s="583"/>
      <c r="AHG13" s="583"/>
      <c r="AHH13" s="583"/>
      <c r="AHI13" s="583"/>
      <c r="AHJ13" s="583"/>
      <c r="AHK13" s="583"/>
      <c r="AHL13" s="583"/>
      <c r="AHM13" s="583"/>
      <c r="AHN13" s="583"/>
      <c r="AHO13" s="583"/>
      <c r="AHP13" s="583"/>
      <c r="AHQ13" s="583"/>
      <c r="AHR13" s="583"/>
      <c r="AHS13" s="583"/>
      <c r="AHT13" s="583"/>
      <c r="AHU13" s="583"/>
      <c r="AHV13" s="583"/>
      <c r="AHW13" s="583"/>
      <c r="AHX13" s="583"/>
      <c r="AHY13" s="583"/>
      <c r="AHZ13" s="583"/>
      <c r="AIA13" s="583"/>
      <c r="AIB13" s="583"/>
      <c r="AIC13" s="583"/>
      <c r="AID13" s="583"/>
      <c r="AIE13" s="583"/>
      <c r="AIF13" s="583"/>
      <c r="AIG13" s="583"/>
      <c r="AIH13" s="583"/>
      <c r="AII13" s="583"/>
      <c r="AIJ13" s="583"/>
      <c r="AIK13" s="583"/>
      <c r="AIL13" s="583"/>
      <c r="AIM13" s="583"/>
      <c r="AIN13" s="583"/>
      <c r="AIO13" s="583"/>
      <c r="AIP13" s="583"/>
      <c r="AIQ13" s="583"/>
      <c r="AIR13" s="583"/>
      <c r="AIS13" s="583"/>
      <c r="AIT13" s="583"/>
      <c r="AIU13" s="583"/>
      <c r="AIV13" s="583"/>
      <c r="AIW13" s="583"/>
      <c r="AIX13" s="583"/>
      <c r="AIY13" s="583"/>
      <c r="AIZ13" s="583"/>
      <c r="AJA13" s="583"/>
      <c r="AJB13" s="583"/>
      <c r="AJC13" s="583"/>
      <c r="AJD13" s="583"/>
      <c r="AJE13" s="583"/>
      <c r="AJF13" s="583"/>
      <c r="AJG13" s="583"/>
      <c r="AJH13" s="583"/>
      <c r="AJI13" s="583"/>
      <c r="AJJ13" s="583"/>
      <c r="AJK13" s="583"/>
      <c r="AJL13" s="583"/>
      <c r="AJM13" s="583"/>
      <c r="AJN13" s="583"/>
      <c r="AJO13" s="583"/>
      <c r="AJP13" s="583"/>
      <c r="AJQ13" s="583"/>
      <c r="AJR13" s="583"/>
      <c r="AJS13" s="583"/>
      <c r="AJT13" s="583"/>
      <c r="AJU13" s="583"/>
      <c r="AJV13" s="583"/>
      <c r="AJW13" s="583"/>
      <c r="AJX13" s="583"/>
      <c r="AJY13" s="583"/>
      <c r="AJZ13" s="583"/>
      <c r="AKA13" s="583"/>
      <c r="AKB13" s="583"/>
      <c r="AKC13" s="583"/>
      <c r="AKD13" s="583"/>
      <c r="AKE13" s="583"/>
      <c r="AKF13" s="583"/>
      <c r="AKG13" s="583"/>
      <c r="AKH13" s="583"/>
      <c r="AKI13" s="583"/>
      <c r="AKJ13" s="583"/>
      <c r="AKK13" s="583"/>
      <c r="AKL13" s="583"/>
      <c r="AKM13" s="583"/>
      <c r="AKN13" s="583"/>
      <c r="AKO13" s="583"/>
      <c r="AKP13" s="583"/>
      <c r="AKQ13" s="583"/>
      <c r="AKR13" s="583"/>
      <c r="AKS13" s="583"/>
      <c r="AKT13" s="583"/>
      <c r="AKU13" s="583"/>
      <c r="AKV13" s="583"/>
      <c r="AKW13" s="583"/>
      <c r="AKX13" s="583"/>
      <c r="AKY13" s="583"/>
      <c r="AKZ13" s="583"/>
      <c r="ALA13" s="583"/>
      <c r="ALB13" s="583"/>
      <c r="ALC13" s="583"/>
      <c r="ALD13" s="583"/>
      <c r="ALE13" s="583"/>
      <c r="ALF13" s="583"/>
      <c r="ALG13" s="583"/>
      <c r="ALH13" s="583"/>
      <c r="ALI13" s="583"/>
      <c r="ALJ13" s="583"/>
      <c r="ALK13" s="583"/>
      <c r="ALL13" s="583"/>
      <c r="ALM13" s="583"/>
      <c r="ALN13" s="583"/>
      <c r="ALO13" s="583"/>
      <c r="ALP13" s="583"/>
      <c r="ALQ13" s="583"/>
      <c r="ALR13" s="583"/>
      <c r="ALS13" s="583"/>
      <c r="ALT13" s="583"/>
      <c r="ALU13" s="583"/>
      <c r="ALV13" s="583"/>
      <c r="ALW13" s="583"/>
      <c r="ALX13" s="583"/>
      <c r="ALY13" s="583"/>
      <c r="ALZ13" s="583"/>
      <c r="AMA13" s="583"/>
      <c r="AMB13" s="583"/>
      <c r="AMC13" s="583"/>
      <c r="AMD13" s="583"/>
      <c r="AME13" s="583"/>
      <c r="AMF13" s="583"/>
      <c r="AMG13" s="583"/>
      <c r="AMH13" s="583"/>
      <c r="AMI13" s="583"/>
      <c r="AMJ13" s="583"/>
    </row>
    <row r="14" customHeight="1" ht="39.0">
      <c r="A14" s="579"/>
      <c r="B14" s="584"/>
      <c r="C14" s="584" t="s">
        <v>551</v>
      </c>
      <c r="D14" s="585" t="s">
        <v>552</v>
      </c>
      <c r="E14" s="585" t="s">
        <v>553</v>
      </c>
      <c r="F14" s="586" t="s">
        <v>554</v>
      </c>
      <c r="G14" s="586" t="s">
        <v>555</v>
      </c>
      <c r="H14" s="587" t="s">
        <v>556</v>
      </c>
      <c r="I14" s="578"/>
      <c r="J14" s="588"/>
      <c r="K14" s="589"/>
      <c r="L14" s="583"/>
      <c r="M14" s="583"/>
      <c r="N14" s="583"/>
      <c r="O14" s="583"/>
      <c r="P14" s="583"/>
      <c r="Q14" s="583"/>
      <c r="R14" s="583"/>
      <c r="S14" s="583"/>
      <c r="T14" s="583"/>
      <c r="U14" s="583"/>
      <c r="V14" s="583"/>
      <c r="W14" s="583"/>
      <c r="X14" s="583"/>
      <c r="Y14" s="583"/>
      <c r="Z14" s="583"/>
      <c r="AA14" s="583"/>
      <c r="AB14" s="583"/>
      <c r="AC14" s="583"/>
      <c r="AD14" s="583"/>
      <c r="AE14" s="583"/>
      <c r="AF14" s="583"/>
      <c r="AG14" s="583"/>
      <c r="AH14" s="583"/>
      <c r="AI14" s="583"/>
      <c r="AJ14" s="583"/>
      <c r="AK14" s="583"/>
      <c r="AL14" s="583"/>
      <c r="AM14" s="583"/>
      <c r="AN14" s="583"/>
      <c r="AO14" s="583"/>
      <c r="AP14" s="583"/>
      <c r="AQ14" s="583"/>
      <c r="AR14" s="583"/>
      <c r="AS14" s="583"/>
      <c r="AT14" s="583"/>
      <c r="AU14" s="583"/>
      <c r="AV14" s="583"/>
      <c r="AW14" s="583"/>
      <c r="AX14" s="583"/>
      <c r="AY14" s="583"/>
      <c r="AZ14" s="583"/>
      <c r="BA14" s="583"/>
      <c r="BB14" s="583"/>
      <c r="BC14" s="583"/>
      <c r="BD14" s="583"/>
      <c r="BE14" s="583"/>
      <c r="BF14" s="583"/>
      <c r="BG14" s="583"/>
      <c r="BH14" s="583"/>
      <c r="BI14" s="583"/>
      <c r="BJ14" s="583"/>
      <c r="BK14" s="583"/>
      <c r="BL14" s="583"/>
      <c r="BM14" s="583"/>
      <c r="BN14" s="583"/>
      <c r="BO14" s="583"/>
      <c r="BP14" s="583"/>
      <c r="BQ14" s="583"/>
      <c r="BR14" s="583"/>
      <c r="BS14" s="583"/>
      <c r="BT14" s="583"/>
      <c r="BU14" s="583"/>
      <c r="BV14" s="583"/>
      <c r="BW14" s="583"/>
      <c r="BX14" s="583"/>
      <c r="BY14" s="583"/>
      <c r="BZ14" s="583"/>
      <c r="CA14" s="583"/>
      <c r="CB14" s="583"/>
      <c r="CC14" s="583"/>
      <c r="CD14" s="583"/>
      <c r="CE14" s="583"/>
      <c r="CF14" s="583"/>
      <c r="CG14" s="583"/>
      <c r="CH14" s="583"/>
      <c r="CI14" s="583"/>
      <c r="CJ14" s="583"/>
      <c r="CK14" s="583"/>
      <c r="CL14" s="583"/>
      <c r="CM14" s="583"/>
      <c r="CN14" s="583"/>
      <c r="CO14" s="583"/>
      <c r="CP14" s="583"/>
      <c r="CQ14" s="583"/>
      <c r="CR14" s="583"/>
      <c r="CS14" s="583"/>
      <c r="CT14" s="583"/>
      <c r="CU14" s="583"/>
      <c r="CV14" s="583"/>
      <c r="CW14" s="583"/>
      <c r="CX14" s="583"/>
      <c r="CY14" s="583"/>
      <c r="CZ14" s="583"/>
      <c r="DA14" s="583"/>
      <c r="DB14" s="583"/>
      <c r="DC14" s="583"/>
      <c r="DD14" s="583"/>
      <c r="DE14" s="583"/>
      <c r="DF14" s="583"/>
      <c r="DG14" s="583"/>
      <c r="DH14" s="583"/>
      <c r="DI14" s="583"/>
      <c r="DJ14" s="583"/>
      <c r="DK14" s="583"/>
      <c r="DL14" s="583"/>
      <c r="DM14" s="583"/>
      <c r="DN14" s="583"/>
      <c r="DO14" s="583"/>
      <c r="DP14" s="583"/>
      <c r="DQ14" s="583"/>
      <c r="DR14" s="583"/>
      <c r="DS14" s="583"/>
      <c r="DT14" s="583"/>
      <c r="DU14" s="583"/>
      <c r="DV14" s="583"/>
      <c r="DW14" s="583"/>
      <c r="DX14" s="583"/>
      <c r="DY14" s="583"/>
      <c r="DZ14" s="583"/>
      <c r="EA14" s="583"/>
      <c r="EB14" s="583"/>
      <c r="EC14" s="583"/>
      <c r="ED14" s="583"/>
      <c r="EE14" s="583"/>
      <c r="EF14" s="583"/>
      <c r="EG14" s="583"/>
      <c r="EH14" s="583"/>
      <c r="EI14" s="583"/>
      <c r="EJ14" s="583"/>
      <c r="EK14" s="583"/>
      <c r="EL14" s="583"/>
      <c r="EM14" s="583"/>
      <c r="EN14" s="583"/>
      <c r="EO14" s="583"/>
      <c r="EP14" s="583"/>
      <c r="EQ14" s="583"/>
      <c r="ER14" s="583"/>
      <c r="ES14" s="583"/>
      <c r="ET14" s="583"/>
      <c r="EU14" s="583"/>
      <c r="EV14" s="583"/>
      <c r="EW14" s="583"/>
      <c r="EX14" s="583"/>
      <c r="EY14" s="583"/>
      <c r="EZ14" s="583"/>
      <c r="FA14" s="583"/>
      <c r="FB14" s="583"/>
      <c r="FC14" s="583"/>
      <c r="FD14" s="583"/>
      <c r="FE14" s="583"/>
      <c r="FF14" s="583"/>
      <c r="FG14" s="583"/>
      <c r="FH14" s="583"/>
      <c r="FI14" s="583"/>
      <c r="FJ14" s="583"/>
      <c r="FK14" s="583"/>
      <c r="FL14" s="583"/>
      <c r="FM14" s="583"/>
      <c r="FN14" s="583"/>
      <c r="FO14" s="583"/>
      <c r="FP14" s="583"/>
      <c r="FQ14" s="583"/>
      <c r="FR14" s="583"/>
      <c r="FS14" s="583"/>
      <c r="FT14" s="583"/>
      <c r="FU14" s="583"/>
      <c r="FV14" s="583"/>
      <c r="FW14" s="583"/>
      <c r="FX14" s="583"/>
      <c r="FY14" s="583"/>
      <c r="FZ14" s="583"/>
      <c r="GA14" s="583"/>
      <c r="GB14" s="583"/>
      <c r="GC14" s="583"/>
      <c r="GD14" s="583"/>
      <c r="GE14" s="583"/>
      <c r="GF14" s="583"/>
      <c r="GG14" s="583"/>
      <c r="GH14" s="583"/>
      <c r="GI14" s="583"/>
      <c r="GJ14" s="583"/>
      <c r="GK14" s="583"/>
      <c r="GL14" s="583"/>
      <c r="GM14" s="583"/>
      <c r="GN14" s="583"/>
      <c r="GO14" s="583"/>
      <c r="GP14" s="583"/>
      <c r="GQ14" s="583"/>
      <c r="GR14" s="583"/>
      <c r="GS14" s="583"/>
      <c r="GT14" s="583"/>
      <c r="GU14" s="583"/>
      <c r="GV14" s="583"/>
      <c r="GW14" s="583"/>
      <c r="GX14" s="583"/>
      <c r="GY14" s="583"/>
      <c r="GZ14" s="583"/>
      <c r="HA14" s="583"/>
      <c r="HB14" s="583"/>
      <c r="HC14" s="583"/>
      <c r="HD14" s="583"/>
      <c r="HE14" s="583"/>
      <c r="HF14" s="583"/>
      <c r="HG14" s="583"/>
      <c r="HH14" s="583"/>
      <c r="HI14" s="583"/>
      <c r="HJ14" s="583"/>
      <c r="HK14" s="583"/>
      <c r="HL14" s="583"/>
      <c r="HM14" s="583"/>
      <c r="HN14" s="583"/>
      <c r="HO14" s="583"/>
      <c r="HP14" s="583"/>
      <c r="HQ14" s="583"/>
      <c r="HR14" s="583"/>
      <c r="HS14" s="583"/>
      <c r="HT14" s="583"/>
      <c r="HU14" s="583"/>
      <c r="HV14" s="583"/>
      <c r="HW14" s="583"/>
      <c r="HX14" s="583"/>
      <c r="HY14" s="583"/>
      <c r="HZ14" s="583"/>
      <c r="IA14" s="583"/>
      <c r="IB14" s="583"/>
      <c r="IC14" s="583"/>
      <c r="ID14" s="583"/>
      <c r="IE14" s="583"/>
      <c r="IF14" s="583"/>
      <c r="IG14" s="583"/>
      <c r="IH14" s="583"/>
      <c r="II14" s="583"/>
      <c r="IJ14" s="583"/>
      <c r="IK14" s="583"/>
      <c r="IL14" s="583"/>
      <c r="IM14" s="583"/>
      <c r="IN14" s="583"/>
      <c r="IO14" s="583"/>
      <c r="IP14" s="583"/>
      <c r="IQ14" s="583"/>
      <c r="IR14" s="583"/>
      <c r="IS14" s="583"/>
      <c r="IT14" s="583"/>
      <c r="IU14" s="583"/>
      <c r="IV14" s="583"/>
      <c r="IW14" s="583"/>
      <c r="IX14" s="583"/>
      <c r="IY14" s="583"/>
      <c r="IZ14" s="583"/>
      <c r="JA14" s="583"/>
      <c r="JB14" s="583"/>
      <c r="JC14" s="583"/>
      <c r="JD14" s="583"/>
      <c r="JE14" s="583"/>
      <c r="JF14" s="583"/>
      <c r="JG14" s="583"/>
      <c r="JH14" s="583"/>
      <c r="JI14" s="583"/>
      <c r="JJ14" s="583"/>
      <c r="JK14" s="583"/>
      <c r="JL14" s="583"/>
      <c r="JM14" s="583"/>
      <c r="JN14" s="583"/>
      <c r="JO14" s="583"/>
      <c r="JP14" s="583"/>
      <c r="JQ14" s="583"/>
      <c r="JR14" s="583"/>
      <c r="JS14" s="583"/>
      <c r="JT14" s="583"/>
      <c r="JU14" s="583"/>
      <c r="JV14" s="583"/>
      <c r="JW14" s="583"/>
      <c r="JX14" s="583"/>
      <c r="JY14" s="583"/>
      <c r="JZ14" s="583"/>
      <c r="KA14" s="583"/>
      <c r="KB14" s="583"/>
      <c r="KC14" s="583"/>
      <c r="KD14" s="583"/>
      <c r="KE14" s="583"/>
      <c r="KF14" s="583"/>
      <c r="KG14" s="583"/>
      <c r="KH14" s="583"/>
      <c r="KI14" s="583"/>
      <c r="KJ14" s="583"/>
      <c r="KK14" s="583"/>
      <c r="KL14" s="583"/>
      <c r="KM14" s="583"/>
      <c r="KN14" s="583"/>
      <c r="KO14" s="583"/>
      <c r="KP14" s="583"/>
      <c r="KQ14" s="583"/>
      <c r="KR14" s="583"/>
      <c r="KS14" s="583"/>
      <c r="KT14" s="583"/>
      <c r="KU14" s="583"/>
      <c r="KV14" s="583"/>
      <c r="KW14" s="583"/>
      <c r="KX14" s="583"/>
      <c r="KY14" s="583"/>
      <c r="KZ14" s="583"/>
      <c r="LA14" s="583"/>
      <c r="LB14" s="583"/>
      <c r="LC14" s="583"/>
      <c r="LD14" s="583"/>
      <c r="LE14" s="583"/>
      <c r="LF14" s="583"/>
      <c r="LG14" s="583"/>
      <c r="LH14" s="583"/>
      <c r="LI14" s="583"/>
      <c r="LJ14" s="583"/>
      <c r="LK14" s="583"/>
      <c r="LL14" s="583"/>
      <c r="LM14" s="583"/>
      <c r="LN14" s="583"/>
      <c r="LO14" s="583"/>
      <c r="LP14" s="583"/>
      <c r="LQ14" s="583"/>
      <c r="LR14" s="583"/>
      <c r="LS14" s="583"/>
      <c r="LT14" s="583"/>
      <c r="LU14" s="583"/>
      <c r="LV14" s="583"/>
      <c r="LW14" s="583"/>
      <c r="LX14" s="583"/>
      <c r="LY14" s="583"/>
      <c r="LZ14" s="583"/>
      <c r="MA14" s="583"/>
      <c r="MB14" s="583"/>
      <c r="MC14" s="583"/>
      <c r="MD14" s="583"/>
      <c r="ME14" s="583"/>
      <c r="MF14" s="583"/>
      <c r="MG14" s="583"/>
      <c r="MH14" s="583"/>
      <c r="MI14" s="583"/>
      <c r="MJ14" s="583"/>
      <c r="MK14" s="583"/>
      <c r="ML14" s="583"/>
      <c r="MM14" s="583"/>
      <c r="MN14" s="583"/>
      <c r="MO14" s="583"/>
      <c r="MP14" s="583"/>
      <c r="MQ14" s="583"/>
      <c r="MR14" s="583"/>
      <c r="MS14" s="583"/>
      <c r="MT14" s="583"/>
      <c r="MU14" s="583"/>
      <c r="MV14" s="583"/>
      <c r="MW14" s="583"/>
      <c r="MX14" s="583"/>
      <c r="MY14" s="583"/>
      <c r="MZ14" s="583"/>
      <c r="NA14" s="583"/>
      <c r="NB14" s="583"/>
      <c r="NC14" s="583"/>
      <c r="ND14" s="583"/>
      <c r="NE14" s="583"/>
      <c r="NF14" s="583"/>
      <c r="NG14" s="583"/>
      <c r="NH14" s="583"/>
      <c r="NI14" s="583"/>
      <c r="NJ14" s="583"/>
      <c r="NK14" s="583"/>
      <c r="NL14" s="583"/>
      <c r="NM14" s="583"/>
      <c r="NN14" s="583"/>
      <c r="NO14" s="583"/>
      <c r="NP14" s="583"/>
      <c r="NQ14" s="583"/>
      <c r="NR14" s="583"/>
      <c r="NS14" s="583"/>
      <c r="NT14" s="583"/>
      <c r="NU14" s="583"/>
      <c r="NV14" s="583"/>
      <c r="NW14" s="583"/>
      <c r="NX14" s="583"/>
      <c r="NY14" s="583"/>
      <c r="NZ14" s="583"/>
      <c r="OA14" s="583"/>
      <c r="OB14" s="583"/>
      <c r="OC14" s="583"/>
      <c r="OD14" s="583"/>
      <c r="OE14" s="583"/>
      <c r="OF14" s="583"/>
      <c r="OG14" s="583"/>
      <c r="OH14" s="583"/>
      <c r="OI14" s="583"/>
      <c r="OJ14" s="583"/>
      <c r="OK14" s="583"/>
      <c r="OL14" s="583"/>
      <c r="OM14" s="583"/>
      <c r="ON14" s="583"/>
      <c r="OO14" s="583"/>
      <c r="OP14" s="583"/>
      <c r="OQ14" s="583"/>
      <c r="OR14" s="583"/>
      <c r="OS14" s="583"/>
      <c r="OT14" s="583"/>
      <c r="OU14" s="583"/>
      <c r="OV14" s="583"/>
      <c r="OW14" s="583"/>
      <c r="OX14" s="583"/>
      <c r="OY14" s="583"/>
      <c r="OZ14" s="583"/>
      <c r="PA14" s="583"/>
      <c r="PB14" s="583"/>
      <c r="PC14" s="583"/>
      <c r="PD14" s="583"/>
      <c r="PE14" s="583"/>
      <c r="PF14" s="583"/>
      <c r="PG14" s="583"/>
      <c r="PH14" s="583"/>
      <c r="PI14" s="583"/>
      <c r="PJ14" s="583"/>
      <c r="PK14" s="583"/>
      <c r="PL14" s="583"/>
      <c r="PM14" s="583"/>
      <c r="PN14" s="583"/>
      <c r="PO14" s="583"/>
      <c r="PP14" s="583"/>
      <c r="PQ14" s="583"/>
      <c r="PR14" s="583"/>
      <c r="PS14" s="583"/>
      <c r="PT14" s="583"/>
      <c r="PU14" s="583"/>
      <c r="PV14" s="583"/>
      <c r="PW14" s="583"/>
      <c r="PX14" s="583"/>
      <c r="PY14" s="583"/>
      <c r="PZ14" s="583"/>
      <c r="QA14" s="583"/>
      <c r="QB14" s="583"/>
      <c r="QC14" s="583"/>
      <c r="QD14" s="583"/>
      <c r="QE14" s="583"/>
      <c r="QF14" s="583"/>
      <c r="QG14" s="583"/>
      <c r="QH14" s="583"/>
      <c r="QI14" s="583"/>
      <c r="QJ14" s="583"/>
      <c r="QK14" s="583"/>
      <c r="QL14" s="583"/>
      <c r="QM14" s="583"/>
      <c r="QN14" s="583"/>
      <c r="QO14" s="583"/>
      <c r="QP14" s="583"/>
      <c r="QQ14" s="583"/>
      <c r="QR14" s="583"/>
      <c r="QS14" s="583"/>
      <c r="QT14" s="583"/>
      <c r="QU14" s="583"/>
      <c r="QV14" s="583"/>
      <c r="QW14" s="583"/>
      <c r="QX14" s="583"/>
      <c r="QY14" s="583"/>
      <c r="QZ14" s="583"/>
      <c r="RA14" s="583"/>
      <c r="RB14" s="583"/>
      <c r="RC14" s="583"/>
      <c r="RD14" s="583"/>
      <c r="RE14" s="583"/>
      <c r="RF14" s="583"/>
      <c r="RG14" s="583"/>
      <c r="RH14" s="583"/>
      <c r="RI14" s="583"/>
      <c r="RJ14" s="583"/>
      <c r="RK14" s="583"/>
      <c r="RL14" s="583"/>
      <c r="RM14" s="583"/>
      <c r="RN14" s="583"/>
      <c r="RO14" s="583"/>
      <c r="RP14" s="583"/>
      <c r="RQ14" s="583"/>
      <c r="RR14" s="583"/>
      <c r="RS14" s="583"/>
      <c r="RT14" s="583"/>
      <c r="RU14" s="583"/>
      <c r="RV14" s="583"/>
      <c r="RW14" s="583"/>
      <c r="RX14" s="583"/>
      <c r="RY14" s="583"/>
      <c r="RZ14" s="583"/>
      <c r="SA14" s="583"/>
      <c r="SB14" s="583"/>
      <c r="SC14" s="583"/>
      <c r="SD14" s="583"/>
      <c r="SE14" s="583"/>
      <c r="SF14" s="583"/>
      <c r="SG14" s="583"/>
      <c r="SH14" s="583"/>
      <c r="SI14" s="583"/>
      <c r="SJ14" s="583"/>
      <c r="SK14" s="583"/>
      <c r="SL14" s="583"/>
      <c r="SM14" s="583"/>
      <c r="SN14" s="583"/>
      <c r="SO14" s="583"/>
      <c r="SP14" s="583"/>
      <c r="SQ14" s="583"/>
      <c r="SR14" s="583"/>
      <c r="SS14" s="583"/>
      <c r="ST14" s="583"/>
      <c r="SU14" s="583"/>
      <c r="SV14" s="583"/>
      <c r="SW14" s="583"/>
      <c r="SX14" s="583"/>
      <c r="SY14" s="583"/>
      <c r="SZ14" s="583"/>
      <c r="TA14" s="583"/>
      <c r="TB14" s="583"/>
      <c r="TC14" s="583"/>
      <c r="TD14" s="583"/>
      <c r="TE14" s="583"/>
      <c r="TF14" s="583"/>
      <c r="TG14" s="583"/>
      <c r="TH14" s="583"/>
      <c r="TI14" s="583"/>
      <c r="TJ14" s="583"/>
      <c r="TK14" s="583"/>
      <c r="TL14" s="583"/>
      <c r="TM14" s="583"/>
      <c r="TN14" s="583"/>
      <c r="TO14" s="583"/>
      <c r="TP14" s="583"/>
      <c r="TQ14" s="583"/>
      <c r="TR14" s="583"/>
      <c r="TS14" s="583"/>
      <c r="TT14" s="583"/>
      <c r="TU14" s="583"/>
      <c r="TV14" s="583"/>
      <c r="TW14" s="583"/>
      <c r="TX14" s="583"/>
      <c r="TY14" s="583"/>
      <c r="TZ14" s="583"/>
      <c r="UA14" s="583"/>
      <c r="UB14" s="583"/>
      <c r="UC14" s="583"/>
      <c r="UD14" s="583"/>
      <c r="UE14" s="583"/>
      <c r="UF14" s="583"/>
      <c r="UG14" s="583"/>
      <c r="UH14" s="583"/>
      <c r="UI14" s="583"/>
      <c r="UJ14" s="583"/>
      <c r="UK14" s="583"/>
      <c r="UL14" s="583"/>
      <c r="UM14" s="583"/>
      <c r="UN14" s="583"/>
      <c r="UO14" s="583"/>
      <c r="UP14" s="583"/>
      <c r="UQ14" s="583"/>
      <c r="UR14" s="583"/>
      <c r="US14" s="583"/>
      <c r="UT14" s="583"/>
      <c r="UU14" s="583"/>
      <c r="UV14" s="583"/>
      <c r="UW14" s="583"/>
      <c r="UX14" s="583"/>
      <c r="UY14" s="583"/>
      <c r="UZ14" s="583"/>
      <c r="VA14" s="583"/>
      <c r="VB14" s="583"/>
      <c r="VC14" s="583"/>
      <c r="VD14" s="583"/>
      <c r="VE14" s="583"/>
      <c r="VF14" s="583"/>
      <c r="VG14" s="583"/>
      <c r="VH14" s="583"/>
      <c r="VI14" s="583"/>
      <c r="VJ14" s="583"/>
      <c r="VK14" s="583"/>
      <c r="VL14" s="583"/>
      <c r="VM14" s="583"/>
      <c r="VN14" s="583"/>
      <c r="VO14" s="583"/>
      <c r="VP14" s="583"/>
      <c r="VQ14" s="583"/>
      <c r="VR14" s="583"/>
      <c r="VS14" s="583"/>
      <c r="VT14" s="583"/>
      <c r="VU14" s="583"/>
      <c r="VV14" s="583"/>
      <c r="VW14" s="583"/>
      <c r="VX14" s="583"/>
      <c r="VY14" s="583"/>
      <c r="VZ14" s="583"/>
      <c r="WA14" s="583"/>
      <c r="WB14" s="583"/>
      <c r="WC14" s="583"/>
      <c r="WD14" s="583"/>
      <c r="WE14" s="583"/>
      <c r="WF14" s="583"/>
      <c r="WG14" s="583"/>
      <c r="WH14" s="583"/>
      <c r="WI14" s="583"/>
      <c r="WJ14" s="583"/>
      <c r="WK14" s="583"/>
      <c r="WL14" s="583"/>
      <c r="WM14" s="583"/>
      <c r="WN14" s="583"/>
      <c r="WO14" s="583"/>
      <c r="WP14" s="583"/>
      <c r="WQ14" s="583"/>
      <c r="WR14" s="583"/>
      <c r="WS14" s="583"/>
      <c r="WT14" s="583"/>
      <c r="WU14" s="583"/>
      <c r="WV14" s="583"/>
      <c r="WW14" s="583"/>
      <c r="WX14" s="583"/>
      <c r="WY14" s="583"/>
      <c r="WZ14" s="583"/>
      <c r="XA14" s="583"/>
      <c r="XB14" s="583"/>
      <c r="XC14" s="583"/>
      <c r="XD14" s="583"/>
      <c r="XE14" s="583"/>
      <c r="XF14" s="583"/>
      <c r="XG14" s="583"/>
      <c r="XH14" s="583"/>
      <c r="XI14" s="583"/>
      <c r="XJ14" s="583"/>
      <c r="XK14" s="583"/>
      <c r="XL14" s="583"/>
      <c r="XM14" s="583"/>
      <c r="XN14" s="583"/>
      <c r="XO14" s="583"/>
      <c r="XP14" s="583"/>
      <c r="XQ14" s="583"/>
      <c r="XR14" s="583"/>
      <c r="XS14" s="583"/>
      <c r="XT14" s="583"/>
      <c r="XU14" s="583"/>
      <c r="XV14" s="583"/>
      <c r="XW14" s="583"/>
      <c r="XX14" s="583"/>
      <c r="XY14" s="583"/>
      <c r="XZ14" s="583"/>
      <c r="YA14" s="583"/>
      <c r="YB14" s="583"/>
      <c r="YC14" s="583"/>
      <c r="YD14" s="583"/>
      <c r="YE14" s="583"/>
      <c r="YF14" s="583"/>
      <c r="YG14" s="583"/>
      <c r="YH14" s="583"/>
      <c r="YI14" s="583"/>
      <c r="YJ14" s="583"/>
      <c r="YK14" s="583"/>
      <c r="YL14" s="583"/>
      <c r="YM14" s="583"/>
      <c r="YN14" s="583"/>
      <c r="YO14" s="583"/>
      <c r="YP14" s="583"/>
      <c r="YQ14" s="583"/>
      <c r="YR14" s="583"/>
      <c r="YS14" s="583"/>
      <c r="YT14" s="583"/>
      <c r="YU14" s="583"/>
      <c r="YV14" s="583"/>
      <c r="YW14" s="583"/>
      <c r="YX14" s="583"/>
      <c r="YY14" s="583"/>
      <c r="YZ14" s="583"/>
      <c r="ZA14" s="583"/>
      <c r="ZB14" s="583"/>
      <c r="ZC14" s="583"/>
      <c r="ZD14" s="583"/>
      <c r="ZE14" s="583"/>
      <c r="ZF14" s="583"/>
      <c r="ZG14" s="583"/>
      <c r="ZH14" s="583"/>
      <c r="ZI14" s="583"/>
      <c r="ZJ14" s="583"/>
      <c r="ZK14" s="583"/>
      <c r="ZL14" s="583"/>
      <c r="ZM14" s="583"/>
      <c r="ZN14" s="583"/>
      <c r="ZO14" s="583"/>
      <c r="ZP14" s="583"/>
      <c r="ZQ14" s="583"/>
      <c r="ZR14" s="583"/>
      <c r="ZS14" s="583"/>
      <c r="ZT14" s="583"/>
      <c r="ZU14" s="583"/>
      <c r="ZV14" s="583"/>
      <c r="ZW14" s="583"/>
      <c r="ZX14" s="583"/>
      <c r="ZY14" s="583"/>
      <c r="ZZ14" s="583"/>
      <c r="AAA14" s="583"/>
      <c r="AAB14" s="583"/>
      <c r="AAC14" s="583"/>
      <c r="AAD14" s="583"/>
      <c r="AAE14" s="583"/>
      <c r="AAF14" s="583"/>
      <c r="AAG14" s="583"/>
      <c r="AAH14" s="583"/>
      <c r="AAI14" s="583"/>
      <c r="AAJ14" s="583"/>
      <c r="AAK14" s="583"/>
      <c r="AAL14" s="583"/>
      <c r="AAM14" s="583"/>
      <c r="AAN14" s="583"/>
      <c r="AAO14" s="583"/>
      <c r="AAP14" s="583"/>
      <c r="AAQ14" s="583"/>
      <c r="AAR14" s="583"/>
      <c r="AAS14" s="583"/>
      <c r="AAT14" s="583"/>
      <c r="AAU14" s="583"/>
      <c r="AAV14" s="583"/>
      <c r="AAW14" s="583"/>
      <c r="AAX14" s="583"/>
      <c r="AAY14" s="583"/>
      <c r="AAZ14" s="583"/>
      <c r="ABA14" s="583"/>
      <c r="ABB14" s="583"/>
      <c r="ABC14" s="583"/>
      <c r="ABD14" s="583"/>
      <c r="ABE14" s="583"/>
      <c r="ABF14" s="583"/>
      <c r="ABG14" s="583"/>
      <c r="ABH14" s="583"/>
      <c r="ABI14" s="583"/>
      <c r="ABJ14" s="583"/>
      <c r="ABK14" s="583"/>
      <c r="ABL14" s="583"/>
      <c r="ABM14" s="583"/>
      <c r="ABN14" s="583"/>
      <c r="ABO14" s="583"/>
      <c r="ABP14" s="583"/>
      <c r="ABQ14" s="583"/>
      <c r="ABR14" s="583"/>
      <c r="ABS14" s="583"/>
      <c r="ABT14" s="583"/>
      <c r="ABU14" s="583"/>
      <c r="ABV14" s="583"/>
      <c r="ABW14" s="583"/>
      <c r="ABX14" s="583"/>
      <c r="ABY14" s="583"/>
      <c r="ABZ14" s="583"/>
      <c r="ACA14" s="583"/>
      <c r="ACB14" s="583"/>
      <c r="ACC14" s="583"/>
      <c r="ACD14" s="583"/>
      <c r="ACE14" s="583"/>
      <c r="ACF14" s="583"/>
      <c r="ACG14" s="583"/>
      <c r="ACH14" s="583"/>
      <c r="ACI14" s="583"/>
      <c r="ACJ14" s="583"/>
      <c r="ACK14" s="583"/>
      <c r="ACL14" s="583"/>
      <c r="ACM14" s="583"/>
      <c r="ACN14" s="583"/>
      <c r="ACO14" s="583"/>
      <c r="ACP14" s="583"/>
      <c r="ACQ14" s="583"/>
      <c r="ACR14" s="583"/>
      <c r="ACS14" s="583"/>
      <c r="ACT14" s="583"/>
      <c r="ACU14" s="583"/>
      <c r="ACV14" s="583"/>
      <c r="ACW14" s="583"/>
      <c r="ACX14" s="583"/>
      <c r="ACY14" s="583"/>
      <c r="ACZ14" s="583"/>
      <c r="ADA14" s="583"/>
      <c r="ADB14" s="583"/>
      <c r="ADC14" s="583"/>
      <c r="ADD14" s="583"/>
      <c r="ADE14" s="583"/>
      <c r="ADF14" s="583"/>
      <c r="ADG14" s="583"/>
      <c r="ADH14" s="583"/>
      <c r="ADI14" s="583"/>
      <c r="ADJ14" s="583"/>
      <c r="ADK14" s="583"/>
      <c r="ADL14" s="583"/>
      <c r="ADM14" s="583"/>
      <c r="ADN14" s="583"/>
      <c r="ADO14" s="583"/>
      <c r="ADP14" s="583"/>
      <c r="ADQ14" s="583"/>
      <c r="ADR14" s="583"/>
      <c r="ADS14" s="583"/>
      <c r="ADT14" s="583"/>
      <c r="ADU14" s="583"/>
      <c r="ADV14" s="583"/>
      <c r="ADW14" s="583"/>
      <c r="ADX14" s="583"/>
      <c r="ADY14" s="583"/>
      <c r="ADZ14" s="583"/>
      <c r="AEA14" s="583"/>
      <c r="AEB14" s="583"/>
      <c r="AEC14" s="583"/>
      <c r="AED14" s="583"/>
      <c r="AEE14" s="583"/>
      <c r="AEF14" s="583"/>
      <c r="AEG14" s="583"/>
      <c r="AEH14" s="583"/>
      <c r="AEI14" s="583"/>
      <c r="AEJ14" s="583"/>
      <c r="AEK14" s="583"/>
      <c r="AEL14" s="583"/>
      <c r="AEM14" s="583"/>
      <c r="AEN14" s="583"/>
      <c r="AEO14" s="583"/>
      <c r="AEP14" s="583"/>
      <c r="AEQ14" s="583"/>
      <c r="AER14" s="583"/>
      <c r="AES14" s="583"/>
      <c r="AET14" s="583"/>
      <c r="AEU14" s="583"/>
      <c r="AEV14" s="583"/>
      <c r="AEW14" s="583"/>
      <c r="AEX14" s="583"/>
      <c r="AEY14" s="583"/>
      <c r="AEZ14" s="583"/>
      <c r="AFA14" s="583"/>
      <c r="AFB14" s="583"/>
      <c r="AFC14" s="583"/>
      <c r="AFD14" s="583"/>
      <c r="AFE14" s="583"/>
      <c r="AFF14" s="583"/>
      <c r="AFG14" s="583"/>
      <c r="AFH14" s="583"/>
      <c r="AFI14" s="583"/>
      <c r="AFJ14" s="583"/>
      <c r="AFK14" s="583"/>
      <c r="AFL14" s="583"/>
      <c r="AFM14" s="583"/>
      <c r="AFN14" s="583"/>
      <c r="AFO14" s="583"/>
      <c r="AFP14" s="583"/>
      <c r="AFQ14" s="583"/>
      <c r="AFR14" s="583"/>
      <c r="AFS14" s="583"/>
      <c r="AFT14" s="583"/>
      <c r="AFU14" s="583"/>
      <c r="AFV14" s="583"/>
      <c r="AFW14" s="583"/>
      <c r="AFX14" s="583"/>
      <c r="AFY14" s="583"/>
      <c r="AFZ14" s="583"/>
      <c r="AGA14" s="583"/>
      <c r="AGB14" s="583"/>
      <c r="AGC14" s="583"/>
      <c r="AGD14" s="583"/>
      <c r="AGE14" s="583"/>
      <c r="AGF14" s="583"/>
      <c r="AGG14" s="583"/>
      <c r="AGH14" s="583"/>
      <c r="AGI14" s="583"/>
      <c r="AGJ14" s="583"/>
      <c r="AGK14" s="583"/>
      <c r="AGL14" s="583"/>
      <c r="AGM14" s="583"/>
      <c r="AGN14" s="583"/>
      <c r="AGO14" s="583"/>
      <c r="AGP14" s="583"/>
      <c r="AGQ14" s="583"/>
      <c r="AGR14" s="583"/>
      <c r="AGS14" s="583"/>
      <c r="AGT14" s="583"/>
      <c r="AGU14" s="583"/>
      <c r="AGV14" s="583"/>
      <c r="AGW14" s="583"/>
      <c r="AGX14" s="583"/>
      <c r="AGY14" s="583"/>
      <c r="AGZ14" s="583"/>
      <c r="AHA14" s="583"/>
      <c r="AHB14" s="583"/>
      <c r="AHC14" s="583"/>
      <c r="AHD14" s="583"/>
      <c r="AHE14" s="583"/>
      <c r="AHF14" s="583"/>
      <c r="AHG14" s="583"/>
      <c r="AHH14" s="583"/>
      <c r="AHI14" s="583"/>
      <c r="AHJ14" s="583"/>
      <c r="AHK14" s="583"/>
      <c r="AHL14" s="583"/>
      <c r="AHM14" s="583"/>
      <c r="AHN14" s="583"/>
      <c r="AHO14" s="583"/>
      <c r="AHP14" s="583"/>
      <c r="AHQ14" s="583"/>
      <c r="AHR14" s="583"/>
      <c r="AHS14" s="583"/>
      <c r="AHT14" s="583"/>
      <c r="AHU14" s="583"/>
      <c r="AHV14" s="583"/>
      <c r="AHW14" s="583"/>
      <c r="AHX14" s="583"/>
      <c r="AHY14" s="583"/>
      <c r="AHZ14" s="583"/>
      <c r="AIA14" s="583"/>
      <c r="AIB14" s="583"/>
      <c r="AIC14" s="583"/>
      <c r="AID14" s="583"/>
      <c r="AIE14" s="583"/>
      <c r="AIF14" s="583"/>
      <c r="AIG14" s="583"/>
      <c r="AIH14" s="583"/>
      <c r="AII14" s="583"/>
      <c r="AIJ14" s="583"/>
      <c r="AIK14" s="583"/>
      <c r="AIL14" s="583"/>
      <c r="AIM14" s="583"/>
      <c r="AIN14" s="583"/>
      <c r="AIO14" s="583"/>
      <c r="AIP14" s="583"/>
      <c r="AIQ14" s="583"/>
      <c r="AIR14" s="583"/>
      <c r="AIS14" s="583"/>
      <c r="AIT14" s="583"/>
      <c r="AIU14" s="583"/>
      <c r="AIV14" s="583"/>
      <c r="AIW14" s="583"/>
      <c r="AIX14" s="583"/>
      <c r="AIY14" s="583"/>
      <c r="AIZ14" s="583"/>
      <c r="AJA14" s="583"/>
      <c r="AJB14" s="583"/>
      <c r="AJC14" s="583"/>
      <c r="AJD14" s="583"/>
      <c r="AJE14" s="583"/>
      <c r="AJF14" s="583"/>
      <c r="AJG14" s="583"/>
      <c r="AJH14" s="583"/>
      <c r="AJI14" s="583"/>
      <c r="AJJ14" s="583"/>
      <c r="AJK14" s="583"/>
      <c r="AJL14" s="583"/>
      <c r="AJM14" s="583"/>
      <c r="AJN14" s="583"/>
      <c r="AJO14" s="583"/>
      <c r="AJP14" s="583"/>
      <c r="AJQ14" s="583"/>
      <c r="AJR14" s="583"/>
      <c r="AJS14" s="583"/>
      <c r="AJT14" s="583"/>
      <c r="AJU14" s="583"/>
      <c r="AJV14" s="583"/>
      <c r="AJW14" s="583"/>
      <c r="AJX14" s="583"/>
      <c r="AJY14" s="583"/>
      <c r="AJZ14" s="583"/>
      <c r="AKA14" s="583"/>
      <c r="AKB14" s="583"/>
      <c r="AKC14" s="583"/>
      <c r="AKD14" s="583"/>
      <c r="AKE14" s="583"/>
      <c r="AKF14" s="583"/>
      <c r="AKG14" s="583"/>
      <c r="AKH14" s="583"/>
      <c r="AKI14" s="583"/>
      <c r="AKJ14" s="583"/>
      <c r="AKK14" s="583"/>
      <c r="AKL14" s="583"/>
      <c r="AKM14" s="583"/>
      <c r="AKN14" s="583"/>
      <c r="AKO14" s="583"/>
      <c r="AKP14" s="583"/>
      <c r="AKQ14" s="583"/>
      <c r="AKR14" s="583"/>
      <c r="AKS14" s="583"/>
      <c r="AKT14" s="583"/>
      <c r="AKU14" s="583"/>
      <c r="AKV14" s="583"/>
      <c r="AKW14" s="583"/>
      <c r="AKX14" s="583"/>
      <c r="AKY14" s="583"/>
      <c r="AKZ14" s="583"/>
      <c r="ALA14" s="583"/>
      <c r="ALB14" s="583"/>
      <c r="ALC14" s="583"/>
      <c r="ALD14" s="583"/>
      <c r="ALE14" s="583"/>
      <c r="ALF14" s="583"/>
      <c r="ALG14" s="583"/>
      <c r="ALH14" s="583"/>
      <c r="ALI14" s="583"/>
      <c r="ALJ14" s="583"/>
      <c r="ALK14" s="583"/>
      <c r="ALL14" s="583"/>
      <c r="ALM14" s="583"/>
      <c r="ALN14" s="583"/>
      <c r="ALO14" s="583"/>
      <c r="ALP14" s="583"/>
      <c r="ALQ14" s="583"/>
      <c r="ALR14" s="583"/>
      <c r="ALS14" s="583"/>
      <c r="ALT14" s="583"/>
      <c r="ALU14" s="583"/>
      <c r="ALV14" s="583"/>
      <c r="ALW14" s="583"/>
      <c r="ALX14" s="583"/>
      <c r="ALY14" s="583"/>
      <c r="ALZ14" s="583"/>
      <c r="AMA14" s="583"/>
      <c r="AMB14" s="583"/>
      <c r="AMC14" s="583"/>
      <c r="AMD14" s="583"/>
      <c r="AME14" s="583"/>
      <c r="AMF14" s="583"/>
      <c r="AMG14" s="583"/>
      <c r="AMH14" s="583"/>
      <c r="AMI14" s="583"/>
      <c r="AMJ14" s="583"/>
    </row>
    <row r="15" customHeight="1" ht="21.0">
      <c r="A15" s="590">
        <v>1.0</v>
      </c>
      <c r="B15" s="590" t="s">
        <v>557</v>
      </c>
      <c r="C15" s="590">
        <v>180.0</v>
      </c>
      <c r="D15" s="591">
        <f>'FEASIBILITY'!C14</f>
      </c>
      <c r="E15" s="591" t="str">
        <f>'FEASIBILITY'!C15</f>
      </c>
      <c r="F15" s="591"/>
      <c r="G15" s="591" t="s">
        <v>558</v>
      </c>
      <c r="H15" s="591"/>
      <c r="I15" s="592" t="str">
        <f>F15+G15+H15*A15</f>
      </c>
      <c r="J15" s="593"/>
      <c r="K15" s="594" t="str">
        <f>I15/D15</f>
      </c>
    </row>
    <row r="16" customHeight="1" ht="21.0">
      <c r="A16" s="595">
        <v>1.0</v>
      </c>
      <c r="B16" s="590" t="s">
        <v>559</v>
      </c>
      <c r="C16" s="591">
        <f>@'BOP COSTING'!C83:D83</f>
        <v>100.0</v>
      </c>
      <c r="D16" s="596">
        <f>@'BOP COSTING'!C81:D81</f>
      </c>
      <c r="E16" s="596" t="str">
        <f>@'BOP COSTING'!C80:D80</f>
      </c>
      <c r="F16" s="596" t="str">
        <f>@'BOP COSTING'!C29:D29</f>
      </c>
      <c r="G16" s="596"/>
      <c r="H16" s="596">
        <f>'BOP COSTING'!C102</f>
        <v>0.00252</v>
      </c>
      <c r="I16" s="592" t="str">
        <f>F16+G16+H16*A16</f>
      </c>
      <c r="J16" s="593">
        <f>'BOP COSTING'!C103</f>
      </c>
      <c r="K16" s="594" t="str">
        <f>I16/D16</f>
      </c>
    </row>
    <row r="17" customHeight="1" ht="21.0">
      <c r="A17" s="597">
        <v>1.0</v>
      </c>
      <c r="B17" s="598" t="s">
        <v>560</v>
      </c>
      <c r="C17" s="598">
        <v>0.03</v>
      </c>
      <c r="D17" s="599">
        <f>'FEASIBILITY'!C17</f>
      </c>
      <c r="E17" s="599" t="s">
        <v>561</v>
      </c>
      <c r="F17" s="599" t="s">
        <v>562</v>
      </c>
      <c r="G17" s="600" t="s">
        <v>563</v>
      </c>
      <c r="H17" s="601"/>
      <c r="I17" s="602" t="s">
        <f>F17</f>
        <v>564</v>
      </c>
      <c r="J17" s="603"/>
      <c r="K17" s="604" t="str">
        <f>I17/D17</f>
      </c>
    </row>
    <row r="18" customHeight="1" ht="21.0">
      <c r="A18" s="605">
        <v>1.0</v>
      </c>
      <c r="B18" s="606" t="s">
        <v>565</v>
      </c>
      <c r="C18" s="606">
        <v>0.01</v>
      </c>
      <c r="D18" s="607"/>
      <c r="E18" s="607" t="s">
        <v>566</v>
      </c>
      <c r="F18" s="607" t="s">
        <v>567</v>
      </c>
      <c r="G18" s="607" t="s">
        <v>568</v>
      </c>
      <c r="H18" s="607"/>
      <c r="I18" s="608" t="s">
        <f>F18</f>
        <v>569</v>
      </c>
      <c r="J18" s="608"/>
      <c r="K18" s="604" t="str">
        <f>I18/D2</f>
      </c>
    </row>
    <row r="19" customHeight="1" ht="21.0">
      <c r="A19" s="609" t="s">
        <v>570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1"/>
    </row>
    <row r="20" customHeight="1" ht="21.0">
      <c r="A20" s="612"/>
      <c r="B20" s="581" t="s">
        <v>571</v>
      </c>
      <c r="C20" s="613" t="s">
        <v>572</v>
      </c>
      <c r="D20" s="614"/>
      <c r="E20" s="613" t="s">
        <v>573</v>
      </c>
      <c r="F20" s="615"/>
      <c r="G20" s="580" t="s">
        <v>574</v>
      </c>
      <c r="H20" s="616" t="s">
        <v>575</v>
      </c>
      <c r="I20" s="581" t="s">
        <v>576</v>
      </c>
      <c r="J20" s="580" t="s">
        <v>577</v>
      </c>
      <c r="K20" s="319"/>
      <c r="L20" s="617"/>
      <c r="M20" s="617"/>
      <c r="N20" s="618"/>
      <c r="O20" s="617"/>
    </row>
    <row r="21" customHeight="1" ht="38.25">
      <c r="A21" s="579"/>
      <c r="B21" s="588"/>
      <c r="C21" s="619" t="s">
        <v>578</v>
      </c>
      <c r="D21" s="619" t="s">
        <v>579</v>
      </c>
      <c r="E21" s="584" t="s">
        <v>580</v>
      </c>
      <c r="F21" s="620" t="s">
        <v>581</v>
      </c>
      <c r="G21" s="580"/>
      <c r="H21" s="621"/>
      <c r="I21" s="588"/>
      <c r="J21" s="578"/>
      <c r="K21" s="319"/>
      <c r="L21" s="617"/>
      <c r="M21" s="617"/>
      <c r="N21" s="618"/>
      <c r="O21" s="617"/>
    </row>
    <row r="22" customHeight="1" ht="49.5">
      <c r="A22" s="622">
        <v>10.0</v>
      </c>
      <c r="B22" s="623" t="s">
        <v>582</v>
      </c>
      <c r="C22" s="624" t="s">
        <v>583</v>
      </c>
      <c r="D22" s="625" t="s">
        <v>584</v>
      </c>
      <c r="E22" s="626"/>
      <c r="F22" s="627"/>
      <c r="G22" s="628" t="str">
        <f>(E22*C22+F22*D22)/(C36-D36)</f>
        <v>#NAME?</v>
      </c>
      <c r="H22" s="629"/>
      <c r="I22" s="630"/>
      <c r="J22" s="630"/>
      <c r="K22" s="319"/>
      <c r="L22" s="617"/>
      <c r="M22" s="617"/>
      <c r="N22" s="618"/>
      <c r="O22" s="617"/>
    </row>
    <row r="23" customHeight="1" ht="21.0">
      <c r="A23" s="631">
        <v>20.0</v>
      </c>
      <c r="B23" s="623" t="s">
        <v>585</v>
      </c>
      <c r="C23" s="632" t="s">
        <v>586</v>
      </c>
      <c r="D23" s="633" t="s">
        <v>587</v>
      </c>
      <c r="E23" s="634"/>
      <c r="F23" s="635"/>
      <c r="G23" s="628" t="str">
        <f>(E23*C23+F23*D23)/(C36-D36)</f>
        <v>#NAME?</v>
      </c>
      <c r="H23" s="636"/>
      <c r="I23" s="637"/>
      <c r="J23" s="637"/>
      <c r="K23" s="319"/>
      <c r="L23" s="617"/>
      <c r="M23" s="617"/>
      <c r="N23" s="618"/>
      <c r="O23" s="617"/>
    </row>
    <row r="24" customHeight="1" ht="21.0">
      <c r="A24" s="631">
        <v>30.0</v>
      </c>
      <c r="B24" s="623" t="s">
        <v>588</v>
      </c>
      <c r="C24" s="632" t="s">
        <v>589</v>
      </c>
      <c r="D24" s="633" t="s">
        <v>590</v>
      </c>
      <c r="E24" s="634"/>
      <c r="F24" s="635"/>
      <c r="G24" s="628" t="str">
        <f>(E24*C24+F24*D24)/(C36-D36)</f>
        <v>#NAME?</v>
      </c>
      <c r="H24" s="636"/>
      <c r="I24" s="637"/>
      <c r="J24" s="637"/>
      <c r="K24" s="319"/>
      <c r="L24" s="617"/>
      <c r="M24" s="617"/>
      <c r="N24" s="618"/>
      <c r="O24" s="617"/>
    </row>
    <row r="25" customHeight="1" ht="21.0">
      <c r="A25" s="631">
        <v>40.0</v>
      </c>
      <c r="B25" s="623" t="s">
        <v>591</v>
      </c>
      <c r="C25" s="632" t="s">
        <v>592</v>
      </c>
      <c r="D25" s="633" t="s">
        <v>593</v>
      </c>
      <c r="E25" s="634"/>
      <c r="F25" s="635"/>
      <c r="G25" s="628" t="str">
        <f>(E25*C25+F25*D25)/(C36-D36)</f>
        <v>#NAME?</v>
      </c>
      <c r="H25" s="636"/>
      <c r="I25" s="637"/>
      <c r="J25" s="637"/>
      <c r="K25" s="319"/>
      <c r="L25" s="617"/>
      <c r="M25" s="617"/>
      <c r="N25" s="618"/>
      <c r="O25" s="617"/>
    </row>
    <row r="26" customHeight="1" ht="21.0">
      <c r="A26" s="631">
        <v>50.0</v>
      </c>
      <c r="B26" s="623" t="s">
        <v>594</v>
      </c>
      <c r="C26" s="632" t="s">
        <v>595</v>
      </c>
      <c r="D26" s="633" t="s">
        <v>596</v>
      </c>
      <c r="E26" s="634"/>
      <c r="F26" s="635"/>
      <c r="G26" s="628" t="str">
        <f>(E26*C26+F26*D26)/(C36-D36)</f>
        <v>#NAME?</v>
      </c>
      <c r="H26" s="636"/>
      <c r="I26" s="637"/>
      <c r="J26" s="637"/>
      <c r="K26" s="319"/>
      <c r="L26" s="617"/>
      <c r="M26" s="617"/>
      <c r="N26" s="618"/>
      <c r="O26" s="617"/>
    </row>
    <row r="27" customHeight="1" ht="21.0">
      <c r="A27" s="631">
        <v>60.0</v>
      </c>
      <c r="B27" s="638" t="s">
        <v>597</v>
      </c>
      <c r="C27" s="632" t="s">
        <v>598</v>
      </c>
      <c r="D27" s="633" t="s">
        <v>599</v>
      </c>
      <c r="E27" s="639"/>
      <c r="F27" s="640"/>
      <c r="G27" s="628" t="str">
        <f>(E27*C27+F27*D27)/(C36-D36)</f>
        <v>#NAME?</v>
      </c>
      <c r="H27" s="641"/>
      <c r="I27" s="642"/>
      <c r="J27" s="642"/>
      <c r="K27" s="319"/>
      <c r="L27" s="617"/>
      <c r="M27" s="617"/>
      <c r="N27" s="618"/>
      <c r="O27" s="617"/>
    </row>
    <row r="28" customHeight="1" ht="21.0">
      <c r="A28" s="643">
        <v>70.0</v>
      </c>
      <c r="B28" s="644" t="s">
        <v>600</v>
      </c>
      <c r="C28" s="645" t="s">
        <v>601</v>
      </c>
      <c r="D28" s="646" t="s">
        <v>602</v>
      </c>
      <c r="E28" s="634"/>
      <c r="F28" s="635"/>
      <c r="G28" s="628" t="str">
        <f>(E28*C28+F28*D28)/(C36-D36)</f>
        <v>#NAME?</v>
      </c>
      <c r="H28" s="636"/>
      <c r="I28" s="637"/>
      <c r="J28" s="637"/>
      <c r="K28" s="319"/>
      <c r="L28" s="617"/>
      <c r="M28" s="617"/>
      <c r="N28" s="618"/>
      <c r="O28" s="617"/>
    </row>
    <row r="29" customHeight="1" ht="21.0">
      <c r="A29" s="609" t="s">
        <v>603</v>
      </c>
      <c r="B29" s="610"/>
      <c r="C29" s="610"/>
      <c r="D29" s="610"/>
      <c r="E29" s="610"/>
      <c r="F29" s="610"/>
      <c r="G29" s="610"/>
      <c r="H29" s="610"/>
      <c r="I29" s="610"/>
      <c r="J29" s="647"/>
    </row>
    <row r="30" customHeight="1" ht="15.75">
      <c r="A30" s="648"/>
      <c r="B30" s="648" t="s">
        <v>604</v>
      </c>
      <c r="C30" s="648" t="s">
        <v>605</v>
      </c>
      <c r="D30" s="648" t="s">
        <v>606</v>
      </c>
      <c r="E30" s="648" t="s">
        <v>607</v>
      </c>
      <c r="F30" s="648" t="s">
        <v>608</v>
      </c>
      <c r="G30" s="648" t="s">
        <v>609</v>
      </c>
      <c r="H30" s="649" t="s">
        <v>610</v>
      </c>
      <c r="I30" s="649" t="s">
        <v>611</v>
      </c>
      <c r="J30" s="649" t="s">
        <v>612</v>
      </c>
      <c r="K30" s="583"/>
      <c r="L30" s="583"/>
      <c r="M30" s="583"/>
      <c r="N30" s="583"/>
      <c r="O30" s="583"/>
      <c r="P30" s="583"/>
      <c r="Q30" s="583"/>
      <c r="R30" s="583"/>
      <c r="S30" s="583"/>
      <c r="T30" s="583"/>
      <c r="U30" s="583"/>
      <c r="V30" s="583"/>
      <c r="W30" s="583"/>
      <c r="X30" s="583"/>
      <c r="Y30" s="583"/>
      <c r="Z30" s="583"/>
      <c r="AA30" s="583"/>
      <c r="AB30" s="583"/>
      <c r="AC30" s="583"/>
      <c r="AD30" s="583"/>
      <c r="AE30" s="583"/>
      <c r="AF30" s="583"/>
      <c r="AG30" s="583"/>
      <c r="AH30" s="583"/>
      <c r="AI30" s="583"/>
      <c r="AJ30" s="583"/>
      <c r="AK30" s="583"/>
      <c r="AL30" s="583"/>
      <c r="AM30" s="583"/>
      <c r="AN30" s="583"/>
      <c r="AO30" s="583"/>
      <c r="AP30" s="583"/>
      <c r="AQ30" s="583"/>
      <c r="AR30" s="583"/>
      <c r="AS30" s="583"/>
      <c r="AT30" s="583"/>
      <c r="AU30" s="583"/>
      <c r="AV30" s="583"/>
      <c r="AW30" s="583"/>
      <c r="AX30" s="583"/>
      <c r="AY30" s="583"/>
      <c r="AZ30" s="583"/>
      <c r="BA30" s="583"/>
      <c r="BB30" s="583"/>
      <c r="BC30" s="583"/>
      <c r="BD30" s="583"/>
      <c r="BE30" s="583"/>
      <c r="BF30" s="583"/>
      <c r="BG30" s="583"/>
      <c r="BH30" s="583"/>
      <c r="BI30" s="583"/>
      <c r="BJ30" s="583"/>
      <c r="BK30" s="583"/>
      <c r="BL30" s="583"/>
      <c r="BM30" s="583"/>
      <c r="BN30" s="583"/>
      <c r="BO30" s="583"/>
      <c r="BP30" s="583"/>
      <c r="BQ30" s="583"/>
      <c r="BR30" s="583"/>
      <c r="BS30" s="583"/>
      <c r="BT30" s="583"/>
      <c r="BU30" s="583"/>
      <c r="BV30" s="583"/>
      <c r="BW30" s="583"/>
      <c r="BX30" s="583"/>
      <c r="BY30" s="583"/>
      <c r="BZ30" s="583"/>
      <c r="CA30" s="583"/>
      <c r="CB30" s="583"/>
      <c r="CC30" s="583"/>
      <c r="CD30" s="583"/>
      <c r="CE30" s="583"/>
      <c r="CF30" s="583"/>
      <c r="CG30" s="583"/>
      <c r="CH30" s="583"/>
      <c r="CI30" s="583"/>
      <c r="CJ30" s="583"/>
      <c r="CK30" s="583"/>
      <c r="CL30" s="583"/>
      <c r="CM30" s="583"/>
      <c r="CN30" s="583"/>
      <c r="CO30" s="583"/>
      <c r="CP30" s="583"/>
      <c r="CQ30" s="583"/>
      <c r="CR30" s="583"/>
      <c r="CS30" s="583"/>
      <c r="CT30" s="583"/>
      <c r="CU30" s="583"/>
      <c r="CV30" s="583"/>
      <c r="CW30" s="583"/>
      <c r="CX30" s="583"/>
      <c r="CY30" s="583"/>
      <c r="CZ30" s="583"/>
      <c r="DA30" s="583"/>
      <c r="DB30" s="583"/>
      <c r="DC30" s="583"/>
      <c r="DD30" s="583"/>
      <c r="DE30" s="583"/>
      <c r="DF30" s="583"/>
      <c r="DG30" s="583"/>
      <c r="DH30" s="583"/>
      <c r="DI30" s="583"/>
      <c r="DJ30" s="583"/>
      <c r="DK30" s="583"/>
      <c r="DL30" s="583"/>
      <c r="DM30" s="583"/>
      <c r="DN30" s="583"/>
      <c r="DO30" s="583"/>
      <c r="DP30" s="583"/>
      <c r="DQ30" s="583"/>
      <c r="DR30" s="583"/>
      <c r="DS30" s="583"/>
      <c r="DT30" s="583"/>
      <c r="DU30" s="583"/>
      <c r="DV30" s="583"/>
      <c r="DW30" s="583"/>
      <c r="DX30" s="583"/>
      <c r="DY30" s="583"/>
      <c r="DZ30" s="583"/>
      <c r="EA30" s="583"/>
      <c r="EB30" s="583"/>
      <c r="EC30" s="583"/>
      <c r="ED30" s="583"/>
      <c r="EE30" s="583"/>
      <c r="EF30" s="583"/>
      <c r="EG30" s="583"/>
      <c r="EH30" s="583"/>
      <c r="EI30" s="583"/>
      <c r="EJ30" s="583"/>
      <c r="EK30" s="583"/>
      <c r="EL30" s="583"/>
      <c r="EM30" s="583"/>
      <c r="EN30" s="583"/>
      <c r="EO30" s="583"/>
      <c r="EP30" s="583"/>
      <c r="EQ30" s="583"/>
      <c r="ER30" s="583"/>
      <c r="ES30" s="583"/>
      <c r="ET30" s="583"/>
      <c r="EU30" s="583"/>
      <c r="EV30" s="583"/>
      <c r="EW30" s="583"/>
      <c r="EX30" s="583"/>
      <c r="EY30" s="583"/>
      <c r="EZ30" s="583"/>
      <c r="FA30" s="583"/>
      <c r="FB30" s="583"/>
      <c r="FC30" s="583"/>
      <c r="FD30" s="583"/>
      <c r="FE30" s="583"/>
      <c r="FF30" s="583"/>
      <c r="FG30" s="583"/>
      <c r="FH30" s="583"/>
      <c r="FI30" s="583"/>
      <c r="FJ30" s="583"/>
      <c r="FK30" s="583"/>
      <c r="FL30" s="583"/>
      <c r="FM30" s="583"/>
      <c r="FN30" s="583"/>
      <c r="FO30" s="583"/>
      <c r="FP30" s="583"/>
      <c r="FQ30" s="583"/>
      <c r="FR30" s="583"/>
      <c r="FS30" s="583"/>
      <c r="FT30" s="583"/>
      <c r="FU30" s="583"/>
      <c r="FV30" s="583"/>
      <c r="FW30" s="583"/>
      <c r="FX30" s="583"/>
      <c r="FY30" s="583"/>
      <c r="FZ30" s="583"/>
      <c r="GA30" s="583"/>
      <c r="GB30" s="583"/>
      <c r="GC30" s="583"/>
      <c r="GD30" s="583"/>
      <c r="GE30" s="583"/>
      <c r="GF30" s="583"/>
      <c r="GG30" s="583"/>
      <c r="GH30" s="583"/>
      <c r="GI30" s="583"/>
      <c r="GJ30" s="583"/>
      <c r="GK30" s="583"/>
      <c r="GL30" s="583"/>
      <c r="GM30" s="583"/>
      <c r="GN30" s="583"/>
      <c r="GO30" s="583"/>
      <c r="GP30" s="583"/>
      <c r="GQ30" s="583"/>
      <c r="GR30" s="583"/>
      <c r="GS30" s="583"/>
      <c r="GT30" s="583"/>
      <c r="GU30" s="583"/>
      <c r="GV30" s="583"/>
      <c r="GW30" s="583"/>
      <c r="GX30" s="583"/>
      <c r="GY30" s="583"/>
      <c r="GZ30" s="583"/>
      <c r="HA30" s="583"/>
      <c r="HB30" s="583"/>
      <c r="HC30" s="583"/>
      <c r="HD30" s="583"/>
      <c r="HE30" s="583"/>
      <c r="HF30" s="583"/>
      <c r="HG30" s="583"/>
      <c r="HH30" s="583"/>
      <c r="HI30" s="583"/>
      <c r="HJ30" s="583"/>
      <c r="HK30" s="583"/>
      <c r="HL30" s="583"/>
      <c r="HM30" s="583"/>
      <c r="HN30" s="583"/>
      <c r="HO30" s="583"/>
      <c r="HP30" s="583"/>
      <c r="HQ30" s="583"/>
      <c r="HR30" s="583"/>
      <c r="HS30" s="583"/>
      <c r="HT30" s="583"/>
      <c r="HU30" s="583"/>
      <c r="HV30" s="583"/>
      <c r="HW30" s="583"/>
      <c r="HX30" s="583"/>
      <c r="HY30" s="583"/>
      <c r="HZ30" s="583"/>
      <c r="IA30" s="583"/>
      <c r="IB30" s="583"/>
      <c r="IC30" s="583"/>
      <c r="ID30" s="583"/>
      <c r="IE30" s="583"/>
      <c r="IF30" s="583"/>
      <c r="IG30" s="583"/>
      <c r="IH30" s="583"/>
      <c r="II30" s="583"/>
      <c r="IJ30" s="583"/>
      <c r="IK30" s="583"/>
      <c r="IL30" s="583"/>
      <c r="IM30" s="583"/>
      <c r="IN30" s="583"/>
      <c r="IO30" s="583"/>
      <c r="IP30" s="583"/>
      <c r="IQ30" s="583"/>
      <c r="IR30" s="583"/>
      <c r="IS30" s="583"/>
      <c r="IT30" s="583"/>
      <c r="IU30" s="583"/>
      <c r="IV30" s="583"/>
      <c r="IW30" s="583"/>
      <c r="IX30" s="583"/>
      <c r="IY30" s="583"/>
      <c r="IZ30" s="583"/>
      <c r="JA30" s="583"/>
      <c r="JB30" s="583"/>
      <c r="JC30" s="583"/>
      <c r="JD30" s="583"/>
      <c r="JE30" s="583"/>
      <c r="JF30" s="583"/>
      <c r="JG30" s="583"/>
      <c r="JH30" s="583"/>
      <c r="JI30" s="583"/>
      <c r="JJ30" s="583"/>
      <c r="JK30" s="583"/>
      <c r="JL30" s="583"/>
      <c r="JM30" s="583"/>
      <c r="JN30" s="583"/>
      <c r="JO30" s="583"/>
      <c r="JP30" s="583"/>
      <c r="JQ30" s="583"/>
      <c r="JR30" s="583"/>
      <c r="JS30" s="583"/>
      <c r="JT30" s="583"/>
      <c r="JU30" s="583"/>
      <c r="JV30" s="583"/>
      <c r="JW30" s="583"/>
      <c r="JX30" s="583"/>
      <c r="JY30" s="583"/>
      <c r="JZ30" s="583"/>
      <c r="KA30" s="583"/>
      <c r="KB30" s="583"/>
      <c r="KC30" s="583"/>
      <c r="KD30" s="583"/>
      <c r="KE30" s="583"/>
      <c r="KF30" s="583"/>
      <c r="KG30" s="583"/>
      <c r="KH30" s="583"/>
      <c r="KI30" s="583"/>
      <c r="KJ30" s="583"/>
      <c r="KK30" s="583"/>
      <c r="KL30" s="583"/>
      <c r="KM30" s="583"/>
      <c r="KN30" s="583"/>
      <c r="KO30" s="583"/>
      <c r="KP30" s="583"/>
      <c r="KQ30" s="583"/>
      <c r="KR30" s="583"/>
      <c r="KS30" s="583"/>
      <c r="KT30" s="583"/>
      <c r="KU30" s="583"/>
      <c r="KV30" s="583"/>
      <c r="KW30" s="583"/>
      <c r="KX30" s="583"/>
      <c r="KY30" s="583"/>
      <c r="KZ30" s="583"/>
      <c r="LA30" s="583"/>
      <c r="LB30" s="583"/>
      <c r="LC30" s="583"/>
      <c r="LD30" s="583"/>
      <c r="LE30" s="583"/>
      <c r="LF30" s="583"/>
      <c r="LG30" s="583"/>
      <c r="LH30" s="583"/>
      <c r="LI30" s="583"/>
      <c r="LJ30" s="583"/>
      <c r="LK30" s="583"/>
      <c r="LL30" s="583"/>
      <c r="LM30" s="583"/>
      <c r="LN30" s="583"/>
      <c r="LO30" s="583"/>
      <c r="LP30" s="583"/>
      <c r="LQ30" s="583"/>
      <c r="LR30" s="583"/>
      <c r="LS30" s="583"/>
      <c r="LT30" s="583"/>
      <c r="LU30" s="583"/>
      <c r="LV30" s="583"/>
      <c r="LW30" s="583"/>
      <c r="LX30" s="583"/>
      <c r="LY30" s="583"/>
      <c r="LZ30" s="583"/>
      <c r="MA30" s="583"/>
      <c r="MB30" s="583"/>
      <c r="MC30" s="583"/>
      <c r="MD30" s="583"/>
      <c r="ME30" s="583"/>
      <c r="MF30" s="583"/>
      <c r="MG30" s="583"/>
      <c r="MH30" s="583"/>
      <c r="MI30" s="583"/>
      <c r="MJ30" s="583"/>
      <c r="MK30" s="583"/>
      <c r="ML30" s="583"/>
      <c r="MM30" s="583"/>
      <c r="MN30" s="583"/>
      <c r="MO30" s="583"/>
      <c r="MP30" s="583"/>
      <c r="MQ30" s="583"/>
      <c r="MR30" s="583"/>
      <c r="MS30" s="583"/>
      <c r="MT30" s="583"/>
      <c r="MU30" s="583"/>
      <c r="MV30" s="583"/>
      <c r="MW30" s="583"/>
      <c r="MX30" s="583"/>
      <c r="MY30" s="583"/>
      <c r="MZ30" s="583"/>
      <c r="NA30" s="583"/>
      <c r="NB30" s="583"/>
      <c r="NC30" s="583"/>
      <c r="ND30" s="583"/>
      <c r="NE30" s="583"/>
      <c r="NF30" s="583"/>
      <c r="NG30" s="583"/>
      <c r="NH30" s="583"/>
      <c r="NI30" s="583"/>
      <c r="NJ30" s="583"/>
      <c r="NK30" s="583"/>
      <c r="NL30" s="583"/>
      <c r="NM30" s="583"/>
      <c r="NN30" s="583"/>
      <c r="NO30" s="583"/>
      <c r="NP30" s="583"/>
      <c r="NQ30" s="583"/>
      <c r="NR30" s="583"/>
      <c r="NS30" s="583"/>
      <c r="NT30" s="583"/>
      <c r="NU30" s="583"/>
      <c r="NV30" s="583"/>
      <c r="NW30" s="583"/>
      <c r="NX30" s="583"/>
      <c r="NY30" s="583"/>
      <c r="NZ30" s="583"/>
      <c r="OA30" s="583"/>
      <c r="OB30" s="583"/>
      <c r="OC30" s="583"/>
      <c r="OD30" s="583"/>
      <c r="OE30" s="583"/>
      <c r="OF30" s="583"/>
      <c r="OG30" s="583"/>
      <c r="OH30" s="583"/>
      <c r="OI30" s="583"/>
      <c r="OJ30" s="583"/>
      <c r="OK30" s="583"/>
      <c r="OL30" s="583"/>
      <c r="OM30" s="583"/>
      <c r="ON30" s="583"/>
      <c r="OO30" s="583"/>
      <c r="OP30" s="583"/>
      <c r="OQ30" s="583"/>
      <c r="OR30" s="583"/>
      <c r="OS30" s="583"/>
      <c r="OT30" s="583"/>
      <c r="OU30" s="583"/>
      <c r="OV30" s="583"/>
      <c r="OW30" s="583"/>
      <c r="OX30" s="583"/>
      <c r="OY30" s="583"/>
      <c r="OZ30" s="583"/>
      <c r="PA30" s="583"/>
      <c r="PB30" s="583"/>
      <c r="PC30" s="583"/>
      <c r="PD30" s="583"/>
      <c r="PE30" s="583"/>
      <c r="PF30" s="583"/>
      <c r="PG30" s="583"/>
      <c r="PH30" s="583"/>
      <c r="PI30" s="583"/>
      <c r="PJ30" s="583"/>
      <c r="PK30" s="583"/>
      <c r="PL30" s="583"/>
      <c r="PM30" s="583"/>
      <c r="PN30" s="583"/>
      <c r="PO30" s="583"/>
      <c r="PP30" s="583"/>
      <c r="PQ30" s="583"/>
      <c r="PR30" s="583"/>
      <c r="PS30" s="583"/>
      <c r="PT30" s="583"/>
      <c r="PU30" s="583"/>
      <c r="PV30" s="583"/>
      <c r="PW30" s="583"/>
      <c r="PX30" s="583"/>
      <c r="PY30" s="583"/>
      <c r="PZ30" s="583"/>
      <c r="QA30" s="583"/>
      <c r="QB30" s="583"/>
      <c r="QC30" s="583"/>
      <c r="QD30" s="583"/>
      <c r="QE30" s="583"/>
      <c r="QF30" s="583"/>
      <c r="QG30" s="583"/>
      <c r="QH30" s="583"/>
      <c r="QI30" s="583"/>
      <c r="QJ30" s="583"/>
      <c r="QK30" s="583"/>
      <c r="QL30" s="583"/>
      <c r="QM30" s="583"/>
      <c r="QN30" s="583"/>
      <c r="QO30" s="583"/>
      <c r="QP30" s="583"/>
      <c r="QQ30" s="583"/>
      <c r="QR30" s="583"/>
      <c r="QS30" s="583"/>
      <c r="QT30" s="583"/>
      <c r="QU30" s="583"/>
      <c r="QV30" s="583"/>
      <c r="QW30" s="583"/>
      <c r="QX30" s="583"/>
      <c r="QY30" s="583"/>
      <c r="QZ30" s="583"/>
      <c r="RA30" s="583"/>
      <c r="RB30" s="583"/>
      <c r="RC30" s="583"/>
      <c r="RD30" s="583"/>
      <c r="RE30" s="583"/>
      <c r="RF30" s="583"/>
      <c r="RG30" s="583"/>
      <c r="RH30" s="583"/>
      <c r="RI30" s="583"/>
      <c r="RJ30" s="583"/>
      <c r="RK30" s="583"/>
      <c r="RL30" s="583"/>
      <c r="RM30" s="583"/>
      <c r="RN30" s="583"/>
      <c r="RO30" s="583"/>
      <c r="RP30" s="583"/>
      <c r="RQ30" s="583"/>
      <c r="RR30" s="583"/>
      <c r="RS30" s="583"/>
      <c r="RT30" s="583"/>
      <c r="RU30" s="583"/>
      <c r="RV30" s="583"/>
      <c r="RW30" s="583"/>
      <c r="RX30" s="583"/>
      <c r="RY30" s="583"/>
      <c r="RZ30" s="583"/>
      <c r="SA30" s="583"/>
      <c r="SB30" s="583"/>
      <c r="SC30" s="583"/>
      <c r="SD30" s="583"/>
      <c r="SE30" s="583"/>
      <c r="SF30" s="583"/>
      <c r="SG30" s="583"/>
      <c r="SH30" s="583"/>
      <c r="SI30" s="583"/>
      <c r="SJ30" s="583"/>
      <c r="SK30" s="583"/>
      <c r="SL30" s="583"/>
      <c r="SM30" s="583"/>
      <c r="SN30" s="583"/>
      <c r="SO30" s="583"/>
      <c r="SP30" s="583"/>
      <c r="SQ30" s="583"/>
      <c r="SR30" s="583"/>
      <c r="SS30" s="583"/>
      <c r="ST30" s="583"/>
      <c r="SU30" s="583"/>
      <c r="SV30" s="583"/>
      <c r="SW30" s="583"/>
      <c r="SX30" s="583"/>
      <c r="SY30" s="583"/>
      <c r="SZ30" s="583"/>
      <c r="TA30" s="583"/>
      <c r="TB30" s="583"/>
      <c r="TC30" s="583"/>
      <c r="TD30" s="583"/>
      <c r="TE30" s="583"/>
      <c r="TF30" s="583"/>
      <c r="TG30" s="583"/>
      <c r="TH30" s="583"/>
      <c r="TI30" s="583"/>
      <c r="TJ30" s="583"/>
      <c r="TK30" s="583"/>
      <c r="TL30" s="583"/>
      <c r="TM30" s="583"/>
      <c r="TN30" s="583"/>
      <c r="TO30" s="583"/>
      <c r="TP30" s="583"/>
      <c r="TQ30" s="583"/>
      <c r="TR30" s="583"/>
      <c r="TS30" s="583"/>
      <c r="TT30" s="583"/>
      <c r="TU30" s="583"/>
      <c r="TV30" s="583"/>
      <c r="TW30" s="583"/>
      <c r="TX30" s="583"/>
      <c r="TY30" s="583"/>
      <c r="TZ30" s="583"/>
      <c r="UA30" s="583"/>
      <c r="UB30" s="583"/>
      <c r="UC30" s="583"/>
      <c r="UD30" s="583"/>
      <c r="UE30" s="583"/>
      <c r="UF30" s="583"/>
      <c r="UG30" s="583"/>
      <c r="UH30" s="583"/>
      <c r="UI30" s="583"/>
      <c r="UJ30" s="583"/>
      <c r="UK30" s="583"/>
      <c r="UL30" s="583"/>
      <c r="UM30" s="583"/>
      <c r="UN30" s="583"/>
      <c r="UO30" s="583"/>
      <c r="UP30" s="583"/>
      <c r="UQ30" s="583"/>
      <c r="UR30" s="583"/>
      <c r="US30" s="583"/>
      <c r="UT30" s="583"/>
      <c r="UU30" s="583"/>
      <c r="UV30" s="583"/>
      <c r="UW30" s="583"/>
      <c r="UX30" s="583"/>
      <c r="UY30" s="583"/>
      <c r="UZ30" s="583"/>
      <c r="VA30" s="583"/>
      <c r="VB30" s="583"/>
      <c r="VC30" s="583"/>
      <c r="VD30" s="583"/>
      <c r="VE30" s="583"/>
      <c r="VF30" s="583"/>
      <c r="VG30" s="583"/>
      <c r="VH30" s="583"/>
      <c r="VI30" s="583"/>
      <c r="VJ30" s="583"/>
      <c r="VK30" s="583"/>
      <c r="VL30" s="583"/>
      <c r="VM30" s="583"/>
      <c r="VN30" s="583"/>
      <c r="VO30" s="583"/>
      <c r="VP30" s="583"/>
      <c r="VQ30" s="583"/>
      <c r="VR30" s="583"/>
      <c r="VS30" s="583"/>
      <c r="VT30" s="583"/>
      <c r="VU30" s="583"/>
      <c r="VV30" s="583"/>
      <c r="VW30" s="583"/>
      <c r="VX30" s="583"/>
      <c r="VY30" s="583"/>
      <c r="VZ30" s="583"/>
      <c r="WA30" s="583"/>
      <c r="WB30" s="583"/>
      <c r="WC30" s="583"/>
      <c r="WD30" s="583"/>
      <c r="WE30" s="583"/>
      <c r="WF30" s="583"/>
      <c r="WG30" s="583"/>
      <c r="WH30" s="583"/>
      <c r="WI30" s="583"/>
      <c r="WJ30" s="583"/>
      <c r="WK30" s="583"/>
      <c r="WL30" s="583"/>
      <c r="WM30" s="583"/>
      <c r="WN30" s="583"/>
      <c r="WO30" s="583"/>
      <c r="WP30" s="583"/>
      <c r="WQ30" s="583"/>
      <c r="WR30" s="583"/>
      <c r="WS30" s="583"/>
      <c r="WT30" s="583"/>
      <c r="WU30" s="583"/>
      <c r="WV30" s="583"/>
      <c r="WW30" s="583"/>
      <c r="WX30" s="583"/>
      <c r="WY30" s="583"/>
      <c r="WZ30" s="583"/>
      <c r="XA30" s="583"/>
      <c r="XB30" s="583"/>
      <c r="XC30" s="583"/>
      <c r="XD30" s="583"/>
      <c r="XE30" s="583"/>
      <c r="XF30" s="583"/>
      <c r="XG30" s="583"/>
      <c r="XH30" s="583"/>
      <c r="XI30" s="583"/>
      <c r="XJ30" s="583"/>
      <c r="XK30" s="583"/>
      <c r="XL30" s="583"/>
      <c r="XM30" s="583"/>
      <c r="XN30" s="583"/>
      <c r="XO30" s="583"/>
      <c r="XP30" s="583"/>
      <c r="XQ30" s="583"/>
      <c r="XR30" s="583"/>
      <c r="XS30" s="583"/>
      <c r="XT30" s="583"/>
      <c r="XU30" s="583"/>
      <c r="XV30" s="583"/>
      <c r="XW30" s="583"/>
      <c r="XX30" s="583"/>
      <c r="XY30" s="583"/>
      <c r="XZ30" s="583"/>
      <c r="YA30" s="583"/>
      <c r="YB30" s="583"/>
      <c r="YC30" s="583"/>
      <c r="YD30" s="583"/>
      <c r="YE30" s="583"/>
      <c r="YF30" s="583"/>
      <c r="YG30" s="583"/>
      <c r="YH30" s="583"/>
      <c r="YI30" s="583"/>
      <c r="YJ30" s="583"/>
      <c r="YK30" s="583"/>
      <c r="YL30" s="583"/>
      <c r="YM30" s="583"/>
      <c r="YN30" s="583"/>
      <c r="YO30" s="583"/>
      <c r="YP30" s="583"/>
      <c r="YQ30" s="583"/>
      <c r="YR30" s="583"/>
      <c r="YS30" s="583"/>
      <c r="YT30" s="583"/>
      <c r="YU30" s="583"/>
      <c r="YV30" s="583"/>
      <c r="YW30" s="583"/>
      <c r="YX30" s="583"/>
      <c r="YY30" s="583"/>
      <c r="YZ30" s="583"/>
      <c r="ZA30" s="583"/>
      <c r="ZB30" s="583"/>
      <c r="ZC30" s="583"/>
      <c r="ZD30" s="583"/>
      <c r="ZE30" s="583"/>
      <c r="ZF30" s="583"/>
      <c r="ZG30" s="583"/>
      <c r="ZH30" s="583"/>
      <c r="ZI30" s="583"/>
      <c r="ZJ30" s="583"/>
      <c r="ZK30" s="583"/>
      <c r="ZL30" s="583"/>
      <c r="ZM30" s="583"/>
      <c r="ZN30" s="583"/>
      <c r="ZO30" s="583"/>
      <c r="ZP30" s="583"/>
      <c r="ZQ30" s="583"/>
      <c r="ZR30" s="583"/>
      <c r="ZS30" s="583"/>
      <c r="ZT30" s="583"/>
      <c r="ZU30" s="583"/>
      <c r="ZV30" s="583"/>
      <c r="ZW30" s="583"/>
      <c r="ZX30" s="583"/>
      <c r="ZY30" s="583"/>
      <c r="ZZ30" s="583"/>
      <c r="AAA30" s="583"/>
      <c r="AAB30" s="583"/>
      <c r="AAC30" s="583"/>
      <c r="AAD30" s="583"/>
      <c r="AAE30" s="583"/>
      <c r="AAF30" s="583"/>
      <c r="AAG30" s="583"/>
      <c r="AAH30" s="583"/>
      <c r="AAI30" s="583"/>
      <c r="AAJ30" s="583"/>
      <c r="AAK30" s="583"/>
      <c r="AAL30" s="583"/>
      <c r="AAM30" s="583"/>
      <c r="AAN30" s="583"/>
      <c r="AAO30" s="583"/>
      <c r="AAP30" s="583"/>
      <c r="AAQ30" s="583"/>
      <c r="AAR30" s="583"/>
      <c r="AAS30" s="583"/>
      <c r="AAT30" s="583"/>
      <c r="AAU30" s="583"/>
      <c r="AAV30" s="583"/>
      <c r="AAW30" s="583"/>
      <c r="AAX30" s="583"/>
      <c r="AAY30" s="583"/>
      <c r="AAZ30" s="583"/>
      <c r="ABA30" s="583"/>
      <c r="ABB30" s="583"/>
      <c r="ABC30" s="583"/>
      <c r="ABD30" s="583"/>
      <c r="ABE30" s="583"/>
      <c r="ABF30" s="583"/>
      <c r="ABG30" s="583"/>
      <c r="ABH30" s="583"/>
      <c r="ABI30" s="583"/>
      <c r="ABJ30" s="583"/>
      <c r="ABK30" s="583"/>
      <c r="ABL30" s="583"/>
      <c r="ABM30" s="583"/>
      <c r="ABN30" s="583"/>
      <c r="ABO30" s="583"/>
      <c r="ABP30" s="583"/>
      <c r="ABQ30" s="583"/>
      <c r="ABR30" s="583"/>
      <c r="ABS30" s="583"/>
      <c r="ABT30" s="583"/>
      <c r="ABU30" s="583"/>
      <c r="ABV30" s="583"/>
      <c r="ABW30" s="583"/>
      <c r="ABX30" s="583"/>
      <c r="ABY30" s="583"/>
      <c r="ABZ30" s="583"/>
      <c r="ACA30" s="583"/>
      <c r="ACB30" s="583"/>
      <c r="ACC30" s="583"/>
      <c r="ACD30" s="583"/>
      <c r="ACE30" s="583"/>
      <c r="ACF30" s="583"/>
      <c r="ACG30" s="583"/>
      <c r="ACH30" s="583"/>
      <c r="ACI30" s="583"/>
      <c r="ACJ30" s="583"/>
      <c r="ACK30" s="583"/>
      <c r="ACL30" s="583"/>
      <c r="ACM30" s="583"/>
      <c r="ACN30" s="583"/>
      <c r="ACO30" s="583"/>
      <c r="ACP30" s="583"/>
      <c r="ACQ30" s="583"/>
      <c r="ACR30" s="583"/>
      <c r="ACS30" s="583"/>
      <c r="ACT30" s="583"/>
      <c r="ACU30" s="583"/>
      <c r="ACV30" s="583"/>
      <c r="ACW30" s="583"/>
      <c r="ACX30" s="583"/>
      <c r="ACY30" s="583"/>
      <c r="ACZ30" s="583"/>
      <c r="ADA30" s="583"/>
      <c r="ADB30" s="583"/>
      <c r="ADC30" s="583"/>
      <c r="ADD30" s="583"/>
      <c r="ADE30" s="583"/>
      <c r="ADF30" s="583"/>
      <c r="ADG30" s="583"/>
      <c r="ADH30" s="583"/>
      <c r="ADI30" s="583"/>
      <c r="ADJ30" s="583"/>
      <c r="ADK30" s="583"/>
      <c r="ADL30" s="583"/>
      <c r="ADM30" s="583"/>
      <c r="ADN30" s="583"/>
      <c r="ADO30" s="583"/>
      <c r="ADP30" s="583"/>
      <c r="ADQ30" s="583"/>
      <c r="ADR30" s="583"/>
      <c r="ADS30" s="583"/>
      <c r="ADT30" s="583"/>
      <c r="ADU30" s="583"/>
      <c r="ADV30" s="583"/>
      <c r="ADW30" s="583"/>
      <c r="ADX30" s="583"/>
      <c r="ADY30" s="583"/>
      <c r="ADZ30" s="583"/>
      <c r="AEA30" s="583"/>
      <c r="AEB30" s="583"/>
      <c r="AEC30" s="583"/>
      <c r="AED30" s="583"/>
      <c r="AEE30" s="583"/>
      <c r="AEF30" s="583"/>
      <c r="AEG30" s="583"/>
      <c r="AEH30" s="583"/>
      <c r="AEI30" s="583"/>
      <c r="AEJ30" s="583"/>
      <c r="AEK30" s="583"/>
      <c r="AEL30" s="583"/>
      <c r="AEM30" s="583"/>
      <c r="AEN30" s="583"/>
      <c r="AEO30" s="583"/>
      <c r="AEP30" s="583"/>
      <c r="AEQ30" s="583"/>
      <c r="AER30" s="583"/>
      <c r="AES30" s="583"/>
      <c r="AET30" s="583"/>
      <c r="AEU30" s="583"/>
      <c r="AEV30" s="583"/>
      <c r="AEW30" s="583"/>
      <c r="AEX30" s="583"/>
      <c r="AEY30" s="583"/>
      <c r="AEZ30" s="583"/>
      <c r="AFA30" s="583"/>
      <c r="AFB30" s="583"/>
      <c r="AFC30" s="583"/>
      <c r="AFD30" s="583"/>
      <c r="AFE30" s="583"/>
      <c r="AFF30" s="583"/>
      <c r="AFG30" s="583"/>
      <c r="AFH30" s="583"/>
      <c r="AFI30" s="583"/>
      <c r="AFJ30" s="583"/>
      <c r="AFK30" s="583"/>
      <c r="AFL30" s="583"/>
      <c r="AFM30" s="583"/>
      <c r="AFN30" s="583"/>
      <c r="AFO30" s="583"/>
      <c r="AFP30" s="583"/>
      <c r="AFQ30" s="583"/>
      <c r="AFR30" s="583"/>
      <c r="AFS30" s="583"/>
      <c r="AFT30" s="583"/>
      <c r="AFU30" s="583"/>
      <c r="AFV30" s="583"/>
      <c r="AFW30" s="583"/>
      <c r="AFX30" s="583"/>
      <c r="AFY30" s="583"/>
      <c r="AFZ30" s="583"/>
      <c r="AGA30" s="583"/>
      <c r="AGB30" s="583"/>
      <c r="AGC30" s="583"/>
      <c r="AGD30" s="583"/>
      <c r="AGE30" s="583"/>
      <c r="AGF30" s="583"/>
      <c r="AGG30" s="583"/>
      <c r="AGH30" s="583"/>
      <c r="AGI30" s="583"/>
      <c r="AGJ30" s="583"/>
      <c r="AGK30" s="583"/>
      <c r="AGL30" s="583"/>
      <c r="AGM30" s="583"/>
      <c r="AGN30" s="583"/>
      <c r="AGO30" s="583"/>
      <c r="AGP30" s="583"/>
      <c r="AGQ30" s="583"/>
      <c r="AGR30" s="583"/>
      <c r="AGS30" s="583"/>
      <c r="AGT30" s="583"/>
      <c r="AGU30" s="583"/>
      <c r="AGV30" s="583"/>
      <c r="AGW30" s="583"/>
      <c r="AGX30" s="583"/>
      <c r="AGY30" s="583"/>
      <c r="AGZ30" s="583"/>
      <c r="AHA30" s="583"/>
      <c r="AHB30" s="583"/>
      <c r="AHC30" s="583"/>
      <c r="AHD30" s="583"/>
      <c r="AHE30" s="583"/>
      <c r="AHF30" s="583"/>
      <c r="AHG30" s="583"/>
      <c r="AHH30" s="583"/>
      <c r="AHI30" s="583"/>
      <c r="AHJ30" s="583"/>
      <c r="AHK30" s="583"/>
      <c r="AHL30" s="583"/>
      <c r="AHM30" s="583"/>
      <c r="AHN30" s="583"/>
      <c r="AHO30" s="583"/>
      <c r="AHP30" s="583"/>
      <c r="AHQ30" s="583"/>
      <c r="AHR30" s="583"/>
      <c r="AHS30" s="583"/>
      <c r="AHT30" s="583"/>
      <c r="AHU30" s="583"/>
      <c r="AHV30" s="583"/>
      <c r="AHW30" s="583"/>
      <c r="AHX30" s="583"/>
      <c r="AHY30" s="583"/>
      <c r="AHZ30" s="583"/>
      <c r="AIA30" s="583"/>
      <c r="AIB30" s="583"/>
      <c r="AIC30" s="583"/>
      <c r="AID30" s="583"/>
      <c r="AIE30" s="583"/>
      <c r="AIF30" s="583"/>
      <c r="AIG30" s="583"/>
      <c r="AIH30" s="583"/>
      <c r="AII30" s="583"/>
      <c r="AIJ30" s="583"/>
      <c r="AIK30" s="583"/>
      <c r="AIL30" s="583"/>
      <c r="AIM30" s="583"/>
      <c r="AIN30" s="583"/>
      <c r="AIO30" s="583"/>
      <c r="AIP30" s="583"/>
      <c r="AIQ30" s="583"/>
      <c r="AIR30" s="583"/>
      <c r="AIS30" s="583"/>
      <c r="AIT30" s="583"/>
      <c r="AIU30" s="583"/>
      <c r="AIV30" s="583"/>
      <c r="AIW30" s="583"/>
      <c r="AIX30" s="583"/>
      <c r="AIY30" s="583"/>
      <c r="AIZ30" s="583"/>
      <c r="AJA30" s="583"/>
      <c r="AJB30" s="583"/>
      <c r="AJC30" s="583"/>
      <c r="AJD30" s="583"/>
      <c r="AJE30" s="583"/>
      <c r="AJF30" s="583"/>
      <c r="AJG30" s="583"/>
      <c r="AJH30" s="583"/>
      <c r="AJI30" s="583"/>
      <c r="AJJ30" s="583"/>
      <c r="AJK30" s="583"/>
      <c r="AJL30" s="583"/>
      <c r="AJM30" s="583"/>
      <c r="AJN30" s="583"/>
      <c r="AJO30" s="583"/>
      <c r="AJP30" s="583"/>
      <c r="AJQ30" s="583"/>
      <c r="AJR30" s="583"/>
      <c r="AJS30" s="583"/>
      <c r="AJT30" s="583"/>
      <c r="AJU30" s="583"/>
      <c r="AJV30" s="583"/>
      <c r="AJW30" s="583"/>
      <c r="AJX30" s="583"/>
      <c r="AJY30" s="583"/>
      <c r="AJZ30" s="583"/>
      <c r="AKA30" s="583"/>
      <c r="AKB30" s="583"/>
      <c r="AKC30" s="583"/>
      <c r="AKD30" s="583"/>
      <c r="AKE30" s="583"/>
      <c r="AKF30" s="583"/>
      <c r="AKG30" s="583"/>
      <c r="AKH30" s="583"/>
      <c r="AKI30" s="583"/>
      <c r="AKJ30" s="583"/>
      <c r="AKK30" s="583"/>
      <c r="AKL30" s="583"/>
      <c r="AKM30" s="583"/>
      <c r="AKN30" s="583"/>
      <c r="AKO30" s="583"/>
      <c r="AKP30" s="583"/>
      <c r="AKQ30" s="583"/>
      <c r="AKR30" s="583"/>
      <c r="AKS30" s="583"/>
      <c r="AKT30" s="583"/>
      <c r="AKU30" s="583"/>
      <c r="AKV30" s="583"/>
      <c r="AKW30" s="583"/>
      <c r="AKX30" s="583"/>
      <c r="AKY30" s="583"/>
      <c r="AKZ30" s="583"/>
      <c r="ALA30" s="583"/>
      <c r="ALB30" s="583"/>
      <c r="ALC30" s="583"/>
      <c r="ALD30" s="583"/>
      <c r="ALE30" s="583"/>
      <c r="ALF30" s="583"/>
      <c r="ALG30" s="583"/>
      <c r="ALH30" s="583"/>
      <c r="ALI30" s="583"/>
      <c r="ALJ30" s="583"/>
      <c r="ALK30" s="583"/>
      <c r="ALL30" s="583"/>
      <c r="ALM30" s="583"/>
      <c r="ALN30" s="583"/>
      <c r="ALO30" s="583"/>
      <c r="ALP30" s="583"/>
      <c r="ALQ30" s="583"/>
      <c r="ALR30" s="583"/>
      <c r="ALS30" s="583"/>
      <c r="ALT30" s="583"/>
      <c r="ALU30" s="583"/>
      <c r="ALV30" s="583"/>
      <c r="ALW30" s="583"/>
      <c r="ALX30" s="583"/>
      <c r="ALY30" s="583"/>
      <c r="ALZ30" s="583"/>
      <c r="AMA30" s="583"/>
      <c r="AMB30" s="583"/>
      <c r="AMC30" s="583"/>
      <c r="AMD30" s="583"/>
      <c r="AME30" s="583"/>
      <c r="AMF30" s="583"/>
      <c r="AMG30" s="583"/>
      <c r="AMH30" s="583"/>
      <c r="AMI30" s="583"/>
      <c r="AMJ30" s="583"/>
    </row>
    <row r="31" customHeight="1" ht="21.0">
      <c r="A31" s="648"/>
      <c r="B31" s="648"/>
      <c r="C31" s="648"/>
      <c r="D31" s="648"/>
      <c r="E31" s="648"/>
      <c r="F31" s="648"/>
      <c r="G31" s="648"/>
      <c r="H31" s="649"/>
      <c r="I31" s="649"/>
      <c r="J31" s="649"/>
      <c r="K31" s="583"/>
      <c r="L31" s="583"/>
      <c r="M31" s="583"/>
      <c r="N31" s="583"/>
      <c r="O31" s="583"/>
      <c r="P31" s="583"/>
      <c r="Q31" s="583"/>
      <c r="R31" s="583"/>
      <c r="S31" s="583"/>
      <c r="T31" s="583"/>
      <c r="U31" s="583"/>
      <c r="V31" s="583"/>
      <c r="W31" s="583"/>
      <c r="X31" s="583"/>
      <c r="Y31" s="583"/>
      <c r="Z31" s="583"/>
      <c r="AA31" s="583"/>
      <c r="AB31" s="583"/>
      <c r="AC31" s="583"/>
      <c r="AD31" s="583"/>
      <c r="AE31" s="583"/>
      <c r="AF31" s="583"/>
      <c r="AG31" s="583"/>
      <c r="AH31" s="583"/>
      <c r="AI31" s="583"/>
      <c r="AJ31" s="583"/>
      <c r="AK31" s="583"/>
      <c r="AL31" s="583"/>
      <c r="AM31" s="583"/>
      <c r="AN31" s="583"/>
      <c r="AO31" s="583"/>
      <c r="AP31" s="583"/>
      <c r="AQ31" s="583"/>
      <c r="AR31" s="583"/>
      <c r="AS31" s="583"/>
      <c r="AT31" s="583"/>
      <c r="AU31" s="583"/>
      <c r="AV31" s="583"/>
      <c r="AW31" s="583"/>
      <c r="AX31" s="583"/>
      <c r="AY31" s="583"/>
      <c r="AZ31" s="583"/>
      <c r="BA31" s="583"/>
      <c r="BB31" s="583"/>
      <c r="BC31" s="583"/>
      <c r="BD31" s="583"/>
      <c r="BE31" s="583"/>
      <c r="BF31" s="583"/>
      <c r="BG31" s="583"/>
      <c r="BH31" s="583"/>
      <c r="BI31" s="583"/>
      <c r="BJ31" s="583"/>
      <c r="BK31" s="583"/>
      <c r="BL31" s="583"/>
      <c r="BM31" s="583"/>
      <c r="BN31" s="583"/>
      <c r="BO31" s="583"/>
      <c r="BP31" s="583"/>
      <c r="BQ31" s="583"/>
      <c r="BR31" s="583"/>
      <c r="BS31" s="583"/>
      <c r="BT31" s="583"/>
      <c r="BU31" s="583"/>
      <c r="BV31" s="583"/>
      <c r="BW31" s="583"/>
      <c r="BX31" s="583"/>
      <c r="BY31" s="583"/>
      <c r="BZ31" s="583"/>
      <c r="CA31" s="583"/>
      <c r="CB31" s="583"/>
      <c r="CC31" s="583"/>
      <c r="CD31" s="583"/>
      <c r="CE31" s="583"/>
      <c r="CF31" s="583"/>
      <c r="CG31" s="583"/>
      <c r="CH31" s="583"/>
      <c r="CI31" s="583"/>
      <c r="CJ31" s="583"/>
      <c r="CK31" s="583"/>
      <c r="CL31" s="583"/>
      <c r="CM31" s="583"/>
      <c r="CN31" s="583"/>
      <c r="CO31" s="583"/>
      <c r="CP31" s="583"/>
      <c r="CQ31" s="583"/>
      <c r="CR31" s="583"/>
      <c r="CS31" s="583"/>
      <c r="CT31" s="583"/>
      <c r="CU31" s="583"/>
      <c r="CV31" s="583"/>
      <c r="CW31" s="583"/>
      <c r="CX31" s="583"/>
      <c r="CY31" s="583"/>
      <c r="CZ31" s="583"/>
      <c r="DA31" s="583"/>
      <c r="DB31" s="583"/>
      <c r="DC31" s="583"/>
      <c r="DD31" s="583"/>
      <c r="DE31" s="583"/>
      <c r="DF31" s="583"/>
      <c r="DG31" s="583"/>
      <c r="DH31" s="583"/>
      <c r="DI31" s="583"/>
      <c r="DJ31" s="583"/>
      <c r="DK31" s="583"/>
      <c r="DL31" s="583"/>
      <c r="DM31" s="583"/>
      <c r="DN31" s="583"/>
      <c r="DO31" s="583"/>
      <c r="DP31" s="583"/>
      <c r="DQ31" s="583"/>
      <c r="DR31" s="583"/>
      <c r="DS31" s="583"/>
      <c r="DT31" s="583"/>
      <c r="DU31" s="583"/>
      <c r="DV31" s="583"/>
      <c r="DW31" s="583"/>
      <c r="DX31" s="583"/>
      <c r="DY31" s="583"/>
      <c r="DZ31" s="583"/>
      <c r="EA31" s="583"/>
      <c r="EB31" s="583"/>
      <c r="EC31" s="583"/>
      <c r="ED31" s="583"/>
      <c r="EE31" s="583"/>
      <c r="EF31" s="583"/>
      <c r="EG31" s="583"/>
      <c r="EH31" s="583"/>
      <c r="EI31" s="583"/>
      <c r="EJ31" s="583"/>
      <c r="EK31" s="583"/>
      <c r="EL31" s="583"/>
      <c r="EM31" s="583"/>
      <c r="EN31" s="583"/>
      <c r="EO31" s="583"/>
      <c r="EP31" s="583"/>
      <c r="EQ31" s="583"/>
      <c r="ER31" s="583"/>
      <c r="ES31" s="583"/>
      <c r="ET31" s="583"/>
      <c r="EU31" s="583"/>
      <c r="EV31" s="583"/>
      <c r="EW31" s="583"/>
      <c r="EX31" s="583"/>
      <c r="EY31" s="583"/>
      <c r="EZ31" s="583"/>
      <c r="FA31" s="583"/>
      <c r="FB31" s="583"/>
      <c r="FC31" s="583"/>
      <c r="FD31" s="583"/>
      <c r="FE31" s="583"/>
      <c r="FF31" s="583"/>
      <c r="FG31" s="583"/>
      <c r="FH31" s="583"/>
      <c r="FI31" s="583"/>
      <c r="FJ31" s="583"/>
      <c r="FK31" s="583"/>
      <c r="FL31" s="583"/>
      <c r="FM31" s="583"/>
      <c r="FN31" s="583"/>
      <c r="FO31" s="583"/>
      <c r="FP31" s="583"/>
      <c r="FQ31" s="583"/>
      <c r="FR31" s="583"/>
      <c r="FS31" s="583"/>
      <c r="FT31" s="583"/>
      <c r="FU31" s="583"/>
      <c r="FV31" s="583"/>
      <c r="FW31" s="583"/>
      <c r="FX31" s="583"/>
      <c r="FY31" s="583"/>
      <c r="FZ31" s="583"/>
      <c r="GA31" s="583"/>
      <c r="GB31" s="583"/>
      <c r="GC31" s="583"/>
      <c r="GD31" s="583"/>
      <c r="GE31" s="583"/>
      <c r="GF31" s="583"/>
      <c r="GG31" s="583"/>
      <c r="GH31" s="583"/>
      <c r="GI31" s="583"/>
      <c r="GJ31" s="583"/>
      <c r="GK31" s="583"/>
      <c r="GL31" s="583"/>
      <c r="GM31" s="583"/>
      <c r="GN31" s="583"/>
      <c r="GO31" s="583"/>
      <c r="GP31" s="583"/>
      <c r="GQ31" s="583"/>
      <c r="GR31" s="583"/>
      <c r="GS31" s="583"/>
      <c r="GT31" s="583"/>
      <c r="GU31" s="583"/>
      <c r="GV31" s="583"/>
      <c r="GW31" s="583"/>
      <c r="GX31" s="583"/>
      <c r="GY31" s="583"/>
      <c r="GZ31" s="583"/>
      <c r="HA31" s="583"/>
      <c r="HB31" s="583"/>
      <c r="HC31" s="583"/>
      <c r="HD31" s="583"/>
      <c r="HE31" s="583"/>
      <c r="HF31" s="583"/>
      <c r="HG31" s="583"/>
      <c r="HH31" s="583"/>
      <c r="HI31" s="583"/>
      <c r="HJ31" s="583"/>
      <c r="HK31" s="583"/>
      <c r="HL31" s="583"/>
      <c r="HM31" s="583"/>
      <c r="HN31" s="583"/>
      <c r="HO31" s="583"/>
      <c r="HP31" s="583"/>
      <c r="HQ31" s="583"/>
      <c r="HR31" s="583"/>
      <c r="HS31" s="583"/>
      <c r="HT31" s="583"/>
      <c r="HU31" s="583"/>
      <c r="HV31" s="583"/>
      <c r="HW31" s="583"/>
      <c r="HX31" s="583"/>
      <c r="HY31" s="583"/>
      <c r="HZ31" s="583"/>
      <c r="IA31" s="583"/>
      <c r="IB31" s="583"/>
      <c r="IC31" s="583"/>
      <c r="ID31" s="583"/>
      <c r="IE31" s="583"/>
      <c r="IF31" s="583"/>
      <c r="IG31" s="583"/>
      <c r="IH31" s="583"/>
      <c r="II31" s="583"/>
      <c r="IJ31" s="583"/>
      <c r="IK31" s="583"/>
      <c r="IL31" s="583"/>
      <c r="IM31" s="583"/>
      <c r="IN31" s="583"/>
      <c r="IO31" s="583"/>
      <c r="IP31" s="583"/>
      <c r="IQ31" s="583"/>
      <c r="IR31" s="583"/>
      <c r="IS31" s="583"/>
      <c r="IT31" s="583"/>
      <c r="IU31" s="583"/>
      <c r="IV31" s="583"/>
      <c r="IW31" s="583"/>
      <c r="IX31" s="583"/>
      <c r="IY31" s="583"/>
      <c r="IZ31" s="583"/>
      <c r="JA31" s="583"/>
      <c r="JB31" s="583"/>
      <c r="JC31" s="583"/>
      <c r="JD31" s="583"/>
      <c r="JE31" s="583"/>
      <c r="JF31" s="583"/>
      <c r="JG31" s="583"/>
      <c r="JH31" s="583"/>
      <c r="JI31" s="583"/>
      <c r="JJ31" s="583"/>
      <c r="JK31" s="583"/>
      <c r="JL31" s="583"/>
      <c r="JM31" s="583"/>
      <c r="JN31" s="583"/>
      <c r="JO31" s="583"/>
      <c r="JP31" s="583"/>
      <c r="JQ31" s="583"/>
      <c r="JR31" s="583"/>
      <c r="JS31" s="583"/>
      <c r="JT31" s="583"/>
      <c r="JU31" s="583"/>
      <c r="JV31" s="583"/>
      <c r="JW31" s="583"/>
      <c r="JX31" s="583"/>
      <c r="JY31" s="583"/>
      <c r="JZ31" s="583"/>
      <c r="KA31" s="583"/>
      <c r="KB31" s="583"/>
      <c r="KC31" s="583"/>
      <c r="KD31" s="583"/>
      <c r="KE31" s="583"/>
      <c r="KF31" s="583"/>
      <c r="KG31" s="583"/>
      <c r="KH31" s="583"/>
      <c r="KI31" s="583"/>
      <c r="KJ31" s="583"/>
      <c r="KK31" s="583"/>
      <c r="KL31" s="583"/>
      <c r="KM31" s="583"/>
      <c r="KN31" s="583"/>
      <c r="KO31" s="583"/>
      <c r="KP31" s="583"/>
      <c r="KQ31" s="583"/>
      <c r="KR31" s="583"/>
      <c r="KS31" s="583"/>
      <c r="KT31" s="583"/>
      <c r="KU31" s="583"/>
      <c r="KV31" s="583"/>
      <c r="KW31" s="583"/>
      <c r="KX31" s="583"/>
      <c r="KY31" s="583"/>
      <c r="KZ31" s="583"/>
      <c r="LA31" s="583"/>
      <c r="LB31" s="583"/>
      <c r="LC31" s="583"/>
      <c r="LD31" s="583"/>
      <c r="LE31" s="583"/>
      <c r="LF31" s="583"/>
      <c r="LG31" s="583"/>
      <c r="LH31" s="583"/>
      <c r="LI31" s="583"/>
      <c r="LJ31" s="583"/>
      <c r="LK31" s="583"/>
      <c r="LL31" s="583"/>
      <c r="LM31" s="583"/>
      <c r="LN31" s="583"/>
      <c r="LO31" s="583"/>
      <c r="LP31" s="583"/>
      <c r="LQ31" s="583"/>
      <c r="LR31" s="583"/>
      <c r="LS31" s="583"/>
      <c r="LT31" s="583"/>
      <c r="LU31" s="583"/>
      <c r="LV31" s="583"/>
      <c r="LW31" s="583"/>
      <c r="LX31" s="583"/>
      <c r="LY31" s="583"/>
      <c r="LZ31" s="583"/>
      <c r="MA31" s="583"/>
      <c r="MB31" s="583"/>
      <c r="MC31" s="583"/>
      <c r="MD31" s="583"/>
      <c r="ME31" s="583"/>
      <c r="MF31" s="583"/>
      <c r="MG31" s="583"/>
      <c r="MH31" s="583"/>
      <c r="MI31" s="583"/>
      <c r="MJ31" s="583"/>
      <c r="MK31" s="583"/>
      <c r="ML31" s="583"/>
      <c r="MM31" s="583"/>
      <c r="MN31" s="583"/>
      <c r="MO31" s="583"/>
      <c r="MP31" s="583"/>
      <c r="MQ31" s="583"/>
      <c r="MR31" s="583"/>
      <c r="MS31" s="583"/>
      <c r="MT31" s="583"/>
      <c r="MU31" s="583"/>
      <c r="MV31" s="583"/>
      <c r="MW31" s="583"/>
      <c r="MX31" s="583"/>
      <c r="MY31" s="583"/>
      <c r="MZ31" s="583"/>
      <c r="NA31" s="583"/>
      <c r="NB31" s="583"/>
      <c r="NC31" s="583"/>
      <c r="ND31" s="583"/>
      <c r="NE31" s="583"/>
      <c r="NF31" s="583"/>
      <c r="NG31" s="583"/>
      <c r="NH31" s="583"/>
      <c r="NI31" s="583"/>
      <c r="NJ31" s="583"/>
      <c r="NK31" s="583"/>
      <c r="NL31" s="583"/>
      <c r="NM31" s="583"/>
      <c r="NN31" s="583"/>
      <c r="NO31" s="583"/>
      <c r="NP31" s="583"/>
      <c r="NQ31" s="583"/>
      <c r="NR31" s="583"/>
      <c r="NS31" s="583"/>
      <c r="NT31" s="583"/>
      <c r="NU31" s="583"/>
      <c r="NV31" s="583"/>
      <c r="NW31" s="583"/>
      <c r="NX31" s="583"/>
      <c r="NY31" s="583"/>
      <c r="NZ31" s="583"/>
      <c r="OA31" s="583"/>
      <c r="OB31" s="583"/>
      <c r="OC31" s="583"/>
      <c r="OD31" s="583"/>
      <c r="OE31" s="583"/>
      <c r="OF31" s="583"/>
      <c r="OG31" s="583"/>
      <c r="OH31" s="583"/>
      <c r="OI31" s="583"/>
      <c r="OJ31" s="583"/>
      <c r="OK31" s="583"/>
      <c r="OL31" s="583"/>
      <c r="OM31" s="583"/>
      <c r="ON31" s="583"/>
      <c r="OO31" s="583"/>
      <c r="OP31" s="583"/>
      <c r="OQ31" s="583"/>
      <c r="OR31" s="583"/>
      <c r="OS31" s="583"/>
      <c r="OT31" s="583"/>
      <c r="OU31" s="583"/>
      <c r="OV31" s="583"/>
      <c r="OW31" s="583"/>
      <c r="OX31" s="583"/>
      <c r="OY31" s="583"/>
      <c r="OZ31" s="583"/>
      <c r="PA31" s="583"/>
      <c r="PB31" s="583"/>
      <c r="PC31" s="583"/>
      <c r="PD31" s="583"/>
      <c r="PE31" s="583"/>
      <c r="PF31" s="583"/>
      <c r="PG31" s="583"/>
      <c r="PH31" s="583"/>
      <c r="PI31" s="583"/>
      <c r="PJ31" s="583"/>
      <c r="PK31" s="583"/>
      <c r="PL31" s="583"/>
      <c r="PM31" s="583"/>
      <c r="PN31" s="583"/>
      <c r="PO31" s="583"/>
      <c r="PP31" s="583"/>
      <c r="PQ31" s="583"/>
      <c r="PR31" s="583"/>
      <c r="PS31" s="583"/>
      <c r="PT31" s="583"/>
      <c r="PU31" s="583"/>
      <c r="PV31" s="583"/>
      <c r="PW31" s="583"/>
      <c r="PX31" s="583"/>
      <c r="PY31" s="583"/>
      <c r="PZ31" s="583"/>
      <c r="QA31" s="583"/>
      <c r="QB31" s="583"/>
      <c r="QC31" s="583"/>
      <c r="QD31" s="583"/>
      <c r="QE31" s="583"/>
      <c r="QF31" s="583"/>
      <c r="QG31" s="583"/>
      <c r="QH31" s="583"/>
      <c r="QI31" s="583"/>
      <c r="QJ31" s="583"/>
      <c r="QK31" s="583"/>
      <c r="QL31" s="583"/>
      <c r="QM31" s="583"/>
      <c r="QN31" s="583"/>
      <c r="QO31" s="583"/>
      <c r="QP31" s="583"/>
      <c r="QQ31" s="583"/>
      <c r="QR31" s="583"/>
      <c r="QS31" s="583"/>
      <c r="QT31" s="583"/>
      <c r="QU31" s="583"/>
      <c r="QV31" s="583"/>
      <c r="QW31" s="583"/>
      <c r="QX31" s="583"/>
      <c r="QY31" s="583"/>
      <c r="QZ31" s="583"/>
      <c r="RA31" s="583"/>
      <c r="RB31" s="583"/>
      <c r="RC31" s="583"/>
      <c r="RD31" s="583"/>
      <c r="RE31" s="583"/>
      <c r="RF31" s="583"/>
      <c r="RG31" s="583"/>
      <c r="RH31" s="583"/>
      <c r="RI31" s="583"/>
      <c r="RJ31" s="583"/>
      <c r="RK31" s="583"/>
      <c r="RL31" s="583"/>
      <c r="RM31" s="583"/>
      <c r="RN31" s="583"/>
      <c r="RO31" s="583"/>
      <c r="RP31" s="583"/>
      <c r="RQ31" s="583"/>
      <c r="RR31" s="583"/>
      <c r="RS31" s="583"/>
      <c r="RT31" s="583"/>
      <c r="RU31" s="583"/>
      <c r="RV31" s="583"/>
      <c r="RW31" s="583"/>
      <c r="RX31" s="583"/>
      <c r="RY31" s="583"/>
      <c r="RZ31" s="583"/>
      <c r="SA31" s="583"/>
      <c r="SB31" s="583"/>
      <c r="SC31" s="583"/>
      <c r="SD31" s="583"/>
      <c r="SE31" s="583"/>
      <c r="SF31" s="583"/>
      <c r="SG31" s="583"/>
      <c r="SH31" s="583"/>
      <c r="SI31" s="583"/>
      <c r="SJ31" s="583"/>
      <c r="SK31" s="583"/>
      <c r="SL31" s="583"/>
      <c r="SM31" s="583"/>
      <c r="SN31" s="583"/>
      <c r="SO31" s="583"/>
      <c r="SP31" s="583"/>
      <c r="SQ31" s="583"/>
      <c r="SR31" s="583"/>
      <c r="SS31" s="583"/>
      <c r="ST31" s="583"/>
      <c r="SU31" s="583"/>
      <c r="SV31" s="583"/>
      <c r="SW31" s="583"/>
      <c r="SX31" s="583"/>
      <c r="SY31" s="583"/>
      <c r="SZ31" s="583"/>
      <c r="TA31" s="583"/>
      <c r="TB31" s="583"/>
      <c r="TC31" s="583"/>
      <c r="TD31" s="583"/>
      <c r="TE31" s="583"/>
      <c r="TF31" s="583"/>
      <c r="TG31" s="583"/>
      <c r="TH31" s="583"/>
      <c r="TI31" s="583"/>
      <c r="TJ31" s="583"/>
      <c r="TK31" s="583"/>
      <c r="TL31" s="583"/>
      <c r="TM31" s="583"/>
      <c r="TN31" s="583"/>
      <c r="TO31" s="583"/>
      <c r="TP31" s="583"/>
      <c r="TQ31" s="583"/>
      <c r="TR31" s="583"/>
      <c r="TS31" s="583"/>
      <c r="TT31" s="583"/>
      <c r="TU31" s="583"/>
      <c r="TV31" s="583"/>
      <c r="TW31" s="583"/>
      <c r="TX31" s="583"/>
      <c r="TY31" s="583"/>
      <c r="TZ31" s="583"/>
      <c r="UA31" s="583"/>
      <c r="UB31" s="583"/>
      <c r="UC31" s="583"/>
      <c r="UD31" s="583"/>
      <c r="UE31" s="583"/>
      <c r="UF31" s="583"/>
      <c r="UG31" s="583"/>
      <c r="UH31" s="583"/>
      <c r="UI31" s="583"/>
      <c r="UJ31" s="583"/>
      <c r="UK31" s="583"/>
      <c r="UL31" s="583"/>
      <c r="UM31" s="583"/>
      <c r="UN31" s="583"/>
      <c r="UO31" s="583"/>
      <c r="UP31" s="583"/>
      <c r="UQ31" s="583"/>
      <c r="UR31" s="583"/>
      <c r="US31" s="583"/>
      <c r="UT31" s="583"/>
      <c r="UU31" s="583"/>
      <c r="UV31" s="583"/>
      <c r="UW31" s="583"/>
      <c r="UX31" s="583"/>
      <c r="UY31" s="583"/>
      <c r="UZ31" s="583"/>
      <c r="VA31" s="583"/>
      <c r="VB31" s="583"/>
      <c r="VC31" s="583"/>
      <c r="VD31" s="583"/>
      <c r="VE31" s="583"/>
      <c r="VF31" s="583"/>
      <c r="VG31" s="583"/>
      <c r="VH31" s="583"/>
      <c r="VI31" s="583"/>
      <c r="VJ31" s="583"/>
      <c r="VK31" s="583"/>
      <c r="VL31" s="583"/>
      <c r="VM31" s="583"/>
      <c r="VN31" s="583"/>
      <c r="VO31" s="583"/>
      <c r="VP31" s="583"/>
      <c r="VQ31" s="583"/>
      <c r="VR31" s="583"/>
      <c r="VS31" s="583"/>
      <c r="VT31" s="583"/>
      <c r="VU31" s="583"/>
      <c r="VV31" s="583"/>
      <c r="VW31" s="583"/>
      <c r="VX31" s="583"/>
      <c r="VY31" s="583"/>
      <c r="VZ31" s="583"/>
      <c r="WA31" s="583"/>
      <c r="WB31" s="583"/>
      <c r="WC31" s="583"/>
      <c r="WD31" s="583"/>
      <c r="WE31" s="583"/>
      <c r="WF31" s="583"/>
      <c r="WG31" s="583"/>
      <c r="WH31" s="583"/>
      <c r="WI31" s="583"/>
      <c r="WJ31" s="583"/>
      <c r="WK31" s="583"/>
      <c r="WL31" s="583"/>
      <c r="WM31" s="583"/>
      <c r="WN31" s="583"/>
      <c r="WO31" s="583"/>
      <c r="WP31" s="583"/>
      <c r="WQ31" s="583"/>
      <c r="WR31" s="583"/>
      <c r="WS31" s="583"/>
      <c r="WT31" s="583"/>
      <c r="WU31" s="583"/>
      <c r="WV31" s="583"/>
      <c r="WW31" s="583"/>
      <c r="WX31" s="583"/>
      <c r="WY31" s="583"/>
      <c r="WZ31" s="583"/>
      <c r="XA31" s="583"/>
      <c r="XB31" s="583"/>
      <c r="XC31" s="583"/>
      <c r="XD31" s="583"/>
      <c r="XE31" s="583"/>
      <c r="XF31" s="583"/>
      <c r="XG31" s="583"/>
      <c r="XH31" s="583"/>
      <c r="XI31" s="583"/>
      <c r="XJ31" s="583"/>
      <c r="XK31" s="583"/>
      <c r="XL31" s="583"/>
      <c r="XM31" s="583"/>
      <c r="XN31" s="583"/>
      <c r="XO31" s="583"/>
      <c r="XP31" s="583"/>
      <c r="XQ31" s="583"/>
      <c r="XR31" s="583"/>
      <c r="XS31" s="583"/>
      <c r="XT31" s="583"/>
      <c r="XU31" s="583"/>
      <c r="XV31" s="583"/>
      <c r="XW31" s="583"/>
      <c r="XX31" s="583"/>
      <c r="XY31" s="583"/>
      <c r="XZ31" s="583"/>
      <c r="YA31" s="583"/>
      <c r="YB31" s="583"/>
      <c r="YC31" s="583"/>
      <c r="YD31" s="583"/>
      <c r="YE31" s="583"/>
      <c r="YF31" s="583"/>
      <c r="YG31" s="583"/>
      <c r="YH31" s="583"/>
      <c r="YI31" s="583"/>
      <c r="YJ31" s="583"/>
      <c r="YK31" s="583"/>
      <c r="YL31" s="583"/>
      <c r="YM31" s="583"/>
      <c r="YN31" s="583"/>
      <c r="YO31" s="583"/>
      <c r="YP31" s="583"/>
      <c r="YQ31" s="583"/>
      <c r="YR31" s="583"/>
      <c r="YS31" s="583"/>
      <c r="YT31" s="583"/>
      <c r="YU31" s="583"/>
      <c r="YV31" s="583"/>
      <c r="YW31" s="583"/>
      <c r="YX31" s="583"/>
      <c r="YY31" s="583"/>
      <c r="YZ31" s="583"/>
      <c r="ZA31" s="583"/>
      <c r="ZB31" s="583"/>
      <c r="ZC31" s="583"/>
      <c r="ZD31" s="583"/>
      <c r="ZE31" s="583"/>
      <c r="ZF31" s="583"/>
      <c r="ZG31" s="583"/>
      <c r="ZH31" s="583"/>
      <c r="ZI31" s="583"/>
      <c r="ZJ31" s="583"/>
      <c r="ZK31" s="583"/>
      <c r="ZL31" s="583"/>
      <c r="ZM31" s="583"/>
      <c r="ZN31" s="583"/>
      <c r="ZO31" s="583"/>
      <c r="ZP31" s="583"/>
      <c r="ZQ31" s="583"/>
      <c r="ZR31" s="583"/>
      <c r="ZS31" s="583"/>
      <c r="ZT31" s="583"/>
      <c r="ZU31" s="583"/>
      <c r="ZV31" s="583"/>
      <c r="ZW31" s="583"/>
      <c r="ZX31" s="583"/>
      <c r="ZY31" s="583"/>
      <c r="ZZ31" s="583"/>
      <c r="AAA31" s="583"/>
      <c r="AAB31" s="583"/>
      <c r="AAC31" s="583"/>
      <c r="AAD31" s="583"/>
      <c r="AAE31" s="583"/>
      <c r="AAF31" s="583"/>
      <c r="AAG31" s="583"/>
      <c r="AAH31" s="583"/>
      <c r="AAI31" s="583"/>
      <c r="AAJ31" s="583"/>
      <c r="AAK31" s="583"/>
      <c r="AAL31" s="583"/>
      <c r="AAM31" s="583"/>
      <c r="AAN31" s="583"/>
      <c r="AAO31" s="583"/>
      <c r="AAP31" s="583"/>
      <c r="AAQ31" s="583"/>
      <c r="AAR31" s="583"/>
      <c r="AAS31" s="583"/>
      <c r="AAT31" s="583"/>
      <c r="AAU31" s="583"/>
      <c r="AAV31" s="583"/>
      <c r="AAW31" s="583"/>
      <c r="AAX31" s="583"/>
      <c r="AAY31" s="583"/>
      <c r="AAZ31" s="583"/>
      <c r="ABA31" s="583"/>
      <c r="ABB31" s="583"/>
      <c r="ABC31" s="583"/>
      <c r="ABD31" s="583"/>
      <c r="ABE31" s="583"/>
      <c r="ABF31" s="583"/>
      <c r="ABG31" s="583"/>
      <c r="ABH31" s="583"/>
      <c r="ABI31" s="583"/>
      <c r="ABJ31" s="583"/>
      <c r="ABK31" s="583"/>
      <c r="ABL31" s="583"/>
      <c r="ABM31" s="583"/>
      <c r="ABN31" s="583"/>
      <c r="ABO31" s="583"/>
      <c r="ABP31" s="583"/>
      <c r="ABQ31" s="583"/>
      <c r="ABR31" s="583"/>
      <c r="ABS31" s="583"/>
      <c r="ABT31" s="583"/>
      <c r="ABU31" s="583"/>
      <c r="ABV31" s="583"/>
      <c r="ABW31" s="583"/>
      <c r="ABX31" s="583"/>
      <c r="ABY31" s="583"/>
      <c r="ABZ31" s="583"/>
      <c r="ACA31" s="583"/>
      <c r="ACB31" s="583"/>
      <c r="ACC31" s="583"/>
      <c r="ACD31" s="583"/>
      <c r="ACE31" s="583"/>
      <c r="ACF31" s="583"/>
      <c r="ACG31" s="583"/>
      <c r="ACH31" s="583"/>
      <c r="ACI31" s="583"/>
      <c r="ACJ31" s="583"/>
      <c r="ACK31" s="583"/>
      <c r="ACL31" s="583"/>
      <c r="ACM31" s="583"/>
      <c r="ACN31" s="583"/>
      <c r="ACO31" s="583"/>
      <c r="ACP31" s="583"/>
      <c r="ACQ31" s="583"/>
      <c r="ACR31" s="583"/>
      <c r="ACS31" s="583"/>
      <c r="ACT31" s="583"/>
      <c r="ACU31" s="583"/>
      <c r="ACV31" s="583"/>
      <c r="ACW31" s="583"/>
      <c r="ACX31" s="583"/>
      <c r="ACY31" s="583"/>
      <c r="ACZ31" s="583"/>
      <c r="ADA31" s="583"/>
      <c r="ADB31" s="583"/>
      <c r="ADC31" s="583"/>
      <c r="ADD31" s="583"/>
      <c r="ADE31" s="583"/>
      <c r="ADF31" s="583"/>
      <c r="ADG31" s="583"/>
      <c r="ADH31" s="583"/>
      <c r="ADI31" s="583"/>
      <c r="ADJ31" s="583"/>
      <c r="ADK31" s="583"/>
      <c r="ADL31" s="583"/>
      <c r="ADM31" s="583"/>
      <c r="ADN31" s="583"/>
      <c r="ADO31" s="583"/>
      <c r="ADP31" s="583"/>
      <c r="ADQ31" s="583"/>
      <c r="ADR31" s="583"/>
      <c r="ADS31" s="583"/>
      <c r="ADT31" s="583"/>
      <c r="ADU31" s="583"/>
      <c r="ADV31" s="583"/>
      <c r="ADW31" s="583"/>
      <c r="ADX31" s="583"/>
      <c r="ADY31" s="583"/>
      <c r="ADZ31" s="583"/>
      <c r="AEA31" s="583"/>
      <c r="AEB31" s="583"/>
      <c r="AEC31" s="583"/>
      <c r="AED31" s="583"/>
      <c r="AEE31" s="583"/>
      <c r="AEF31" s="583"/>
      <c r="AEG31" s="583"/>
      <c r="AEH31" s="583"/>
      <c r="AEI31" s="583"/>
      <c r="AEJ31" s="583"/>
      <c r="AEK31" s="583"/>
      <c r="AEL31" s="583"/>
      <c r="AEM31" s="583"/>
      <c r="AEN31" s="583"/>
      <c r="AEO31" s="583"/>
      <c r="AEP31" s="583"/>
      <c r="AEQ31" s="583"/>
      <c r="AER31" s="583"/>
      <c r="AES31" s="583"/>
      <c r="AET31" s="583"/>
      <c r="AEU31" s="583"/>
      <c r="AEV31" s="583"/>
      <c r="AEW31" s="583"/>
      <c r="AEX31" s="583"/>
      <c r="AEY31" s="583"/>
      <c r="AEZ31" s="583"/>
      <c r="AFA31" s="583"/>
      <c r="AFB31" s="583"/>
      <c r="AFC31" s="583"/>
      <c r="AFD31" s="583"/>
      <c r="AFE31" s="583"/>
      <c r="AFF31" s="583"/>
      <c r="AFG31" s="583"/>
      <c r="AFH31" s="583"/>
      <c r="AFI31" s="583"/>
      <c r="AFJ31" s="583"/>
      <c r="AFK31" s="583"/>
      <c r="AFL31" s="583"/>
      <c r="AFM31" s="583"/>
      <c r="AFN31" s="583"/>
      <c r="AFO31" s="583"/>
      <c r="AFP31" s="583"/>
      <c r="AFQ31" s="583"/>
      <c r="AFR31" s="583"/>
      <c r="AFS31" s="583"/>
      <c r="AFT31" s="583"/>
      <c r="AFU31" s="583"/>
      <c r="AFV31" s="583"/>
      <c r="AFW31" s="583"/>
      <c r="AFX31" s="583"/>
      <c r="AFY31" s="583"/>
      <c r="AFZ31" s="583"/>
      <c r="AGA31" s="583"/>
      <c r="AGB31" s="583"/>
      <c r="AGC31" s="583"/>
      <c r="AGD31" s="583"/>
      <c r="AGE31" s="583"/>
      <c r="AGF31" s="583"/>
      <c r="AGG31" s="583"/>
      <c r="AGH31" s="583"/>
      <c r="AGI31" s="583"/>
      <c r="AGJ31" s="583"/>
      <c r="AGK31" s="583"/>
      <c r="AGL31" s="583"/>
      <c r="AGM31" s="583"/>
      <c r="AGN31" s="583"/>
      <c r="AGO31" s="583"/>
      <c r="AGP31" s="583"/>
      <c r="AGQ31" s="583"/>
      <c r="AGR31" s="583"/>
      <c r="AGS31" s="583"/>
      <c r="AGT31" s="583"/>
      <c r="AGU31" s="583"/>
      <c r="AGV31" s="583"/>
      <c r="AGW31" s="583"/>
      <c r="AGX31" s="583"/>
      <c r="AGY31" s="583"/>
      <c r="AGZ31" s="583"/>
      <c r="AHA31" s="583"/>
      <c r="AHB31" s="583"/>
      <c r="AHC31" s="583"/>
      <c r="AHD31" s="583"/>
      <c r="AHE31" s="583"/>
      <c r="AHF31" s="583"/>
      <c r="AHG31" s="583"/>
      <c r="AHH31" s="583"/>
      <c r="AHI31" s="583"/>
      <c r="AHJ31" s="583"/>
      <c r="AHK31" s="583"/>
      <c r="AHL31" s="583"/>
      <c r="AHM31" s="583"/>
      <c r="AHN31" s="583"/>
      <c r="AHO31" s="583"/>
      <c r="AHP31" s="583"/>
      <c r="AHQ31" s="583"/>
      <c r="AHR31" s="583"/>
      <c r="AHS31" s="583"/>
      <c r="AHT31" s="583"/>
      <c r="AHU31" s="583"/>
      <c r="AHV31" s="583"/>
      <c r="AHW31" s="583"/>
      <c r="AHX31" s="583"/>
      <c r="AHY31" s="583"/>
      <c r="AHZ31" s="583"/>
      <c r="AIA31" s="583"/>
      <c r="AIB31" s="583"/>
      <c r="AIC31" s="583"/>
      <c r="AID31" s="583"/>
      <c r="AIE31" s="583"/>
      <c r="AIF31" s="583"/>
      <c r="AIG31" s="583"/>
      <c r="AIH31" s="583"/>
      <c r="AII31" s="583"/>
      <c r="AIJ31" s="583"/>
      <c r="AIK31" s="583"/>
      <c r="AIL31" s="583"/>
      <c r="AIM31" s="583"/>
      <c r="AIN31" s="583"/>
      <c r="AIO31" s="583"/>
      <c r="AIP31" s="583"/>
      <c r="AIQ31" s="583"/>
      <c r="AIR31" s="583"/>
      <c r="AIS31" s="583"/>
      <c r="AIT31" s="583"/>
      <c r="AIU31" s="583"/>
      <c r="AIV31" s="583"/>
      <c r="AIW31" s="583"/>
      <c r="AIX31" s="583"/>
      <c r="AIY31" s="583"/>
      <c r="AIZ31" s="583"/>
      <c r="AJA31" s="583"/>
      <c r="AJB31" s="583"/>
      <c r="AJC31" s="583"/>
      <c r="AJD31" s="583"/>
      <c r="AJE31" s="583"/>
      <c r="AJF31" s="583"/>
      <c r="AJG31" s="583"/>
      <c r="AJH31" s="583"/>
      <c r="AJI31" s="583"/>
      <c r="AJJ31" s="583"/>
      <c r="AJK31" s="583"/>
      <c r="AJL31" s="583"/>
      <c r="AJM31" s="583"/>
      <c r="AJN31" s="583"/>
      <c r="AJO31" s="583"/>
      <c r="AJP31" s="583"/>
      <c r="AJQ31" s="583"/>
      <c r="AJR31" s="583"/>
      <c r="AJS31" s="583"/>
      <c r="AJT31" s="583"/>
      <c r="AJU31" s="583"/>
      <c r="AJV31" s="583"/>
      <c r="AJW31" s="583"/>
      <c r="AJX31" s="583"/>
      <c r="AJY31" s="583"/>
      <c r="AJZ31" s="583"/>
      <c r="AKA31" s="583"/>
      <c r="AKB31" s="583"/>
      <c r="AKC31" s="583"/>
      <c r="AKD31" s="583"/>
      <c r="AKE31" s="583"/>
      <c r="AKF31" s="583"/>
      <c r="AKG31" s="583"/>
      <c r="AKH31" s="583"/>
      <c r="AKI31" s="583"/>
      <c r="AKJ31" s="583"/>
      <c r="AKK31" s="583"/>
      <c r="AKL31" s="583"/>
      <c r="AKM31" s="583"/>
      <c r="AKN31" s="583"/>
      <c r="AKO31" s="583"/>
      <c r="AKP31" s="583"/>
      <c r="AKQ31" s="583"/>
      <c r="AKR31" s="583"/>
      <c r="AKS31" s="583"/>
      <c r="AKT31" s="583"/>
      <c r="AKU31" s="583"/>
      <c r="AKV31" s="583"/>
      <c r="AKW31" s="583"/>
      <c r="AKX31" s="583"/>
      <c r="AKY31" s="583"/>
      <c r="AKZ31" s="583"/>
      <c r="ALA31" s="583"/>
      <c r="ALB31" s="583"/>
      <c r="ALC31" s="583"/>
      <c r="ALD31" s="583"/>
      <c r="ALE31" s="583"/>
      <c r="ALF31" s="583"/>
      <c r="ALG31" s="583"/>
      <c r="ALH31" s="583"/>
      <c r="ALI31" s="583"/>
      <c r="ALJ31" s="583"/>
      <c r="ALK31" s="583"/>
      <c r="ALL31" s="583"/>
      <c r="ALM31" s="583"/>
      <c r="ALN31" s="583"/>
      <c r="ALO31" s="583"/>
      <c r="ALP31" s="583"/>
      <c r="ALQ31" s="583"/>
      <c r="ALR31" s="583"/>
      <c r="ALS31" s="583"/>
      <c r="ALT31" s="583"/>
      <c r="ALU31" s="583"/>
      <c r="ALV31" s="583"/>
      <c r="ALW31" s="583"/>
      <c r="ALX31" s="583"/>
      <c r="ALY31" s="583"/>
      <c r="ALZ31" s="583"/>
      <c r="AMA31" s="583"/>
      <c r="AMB31" s="583"/>
      <c r="AMC31" s="583"/>
      <c r="AMD31" s="583"/>
      <c r="AME31" s="583"/>
      <c r="AMF31" s="583"/>
      <c r="AMG31" s="583"/>
      <c r="AMH31" s="583"/>
      <c r="AMI31" s="583"/>
      <c r="AMJ31" s="583"/>
    </row>
    <row r="32" customHeight="1" ht="21.0">
      <c r="A32" s="650"/>
      <c r="B32" s="651" t="s">
        <v>613</v>
      </c>
      <c r="C32" s="652"/>
      <c r="D32" s="653"/>
      <c r="E32" s="654"/>
      <c r="F32" s="655"/>
      <c r="G32" s="656"/>
      <c r="H32" s="656"/>
      <c r="I32" s="656"/>
      <c r="J32" s="656"/>
      <c r="M32" s="657"/>
      <c r="N32" s="657"/>
      <c r="O32" s="657"/>
      <c r="P32" s="657"/>
      <c r="Q32" s="657"/>
      <c r="R32" s="657"/>
      <c r="S32" s="657"/>
      <c r="T32" s="657"/>
      <c r="U32" s="657"/>
      <c r="V32" s="657"/>
    </row>
    <row r="33" customHeight="1" ht="21.0">
      <c r="A33" s="658"/>
      <c r="B33" s="659" t="s">
        <v>614</v>
      </c>
      <c r="C33" s="660"/>
      <c r="D33" s="661"/>
      <c r="E33" s="662"/>
      <c r="F33" s="663"/>
      <c r="G33" s="664"/>
      <c r="H33" s="664"/>
      <c r="I33" s="664"/>
      <c r="J33" s="664"/>
      <c r="M33" s="657"/>
      <c r="N33" s="657"/>
      <c r="O33" s="657"/>
      <c r="P33" s="657"/>
      <c r="Q33" s="657"/>
      <c r="R33" s="657"/>
      <c r="S33" s="657"/>
      <c r="T33" s="657"/>
      <c r="U33" s="657"/>
      <c r="V33" s="657"/>
    </row>
    <row r="34" customHeight="1" ht="21.0">
      <c r="A34" s="665" t="s">
        <v>615</v>
      </c>
      <c r="B34" s="666"/>
      <c r="C34" s="666"/>
      <c r="D34" s="666"/>
      <c r="E34" s="666"/>
      <c r="F34" s="666"/>
      <c r="G34" s="666"/>
      <c r="H34" s="666"/>
      <c r="I34" s="666"/>
      <c r="J34" s="667"/>
      <c r="M34" s="657"/>
      <c r="N34" s="657"/>
      <c r="O34" s="657"/>
      <c r="P34" s="657"/>
      <c r="Q34" s="657"/>
      <c r="R34" s="657"/>
      <c r="S34" s="657"/>
      <c r="T34" s="657"/>
      <c r="U34" s="657"/>
      <c r="V34" s="657"/>
    </row>
    <row r="35" customHeight="1" ht="51.75">
      <c r="A35" s="668" t="s">
        <v>616</v>
      </c>
      <c r="B35" s="668" t="s">
        <v>617</v>
      </c>
      <c r="C35" s="668" t="s">
        <v>618</v>
      </c>
      <c r="D35" s="668" t="s">
        <v>619</v>
      </c>
      <c r="E35" s="668" t="s">
        <v>620</v>
      </c>
      <c r="F35" s="668" t="s">
        <v>621</v>
      </c>
      <c r="G35" s="668" t="s">
        <v>622</v>
      </c>
      <c r="H35" s="668" t="s">
        <v>623</v>
      </c>
      <c r="I35" s="668" t="s">
        <v>624</v>
      </c>
      <c r="J35" s="669" t="s">
        <v>625</v>
      </c>
      <c r="K35" s="670"/>
      <c r="L35" s="670"/>
      <c r="M35" s="670"/>
      <c r="N35" s="670"/>
      <c r="O35" s="670"/>
      <c r="P35" s="670"/>
      <c r="Q35" s="670"/>
      <c r="R35" s="670"/>
      <c r="S35" s="670"/>
      <c r="T35" s="670"/>
      <c r="U35" s="670"/>
      <c r="V35" s="670"/>
      <c r="W35" s="670"/>
      <c r="X35" s="670"/>
      <c r="Y35" s="670"/>
      <c r="Z35" s="670"/>
      <c r="AA35" s="670"/>
      <c r="AB35" s="670"/>
      <c r="AC35" s="670"/>
      <c r="AD35" s="670"/>
      <c r="AE35" s="670"/>
      <c r="AF35" s="670"/>
      <c r="AG35" s="670"/>
      <c r="AH35" s="670"/>
      <c r="AI35" s="670"/>
      <c r="AJ35" s="670"/>
      <c r="AK35" s="670"/>
      <c r="AL35" s="670"/>
      <c r="AM35" s="670"/>
      <c r="AN35" s="670"/>
      <c r="AO35" s="670"/>
      <c r="AP35" s="670"/>
      <c r="AQ35" s="670"/>
      <c r="AR35" s="670"/>
      <c r="AS35" s="670"/>
      <c r="AT35" s="670"/>
      <c r="AU35" s="670"/>
      <c r="AV35" s="670"/>
      <c r="AW35" s="670"/>
      <c r="AX35" s="670"/>
      <c r="AY35" s="670"/>
      <c r="AZ35" s="670"/>
      <c r="BA35" s="670"/>
      <c r="BB35" s="670"/>
      <c r="BC35" s="670"/>
      <c r="BD35" s="670"/>
      <c r="BE35" s="670"/>
      <c r="BF35" s="670"/>
      <c r="BG35" s="670"/>
      <c r="BH35" s="670"/>
      <c r="BI35" s="670"/>
      <c r="BJ35" s="670"/>
      <c r="BK35" s="670"/>
      <c r="BL35" s="670"/>
      <c r="BM35" s="670"/>
      <c r="BN35" s="670"/>
      <c r="BO35" s="670"/>
      <c r="BP35" s="670"/>
      <c r="BQ35" s="670"/>
      <c r="BR35" s="670"/>
      <c r="BS35" s="670"/>
      <c r="BT35" s="670"/>
      <c r="BU35" s="670"/>
      <c r="BV35" s="670"/>
      <c r="BW35" s="670"/>
      <c r="BX35" s="670"/>
      <c r="BY35" s="670"/>
      <c r="BZ35" s="670"/>
      <c r="CA35" s="670"/>
      <c r="CB35" s="670"/>
      <c r="CC35" s="670"/>
      <c r="CD35" s="670"/>
      <c r="CE35" s="670"/>
      <c r="CF35" s="670"/>
      <c r="CG35" s="670"/>
      <c r="CH35" s="670"/>
      <c r="CI35" s="670"/>
      <c r="CJ35" s="670"/>
      <c r="CK35" s="670"/>
      <c r="CL35" s="670"/>
      <c r="CM35" s="670"/>
      <c r="CN35" s="670"/>
      <c r="CO35" s="670"/>
      <c r="CP35" s="670"/>
      <c r="CQ35" s="670"/>
      <c r="CR35" s="670"/>
      <c r="CS35" s="670"/>
      <c r="CT35" s="670"/>
      <c r="CU35" s="670"/>
      <c r="CV35" s="670"/>
      <c r="CW35" s="670"/>
      <c r="CX35" s="670"/>
      <c r="CY35" s="670"/>
      <c r="CZ35" s="670"/>
      <c r="DA35" s="670"/>
      <c r="DB35" s="670"/>
      <c r="DC35" s="670"/>
      <c r="DD35" s="670"/>
      <c r="DE35" s="670"/>
      <c r="DF35" s="670"/>
      <c r="DG35" s="670"/>
      <c r="DH35" s="670"/>
      <c r="DI35" s="670"/>
      <c r="DJ35" s="670"/>
      <c r="DK35" s="670"/>
      <c r="DL35" s="670"/>
      <c r="DM35" s="670"/>
      <c r="DN35" s="670"/>
      <c r="DO35" s="670"/>
      <c r="DP35" s="670"/>
      <c r="DQ35" s="670"/>
      <c r="DR35" s="670"/>
      <c r="DS35" s="670"/>
      <c r="DT35" s="670"/>
      <c r="DU35" s="670"/>
      <c r="DV35" s="670"/>
      <c r="DW35" s="670"/>
      <c r="DX35" s="670"/>
      <c r="DY35" s="670"/>
      <c r="DZ35" s="670"/>
      <c r="EA35" s="670"/>
      <c r="EB35" s="670"/>
      <c r="EC35" s="670"/>
      <c r="ED35" s="670"/>
      <c r="EE35" s="670"/>
      <c r="EF35" s="670"/>
      <c r="EG35" s="670"/>
      <c r="EH35" s="670"/>
      <c r="EI35" s="670"/>
      <c r="EJ35" s="670"/>
      <c r="EK35" s="670"/>
      <c r="EL35" s="670"/>
      <c r="EM35" s="670"/>
      <c r="EN35" s="670"/>
      <c r="EO35" s="670"/>
      <c r="EP35" s="670"/>
      <c r="EQ35" s="670"/>
      <c r="ER35" s="670"/>
      <c r="ES35" s="670"/>
      <c r="ET35" s="670"/>
      <c r="EU35" s="670"/>
      <c r="EV35" s="670"/>
      <c r="EW35" s="670"/>
      <c r="EX35" s="670"/>
      <c r="EY35" s="670"/>
      <c r="EZ35" s="670"/>
      <c r="FA35" s="670"/>
      <c r="FB35" s="670"/>
      <c r="FC35" s="670"/>
      <c r="FD35" s="670"/>
      <c r="FE35" s="670"/>
      <c r="FF35" s="670"/>
      <c r="FG35" s="670"/>
      <c r="FH35" s="670"/>
      <c r="FI35" s="670"/>
      <c r="FJ35" s="670"/>
      <c r="FK35" s="670"/>
      <c r="FL35" s="670"/>
      <c r="FM35" s="670"/>
      <c r="FN35" s="670"/>
      <c r="FO35" s="670"/>
      <c r="FP35" s="670"/>
      <c r="FQ35" s="670"/>
      <c r="FR35" s="670"/>
      <c r="FS35" s="670"/>
      <c r="FT35" s="670"/>
      <c r="FU35" s="670"/>
      <c r="FV35" s="670"/>
      <c r="FW35" s="670"/>
      <c r="FX35" s="670"/>
      <c r="FY35" s="670"/>
      <c r="FZ35" s="670"/>
      <c r="GA35" s="670"/>
      <c r="GB35" s="670"/>
      <c r="GC35" s="670"/>
      <c r="GD35" s="670"/>
      <c r="GE35" s="670"/>
      <c r="GF35" s="670"/>
      <c r="GG35" s="670"/>
      <c r="GH35" s="670"/>
      <c r="GI35" s="670"/>
      <c r="GJ35" s="670"/>
      <c r="GK35" s="670"/>
      <c r="GL35" s="670"/>
      <c r="GM35" s="670"/>
      <c r="GN35" s="670"/>
      <c r="GO35" s="670"/>
      <c r="GP35" s="670"/>
      <c r="GQ35" s="670"/>
      <c r="GR35" s="670"/>
      <c r="GS35" s="670"/>
      <c r="GT35" s="670"/>
      <c r="GU35" s="670"/>
      <c r="GV35" s="670"/>
      <c r="GW35" s="670"/>
      <c r="GX35" s="670"/>
      <c r="GY35" s="670"/>
      <c r="GZ35" s="670"/>
      <c r="HA35" s="670"/>
      <c r="HB35" s="670"/>
      <c r="HC35" s="670"/>
      <c r="HD35" s="670"/>
      <c r="HE35" s="670"/>
      <c r="HF35" s="670"/>
      <c r="HG35" s="670"/>
      <c r="HH35" s="670"/>
      <c r="HI35" s="670"/>
      <c r="HJ35" s="670"/>
      <c r="HK35" s="670"/>
      <c r="HL35" s="670"/>
      <c r="HM35" s="670"/>
      <c r="HN35" s="670"/>
      <c r="HO35" s="670"/>
      <c r="HP35" s="670"/>
      <c r="HQ35" s="670"/>
      <c r="HR35" s="670"/>
      <c r="HS35" s="670"/>
      <c r="HT35" s="670"/>
      <c r="HU35" s="670"/>
      <c r="HV35" s="670"/>
      <c r="HW35" s="670"/>
      <c r="HX35" s="670"/>
      <c r="HY35" s="670"/>
      <c r="HZ35" s="670"/>
      <c r="IA35" s="670"/>
      <c r="IB35" s="670"/>
      <c r="IC35" s="670"/>
      <c r="ID35" s="670"/>
      <c r="IE35" s="670"/>
      <c r="IF35" s="670"/>
      <c r="IG35" s="670"/>
      <c r="IH35" s="670"/>
      <c r="II35" s="670"/>
      <c r="IJ35" s="670"/>
      <c r="IK35" s="670"/>
      <c r="IL35" s="670"/>
      <c r="IM35" s="670"/>
      <c r="IN35" s="670"/>
      <c r="IO35" s="670"/>
      <c r="IP35" s="670"/>
      <c r="IQ35" s="670"/>
      <c r="IR35" s="670"/>
      <c r="IS35" s="670"/>
      <c r="IT35" s="670"/>
      <c r="IU35" s="670"/>
      <c r="IV35" s="670"/>
      <c r="IW35" s="670"/>
      <c r="IX35" s="670"/>
      <c r="IY35" s="670"/>
      <c r="IZ35" s="670"/>
      <c r="JA35" s="670"/>
      <c r="JB35" s="670"/>
      <c r="JC35" s="670"/>
      <c r="JD35" s="670"/>
      <c r="JE35" s="670"/>
      <c r="JF35" s="670"/>
      <c r="JG35" s="670"/>
      <c r="JH35" s="670"/>
      <c r="JI35" s="670"/>
      <c r="JJ35" s="670"/>
      <c r="JK35" s="670"/>
      <c r="JL35" s="670"/>
      <c r="JM35" s="670"/>
      <c r="JN35" s="670"/>
      <c r="JO35" s="670"/>
      <c r="JP35" s="670"/>
      <c r="JQ35" s="670"/>
      <c r="JR35" s="670"/>
      <c r="JS35" s="670"/>
      <c r="JT35" s="670"/>
      <c r="JU35" s="670"/>
      <c r="JV35" s="670"/>
      <c r="JW35" s="670"/>
      <c r="JX35" s="670"/>
      <c r="JY35" s="670"/>
      <c r="JZ35" s="670"/>
      <c r="KA35" s="670"/>
      <c r="KB35" s="670"/>
      <c r="KC35" s="670"/>
      <c r="KD35" s="670"/>
      <c r="KE35" s="670"/>
      <c r="KF35" s="670"/>
      <c r="KG35" s="670"/>
      <c r="KH35" s="670"/>
      <c r="KI35" s="670"/>
      <c r="KJ35" s="670"/>
      <c r="KK35" s="670"/>
      <c r="KL35" s="670"/>
      <c r="KM35" s="670"/>
      <c r="KN35" s="670"/>
      <c r="KO35" s="670"/>
      <c r="KP35" s="670"/>
      <c r="KQ35" s="670"/>
      <c r="KR35" s="670"/>
      <c r="KS35" s="670"/>
      <c r="KT35" s="670"/>
      <c r="KU35" s="670"/>
      <c r="KV35" s="670"/>
      <c r="KW35" s="670"/>
      <c r="KX35" s="670"/>
      <c r="KY35" s="670"/>
      <c r="KZ35" s="670"/>
      <c r="LA35" s="670"/>
      <c r="LB35" s="670"/>
      <c r="LC35" s="670"/>
      <c r="LD35" s="670"/>
      <c r="LE35" s="670"/>
      <c r="LF35" s="670"/>
      <c r="LG35" s="670"/>
      <c r="LH35" s="670"/>
      <c r="LI35" s="670"/>
      <c r="LJ35" s="670"/>
      <c r="LK35" s="670"/>
      <c r="LL35" s="670"/>
      <c r="LM35" s="670"/>
      <c r="LN35" s="670"/>
      <c r="LO35" s="670"/>
      <c r="LP35" s="670"/>
      <c r="LQ35" s="670"/>
      <c r="LR35" s="670"/>
      <c r="LS35" s="670"/>
      <c r="LT35" s="670"/>
      <c r="LU35" s="670"/>
      <c r="LV35" s="670"/>
      <c r="LW35" s="670"/>
      <c r="LX35" s="670"/>
      <c r="LY35" s="670"/>
      <c r="LZ35" s="670"/>
      <c r="MA35" s="670"/>
      <c r="MB35" s="670"/>
      <c r="MC35" s="670"/>
      <c r="MD35" s="670"/>
      <c r="ME35" s="670"/>
      <c r="MF35" s="670"/>
      <c r="MG35" s="670"/>
      <c r="MH35" s="670"/>
      <c r="MI35" s="670"/>
      <c r="MJ35" s="670"/>
      <c r="MK35" s="670"/>
      <c r="ML35" s="670"/>
      <c r="MM35" s="670"/>
      <c r="MN35" s="670"/>
      <c r="MO35" s="670"/>
      <c r="MP35" s="670"/>
      <c r="MQ35" s="670"/>
      <c r="MR35" s="670"/>
      <c r="MS35" s="670"/>
      <c r="MT35" s="670"/>
      <c r="MU35" s="670"/>
      <c r="MV35" s="670"/>
      <c r="MW35" s="670"/>
      <c r="MX35" s="670"/>
      <c r="MY35" s="670"/>
      <c r="MZ35" s="670"/>
      <c r="NA35" s="670"/>
      <c r="NB35" s="670"/>
      <c r="NC35" s="670"/>
      <c r="ND35" s="670"/>
      <c r="NE35" s="670"/>
      <c r="NF35" s="670"/>
      <c r="NG35" s="670"/>
      <c r="NH35" s="670"/>
      <c r="NI35" s="670"/>
      <c r="NJ35" s="670"/>
      <c r="NK35" s="670"/>
      <c r="NL35" s="670"/>
      <c r="NM35" s="670"/>
      <c r="NN35" s="670"/>
      <c r="NO35" s="670"/>
      <c r="NP35" s="670"/>
      <c r="NQ35" s="670"/>
      <c r="NR35" s="670"/>
      <c r="NS35" s="670"/>
      <c r="NT35" s="670"/>
      <c r="NU35" s="670"/>
      <c r="NV35" s="670"/>
      <c r="NW35" s="670"/>
      <c r="NX35" s="670"/>
      <c r="NY35" s="670"/>
      <c r="NZ35" s="670"/>
      <c r="OA35" s="670"/>
      <c r="OB35" s="670"/>
      <c r="OC35" s="670"/>
      <c r="OD35" s="670"/>
      <c r="OE35" s="670"/>
      <c r="OF35" s="670"/>
      <c r="OG35" s="670"/>
      <c r="OH35" s="670"/>
      <c r="OI35" s="670"/>
      <c r="OJ35" s="670"/>
      <c r="OK35" s="670"/>
      <c r="OL35" s="670"/>
      <c r="OM35" s="670"/>
      <c r="ON35" s="670"/>
      <c r="OO35" s="670"/>
      <c r="OP35" s="670"/>
      <c r="OQ35" s="670"/>
      <c r="OR35" s="670"/>
      <c r="OS35" s="670"/>
      <c r="OT35" s="670"/>
      <c r="OU35" s="670"/>
      <c r="OV35" s="670"/>
      <c r="OW35" s="670"/>
      <c r="OX35" s="670"/>
      <c r="OY35" s="670"/>
      <c r="OZ35" s="670"/>
      <c r="PA35" s="670"/>
      <c r="PB35" s="670"/>
      <c r="PC35" s="670"/>
      <c r="PD35" s="670"/>
      <c r="PE35" s="670"/>
      <c r="PF35" s="670"/>
      <c r="PG35" s="670"/>
      <c r="PH35" s="670"/>
      <c r="PI35" s="670"/>
      <c r="PJ35" s="670"/>
      <c r="PK35" s="670"/>
      <c r="PL35" s="670"/>
      <c r="PM35" s="670"/>
      <c r="PN35" s="670"/>
      <c r="PO35" s="670"/>
      <c r="PP35" s="670"/>
      <c r="PQ35" s="670"/>
      <c r="PR35" s="670"/>
      <c r="PS35" s="670"/>
      <c r="PT35" s="670"/>
      <c r="PU35" s="670"/>
      <c r="PV35" s="670"/>
      <c r="PW35" s="670"/>
      <c r="PX35" s="670"/>
      <c r="PY35" s="670"/>
      <c r="PZ35" s="670"/>
      <c r="QA35" s="670"/>
      <c r="QB35" s="670"/>
      <c r="QC35" s="670"/>
      <c r="QD35" s="670"/>
      <c r="QE35" s="670"/>
      <c r="QF35" s="670"/>
      <c r="QG35" s="670"/>
      <c r="QH35" s="670"/>
      <c r="QI35" s="670"/>
      <c r="QJ35" s="670"/>
      <c r="QK35" s="670"/>
      <c r="QL35" s="670"/>
      <c r="QM35" s="670"/>
      <c r="QN35" s="670"/>
      <c r="QO35" s="670"/>
      <c r="QP35" s="670"/>
      <c r="QQ35" s="670"/>
      <c r="QR35" s="670"/>
      <c r="QS35" s="670"/>
      <c r="QT35" s="670"/>
      <c r="QU35" s="670"/>
      <c r="QV35" s="670"/>
      <c r="QW35" s="670"/>
      <c r="QX35" s="670"/>
      <c r="QY35" s="670"/>
      <c r="QZ35" s="670"/>
      <c r="RA35" s="670"/>
      <c r="RB35" s="670"/>
      <c r="RC35" s="670"/>
      <c r="RD35" s="670"/>
      <c r="RE35" s="670"/>
      <c r="RF35" s="670"/>
      <c r="RG35" s="670"/>
      <c r="RH35" s="670"/>
      <c r="RI35" s="670"/>
      <c r="RJ35" s="670"/>
      <c r="RK35" s="670"/>
      <c r="RL35" s="670"/>
      <c r="RM35" s="670"/>
      <c r="RN35" s="670"/>
      <c r="RO35" s="670"/>
      <c r="RP35" s="670"/>
      <c r="RQ35" s="670"/>
      <c r="RR35" s="670"/>
      <c r="RS35" s="670"/>
      <c r="RT35" s="670"/>
      <c r="RU35" s="670"/>
      <c r="RV35" s="670"/>
      <c r="RW35" s="670"/>
      <c r="RX35" s="670"/>
      <c r="RY35" s="670"/>
      <c r="RZ35" s="670"/>
      <c r="SA35" s="670"/>
      <c r="SB35" s="670"/>
      <c r="SC35" s="670"/>
      <c r="SD35" s="670"/>
      <c r="SE35" s="670"/>
      <c r="SF35" s="670"/>
      <c r="SG35" s="670"/>
      <c r="SH35" s="670"/>
      <c r="SI35" s="670"/>
      <c r="SJ35" s="670"/>
      <c r="SK35" s="670"/>
      <c r="SL35" s="670"/>
      <c r="SM35" s="670"/>
      <c r="SN35" s="670"/>
      <c r="SO35" s="670"/>
      <c r="SP35" s="670"/>
      <c r="SQ35" s="670"/>
      <c r="SR35" s="670"/>
      <c r="SS35" s="670"/>
      <c r="ST35" s="670"/>
      <c r="SU35" s="670"/>
      <c r="SV35" s="670"/>
      <c r="SW35" s="670"/>
      <c r="SX35" s="670"/>
      <c r="SY35" s="670"/>
      <c r="SZ35" s="670"/>
      <c r="TA35" s="670"/>
      <c r="TB35" s="670"/>
      <c r="TC35" s="670"/>
      <c r="TD35" s="670"/>
      <c r="TE35" s="670"/>
      <c r="TF35" s="670"/>
      <c r="TG35" s="670"/>
      <c r="TH35" s="670"/>
      <c r="TI35" s="670"/>
      <c r="TJ35" s="670"/>
      <c r="TK35" s="670"/>
      <c r="TL35" s="670"/>
      <c r="TM35" s="670"/>
      <c r="TN35" s="670"/>
      <c r="TO35" s="670"/>
      <c r="TP35" s="670"/>
      <c r="TQ35" s="670"/>
      <c r="TR35" s="670"/>
      <c r="TS35" s="670"/>
      <c r="TT35" s="670"/>
      <c r="TU35" s="670"/>
      <c r="TV35" s="670"/>
      <c r="TW35" s="670"/>
      <c r="TX35" s="670"/>
      <c r="TY35" s="670"/>
      <c r="TZ35" s="670"/>
      <c r="UA35" s="670"/>
      <c r="UB35" s="670"/>
      <c r="UC35" s="670"/>
      <c r="UD35" s="670"/>
      <c r="UE35" s="670"/>
      <c r="UF35" s="670"/>
      <c r="UG35" s="670"/>
      <c r="UH35" s="670"/>
      <c r="UI35" s="670"/>
      <c r="UJ35" s="670"/>
      <c r="UK35" s="670"/>
      <c r="UL35" s="670"/>
      <c r="UM35" s="670"/>
      <c r="UN35" s="670"/>
      <c r="UO35" s="670"/>
      <c r="UP35" s="670"/>
      <c r="UQ35" s="670"/>
      <c r="UR35" s="670"/>
      <c r="US35" s="670"/>
      <c r="UT35" s="670"/>
      <c r="UU35" s="670"/>
      <c r="UV35" s="670"/>
      <c r="UW35" s="670"/>
      <c r="UX35" s="670"/>
      <c r="UY35" s="670"/>
      <c r="UZ35" s="670"/>
      <c r="VA35" s="670"/>
      <c r="VB35" s="670"/>
      <c r="VC35" s="670"/>
      <c r="VD35" s="670"/>
      <c r="VE35" s="670"/>
      <c r="VF35" s="670"/>
      <c r="VG35" s="670"/>
      <c r="VH35" s="670"/>
      <c r="VI35" s="670"/>
      <c r="VJ35" s="670"/>
      <c r="VK35" s="670"/>
      <c r="VL35" s="670"/>
      <c r="VM35" s="670"/>
      <c r="VN35" s="670"/>
      <c r="VO35" s="670"/>
      <c r="VP35" s="670"/>
      <c r="VQ35" s="670"/>
      <c r="VR35" s="670"/>
      <c r="VS35" s="670"/>
      <c r="VT35" s="670"/>
      <c r="VU35" s="670"/>
      <c r="VV35" s="670"/>
      <c r="VW35" s="670"/>
      <c r="VX35" s="670"/>
      <c r="VY35" s="670"/>
      <c r="VZ35" s="670"/>
      <c r="WA35" s="670"/>
      <c r="WB35" s="670"/>
      <c r="WC35" s="670"/>
      <c r="WD35" s="670"/>
      <c r="WE35" s="670"/>
      <c r="WF35" s="670"/>
      <c r="WG35" s="670"/>
      <c r="WH35" s="670"/>
      <c r="WI35" s="670"/>
      <c r="WJ35" s="670"/>
      <c r="WK35" s="670"/>
      <c r="WL35" s="670"/>
      <c r="WM35" s="670"/>
      <c r="WN35" s="670"/>
      <c r="WO35" s="670"/>
      <c r="WP35" s="670"/>
      <c r="WQ35" s="670"/>
      <c r="WR35" s="670"/>
      <c r="WS35" s="670"/>
      <c r="WT35" s="670"/>
      <c r="WU35" s="670"/>
      <c r="WV35" s="670"/>
      <c r="WW35" s="670"/>
      <c r="WX35" s="670"/>
      <c r="WY35" s="670"/>
      <c r="WZ35" s="670"/>
      <c r="XA35" s="670"/>
      <c r="XB35" s="670"/>
      <c r="XC35" s="670"/>
      <c r="XD35" s="670"/>
      <c r="XE35" s="670"/>
      <c r="XF35" s="670"/>
      <c r="XG35" s="670"/>
      <c r="XH35" s="670"/>
      <c r="XI35" s="670"/>
      <c r="XJ35" s="670"/>
      <c r="XK35" s="670"/>
      <c r="XL35" s="670"/>
      <c r="XM35" s="670"/>
      <c r="XN35" s="670"/>
      <c r="XO35" s="670"/>
      <c r="XP35" s="670"/>
      <c r="XQ35" s="670"/>
      <c r="XR35" s="670"/>
      <c r="XS35" s="670"/>
      <c r="XT35" s="670"/>
      <c r="XU35" s="670"/>
      <c r="XV35" s="670"/>
      <c r="XW35" s="670"/>
      <c r="XX35" s="670"/>
      <c r="XY35" s="670"/>
      <c r="XZ35" s="670"/>
      <c r="YA35" s="670"/>
      <c r="YB35" s="670"/>
      <c r="YC35" s="670"/>
      <c r="YD35" s="670"/>
      <c r="YE35" s="670"/>
      <c r="YF35" s="670"/>
      <c r="YG35" s="670"/>
      <c r="YH35" s="670"/>
      <c r="YI35" s="670"/>
      <c r="YJ35" s="670"/>
      <c r="YK35" s="670"/>
      <c r="YL35" s="670"/>
      <c r="YM35" s="670"/>
      <c r="YN35" s="670"/>
      <c r="YO35" s="670"/>
      <c r="YP35" s="670"/>
      <c r="YQ35" s="670"/>
      <c r="YR35" s="670"/>
      <c r="YS35" s="670"/>
      <c r="YT35" s="670"/>
      <c r="YU35" s="670"/>
      <c r="YV35" s="670"/>
      <c r="YW35" s="670"/>
      <c r="YX35" s="670"/>
      <c r="YY35" s="670"/>
      <c r="YZ35" s="670"/>
      <c r="ZA35" s="670"/>
      <c r="ZB35" s="670"/>
      <c r="ZC35" s="670"/>
      <c r="ZD35" s="670"/>
      <c r="ZE35" s="670"/>
      <c r="ZF35" s="670"/>
      <c r="ZG35" s="670"/>
      <c r="ZH35" s="670"/>
      <c r="ZI35" s="670"/>
      <c r="ZJ35" s="670"/>
      <c r="ZK35" s="670"/>
      <c r="ZL35" s="670"/>
      <c r="ZM35" s="670"/>
      <c r="ZN35" s="670"/>
      <c r="ZO35" s="670"/>
      <c r="ZP35" s="670"/>
      <c r="ZQ35" s="670"/>
      <c r="ZR35" s="670"/>
      <c r="ZS35" s="670"/>
      <c r="ZT35" s="670"/>
      <c r="ZU35" s="670"/>
      <c r="ZV35" s="670"/>
      <c r="ZW35" s="670"/>
      <c r="ZX35" s="670"/>
      <c r="ZY35" s="670"/>
      <c r="ZZ35" s="670"/>
      <c r="AAA35" s="670"/>
      <c r="AAB35" s="670"/>
      <c r="AAC35" s="670"/>
      <c r="AAD35" s="670"/>
      <c r="AAE35" s="670"/>
      <c r="AAF35" s="670"/>
      <c r="AAG35" s="670"/>
      <c r="AAH35" s="670"/>
      <c r="AAI35" s="670"/>
      <c r="AAJ35" s="670"/>
      <c r="AAK35" s="670"/>
      <c r="AAL35" s="670"/>
      <c r="AAM35" s="670"/>
      <c r="AAN35" s="670"/>
      <c r="AAO35" s="670"/>
      <c r="AAP35" s="670"/>
      <c r="AAQ35" s="670"/>
      <c r="AAR35" s="670"/>
      <c r="AAS35" s="670"/>
      <c r="AAT35" s="670"/>
      <c r="AAU35" s="670"/>
      <c r="AAV35" s="670"/>
      <c r="AAW35" s="670"/>
      <c r="AAX35" s="670"/>
      <c r="AAY35" s="670"/>
      <c r="AAZ35" s="670"/>
      <c r="ABA35" s="670"/>
      <c r="ABB35" s="670"/>
      <c r="ABC35" s="670"/>
      <c r="ABD35" s="670"/>
      <c r="ABE35" s="670"/>
      <c r="ABF35" s="670"/>
      <c r="ABG35" s="670"/>
      <c r="ABH35" s="670"/>
      <c r="ABI35" s="670"/>
      <c r="ABJ35" s="670"/>
      <c r="ABK35" s="670"/>
      <c r="ABL35" s="670"/>
      <c r="ABM35" s="670"/>
      <c r="ABN35" s="670"/>
      <c r="ABO35" s="670"/>
      <c r="ABP35" s="670"/>
      <c r="ABQ35" s="670"/>
      <c r="ABR35" s="670"/>
      <c r="ABS35" s="670"/>
      <c r="ABT35" s="670"/>
      <c r="ABU35" s="670"/>
      <c r="ABV35" s="670"/>
      <c r="ABW35" s="670"/>
      <c r="ABX35" s="670"/>
      <c r="ABY35" s="670"/>
      <c r="ABZ35" s="670"/>
      <c r="ACA35" s="670"/>
      <c r="ACB35" s="670"/>
      <c r="ACC35" s="670"/>
      <c r="ACD35" s="670"/>
      <c r="ACE35" s="670"/>
      <c r="ACF35" s="670"/>
      <c r="ACG35" s="670"/>
      <c r="ACH35" s="670"/>
      <c r="ACI35" s="670"/>
      <c r="ACJ35" s="670"/>
      <c r="ACK35" s="670"/>
      <c r="ACL35" s="670"/>
      <c r="ACM35" s="670"/>
      <c r="ACN35" s="670"/>
      <c r="ACO35" s="670"/>
      <c r="ACP35" s="670"/>
      <c r="ACQ35" s="670"/>
      <c r="ACR35" s="670"/>
      <c r="ACS35" s="670"/>
      <c r="ACT35" s="670"/>
      <c r="ACU35" s="670"/>
      <c r="ACV35" s="670"/>
      <c r="ACW35" s="670"/>
      <c r="ACX35" s="670"/>
      <c r="ACY35" s="670"/>
      <c r="ACZ35" s="670"/>
      <c r="ADA35" s="670"/>
      <c r="ADB35" s="670"/>
      <c r="ADC35" s="670"/>
      <c r="ADD35" s="670"/>
      <c r="ADE35" s="670"/>
      <c r="ADF35" s="670"/>
      <c r="ADG35" s="670"/>
      <c r="ADH35" s="670"/>
      <c r="ADI35" s="670"/>
      <c r="ADJ35" s="670"/>
      <c r="ADK35" s="670"/>
      <c r="ADL35" s="670"/>
      <c r="ADM35" s="670"/>
      <c r="ADN35" s="670"/>
      <c r="ADO35" s="670"/>
      <c r="ADP35" s="670"/>
      <c r="ADQ35" s="670"/>
      <c r="ADR35" s="670"/>
      <c r="ADS35" s="670"/>
      <c r="ADT35" s="670"/>
      <c r="ADU35" s="670"/>
      <c r="ADV35" s="670"/>
      <c r="ADW35" s="670"/>
      <c r="ADX35" s="670"/>
      <c r="ADY35" s="670"/>
      <c r="ADZ35" s="670"/>
      <c r="AEA35" s="670"/>
      <c r="AEB35" s="670"/>
      <c r="AEC35" s="670"/>
      <c r="AED35" s="670"/>
      <c r="AEE35" s="670"/>
      <c r="AEF35" s="670"/>
      <c r="AEG35" s="670"/>
      <c r="AEH35" s="670"/>
      <c r="AEI35" s="670"/>
      <c r="AEJ35" s="670"/>
      <c r="AEK35" s="670"/>
      <c r="AEL35" s="670"/>
      <c r="AEM35" s="670"/>
      <c r="AEN35" s="670"/>
      <c r="AEO35" s="670"/>
      <c r="AEP35" s="670"/>
      <c r="AEQ35" s="670"/>
      <c r="AER35" s="670"/>
      <c r="AES35" s="670"/>
      <c r="AET35" s="670"/>
      <c r="AEU35" s="670"/>
      <c r="AEV35" s="670"/>
      <c r="AEW35" s="670"/>
      <c r="AEX35" s="670"/>
      <c r="AEY35" s="670"/>
      <c r="AEZ35" s="670"/>
      <c r="AFA35" s="670"/>
      <c r="AFB35" s="670"/>
      <c r="AFC35" s="670"/>
      <c r="AFD35" s="670"/>
      <c r="AFE35" s="670"/>
      <c r="AFF35" s="670"/>
      <c r="AFG35" s="670"/>
      <c r="AFH35" s="670"/>
      <c r="AFI35" s="670"/>
      <c r="AFJ35" s="670"/>
      <c r="AFK35" s="670"/>
      <c r="AFL35" s="670"/>
      <c r="AFM35" s="670"/>
      <c r="AFN35" s="670"/>
      <c r="AFO35" s="670"/>
      <c r="AFP35" s="670"/>
      <c r="AFQ35" s="670"/>
      <c r="AFR35" s="670"/>
      <c r="AFS35" s="670"/>
      <c r="AFT35" s="670"/>
      <c r="AFU35" s="670"/>
      <c r="AFV35" s="670"/>
      <c r="AFW35" s="670"/>
      <c r="AFX35" s="670"/>
      <c r="AFY35" s="670"/>
      <c r="AFZ35" s="670"/>
      <c r="AGA35" s="670"/>
      <c r="AGB35" s="670"/>
      <c r="AGC35" s="670"/>
      <c r="AGD35" s="670"/>
      <c r="AGE35" s="670"/>
      <c r="AGF35" s="670"/>
      <c r="AGG35" s="670"/>
      <c r="AGH35" s="670"/>
      <c r="AGI35" s="670"/>
      <c r="AGJ35" s="670"/>
      <c r="AGK35" s="670"/>
      <c r="AGL35" s="670"/>
      <c r="AGM35" s="670"/>
      <c r="AGN35" s="670"/>
      <c r="AGO35" s="670"/>
      <c r="AGP35" s="670"/>
      <c r="AGQ35" s="670"/>
      <c r="AGR35" s="670"/>
      <c r="AGS35" s="670"/>
      <c r="AGT35" s="670"/>
      <c r="AGU35" s="670"/>
      <c r="AGV35" s="670"/>
      <c r="AGW35" s="670"/>
      <c r="AGX35" s="670"/>
      <c r="AGY35" s="670"/>
      <c r="AGZ35" s="670"/>
      <c r="AHA35" s="670"/>
      <c r="AHB35" s="670"/>
      <c r="AHC35" s="670"/>
      <c r="AHD35" s="670"/>
      <c r="AHE35" s="670"/>
      <c r="AHF35" s="670"/>
      <c r="AHG35" s="670"/>
      <c r="AHH35" s="670"/>
      <c r="AHI35" s="670"/>
      <c r="AHJ35" s="670"/>
      <c r="AHK35" s="670"/>
      <c r="AHL35" s="670"/>
      <c r="AHM35" s="670"/>
      <c r="AHN35" s="670"/>
      <c r="AHO35" s="670"/>
      <c r="AHP35" s="670"/>
      <c r="AHQ35" s="670"/>
      <c r="AHR35" s="670"/>
      <c r="AHS35" s="670"/>
      <c r="AHT35" s="670"/>
      <c r="AHU35" s="670"/>
      <c r="AHV35" s="670"/>
      <c r="AHW35" s="670"/>
      <c r="AHX35" s="670"/>
      <c r="AHY35" s="670"/>
      <c r="AHZ35" s="670"/>
      <c r="AIA35" s="670"/>
      <c r="AIB35" s="670"/>
      <c r="AIC35" s="670"/>
      <c r="AID35" s="670"/>
      <c r="AIE35" s="670"/>
      <c r="AIF35" s="670"/>
      <c r="AIG35" s="670"/>
      <c r="AIH35" s="670"/>
      <c r="AII35" s="670"/>
      <c r="AIJ35" s="670"/>
      <c r="AIK35" s="670"/>
      <c r="AIL35" s="670"/>
      <c r="AIM35" s="670"/>
      <c r="AIN35" s="670"/>
      <c r="AIO35" s="670"/>
      <c r="AIP35" s="670"/>
      <c r="AIQ35" s="670"/>
      <c r="AIR35" s="670"/>
      <c r="AIS35" s="670"/>
      <c r="AIT35" s="670"/>
      <c r="AIU35" s="670"/>
      <c r="AIV35" s="670"/>
      <c r="AIW35" s="670"/>
      <c r="AIX35" s="670"/>
      <c r="AIY35" s="670"/>
      <c r="AIZ35" s="670"/>
      <c r="AJA35" s="670"/>
      <c r="AJB35" s="670"/>
      <c r="AJC35" s="670"/>
      <c r="AJD35" s="670"/>
      <c r="AJE35" s="670"/>
      <c r="AJF35" s="670"/>
      <c r="AJG35" s="670"/>
      <c r="AJH35" s="670"/>
      <c r="AJI35" s="670"/>
      <c r="AJJ35" s="670"/>
      <c r="AJK35" s="670"/>
      <c r="AJL35" s="670"/>
      <c r="AJM35" s="670"/>
      <c r="AJN35" s="670"/>
      <c r="AJO35" s="670"/>
      <c r="AJP35" s="670"/>
      <c r="AJQ35" s="670"/>
      <c r="AJR35" s="670"/>
      <c r="AJS35" s="670"/>
      <c r="AJT35" s="670"/>
      <c r="AJU35" s="670"/>
      <c r="AJV35" s="670"/>
      <c r="AJW35" s="670"/>
      <c r="AJX35" s="670"/>
      <c r="AJY35" s="670"/>
      <c r="AJZ35" s="670"/>
      <c r="AKA35" s="670"/>
      <c r="AKB35" s="670"/>
      <c r="AKC35" s="670"/>
      <c r="AKD35" s="670"/>
      <c r="AKE35" s="670"/>
      <c r="AKF35" s="670"/>
      <c r="AKG35" s="670"/>
      <c r="AKH35" s="670"/>
      <c r="AKI35" s="670"/>
      <c r="AKJ35" s="670"/>
      <c r="AKK35" s="670"/>
      <c r="AKL35" s="670"/>
      <c r="AKM35" s="670"/>
      <c r="AKN35" s="670"/>
      <c r="AKO35" s="670"/>
      <c r="AKP35" s="670"/>
      <c r="AKQ35" s="670"/>
      <c r="AKR35" s="670"/>
      <c r="AKS35" s="670"/>
      <c r="AKT35" s="670"/>
      <c r="AKU35" s="670"/>
      <c r="AKV35" s="670"/>
      <c r="AKW35" s="670"/>
      <c r="AKX35" s="670"/>
      <c r="AKY35" s="670"/>
      <c r="AKZ35" s="670"/>
      <c r="ALA35" s="670"/>
      <c r="ALB35" s="670"/>
      <c r="ALC35" s="670"/>
      <c r="ALD35" s="670"/>
      <c r="ALE35" s="670"/>
      <c r="ALF35" s="670"/>
      <c r="ALG35" s="670"/>
      <c r="ALH35" s="670"/>
      <c r="ALI35" s="670"/>
      <c r="ALJ35" s="670"/>
      <c r="ALK35" s="670"/>
      <c r="ALL35" s="670"/>
      <c r="ALM35" s="670"/>
      <c r="ALN35" s="670"/>
      <c r="ALO35" s="670"/>
      <c r="ALP35" s="670"/>
      <c r="ALQ35" s="670"/>
      <c r="ALR35" s="670"/>
      <c r="ALS35" s="670"/>
      <c r="ALT35" s="670"/>
      <c r="ALU35" s="670"/>
      <c r="ALV35" s="670"/>
      <c r="ALW35" s="670"/>
      <c r="ALX35" s="670"/>
      <c r="ALY35" s="670"/>
      <c r="ALZ35" s="670"/>
      <c r="AMA35" s="670"/>
      <c r="AMB35" s="670"/>
      <c r="AMC35" s="670"/>
      <c r="AMD35" s="670"/>
      <c r="AME35" s="670"/>
      <c r="AMF35" s="670"/>
      <c r="AMG35" s="670"/>
      <c r="AMH35" s="670"/>
      <c r="AMI35" s="670"/>
      <c r="AMJ35" s="670"/>
    </row>
    <row r="36" customHeight="1" ht="36.75">
      <c r="A36" s="671" t="str">
        <f>SUM(I15:I18)</f>
      </c>
      <c r="B36" s="672" t="str">
        <f>SUM(G22:G28)</f>
        <v>#NAME?</v>
      </c>
      <c r="C36" s="673">
        <v>0.85</v>
      </c>
      <c r="D36" s="673">
        <v>0.02</v>
      </c>
      <c r="E36" s="673">
        <v>0.02</v>
      </c>
      <c r="F36" s="672">
        <f>J32+J33</f>
        <v>0.0</v>
      </c>
      <c r="G36" s="674" t="str">
        <f>A36*D36+A36*E36+A36+B36/C36+F36</f>
      </c>
      <c r="H36" s="673">
        <v>0.05</v>
      </c>
      <c r="I36" s="675" t="str">
        <f>G36*H36+G36</f>
      </c>
      <c r="J36" s="672">
        <f>SUM(H22:H28)+SUM(I22:I28)+SUM(J15:J18)</f>
        <v>0.0</v>
      </c>
      <c r="K36" s="676"/>
      <c r="L36" s="676"/>
      <c r="M36" s="676"/>
      <c r="N36" s="676"/>
      <c r="O36" s="676"/>
      <c r="P36" s="677"/>
      <c r="Q36" s="678"/>
      <c r="R36" s="678"/>
      <c r="S36" s="678"/>
      <c r="T36" s="678"/>
      <c r="U36" s="678"/>
      <c r="V36" s="678"/>
      <c r="W36" s="678"/>
      <c r="X36" s="678"/>
      <c r="Y36" s="678"/>
      <c r="Z36" s="678"/>
      <c r="AA36" s="678"/>
      <c r="AB36" s="678"/>
      <c r="AC36" s="678"/>
      <c r="AD36" s="678"/>
      <c r="AE36" s="678"/>
      <c r="AF36" s="678"/>
      <c r="AG36" s="678"/>
      <c r="AH36" s="678"/>
      <c r="AI36" s="678"/>
      <c r="AJ36" s="678"/>
      <c r="AK36" s="678"/>
      <c r="AL36" s="678"/>
      <c r="AM36" s="678"/>
      <c r="AN36" s="678"/>
      <c r="AO36" s="678"/>
      <c r="AP36" s="678"/>
      <c r="AQ36" s="678"/>
      <c r="AR36" s="678"/>
      <c r="AS36" s="678"/>
      <c r="AT36" s="678"/>
      <c r="AU36" s="678"/>
      <c r="AV36" s="678"/>
      <c r="AW36" s="678"/>
      <c r="AX36" s="678"/>
      <c r="AY36" s="678"/>
      <c r="AZ36" s="678"/>
      <c r="BA36" s="678"/>
      <c r="BB36" s="678"/>
      <c r="BC36" s="678"/>
      <c r="BD36" s="678"/>
      <c r="BE36" s="678"/>
      <c r="BF36" s="678"/>
      <c r="BG36" s="678"/>
      <c r="BH36" s="678"/>
      <c r="BI36" s="678"/>
      <c r="BJ36" s="678"/>
      <c r="BK36" s="678"/>
      <c r="BL36" s="678"/>
      <c r="BM36" s="678"/>
      <c r="BN36" s="678"/>
      <c r="BO36" s="678"/>
      <c r="BP36" s="678"/>
      <c r="BQ36" s="678"/>
      <c r="BR36" s="678"/>
      <c r="BS36" s="678"/>
      <c r="BT36" s="678"/>
      <c r="BU36" s="678"/>
      <c r="BV36" s="678"/>
      <c r="BW36" s="678"/>
      <c r="BX36" s="678"/>
      <c r="BY36" s="678"/>
      <c r="BZ36" s="678"/>
      <c r="CA36" s="678"/>
      <c r="CB36" s="678"/>
      <c r="CC36" s="678"/>
      <c r="CD36" s="678"/>
      <c r="CE36" s="678"/>
      <c r="CF36" s="678"/>
      <c r="CG36" s="678"/>
      <c r="CH36" s="678"/>
      <c r="CI36" s="678"/>
      <c r="CJ36" s="678"/>
      <c r="CK36" s="678"/>
      <c r="CL36" s="678"/>
      <c r="CM36" s="678"/>
      <c r="CN36" s="678"/>
      <c r="CO36" s="678"/>
      <c r="CP36" s="678"/>
      <c r="CQ36" s="678"/>
      <c r="CR36" s="678"/>
      <c r="CS36" s="678"/>
      <c r="CT36" s="678"/>
      <c r="CU36" s="678"/>
      <c r="CV36" s="678"/>
      <c r="CW36" s="678"/>
      <c r="CX36" s="678"/>
      <c r="CY36" s="678"/>
      <c r="CZ36" s="678"/>
      <c r="DA36" s="678"/>
      <c r="DB36" s="678"/>
      <c r="DC36" s="678"/>
      <c r="DD36" s="678"/>
      <c r="DE36" s="678"/>
      <c r="DF36" s="678"/>
      <c r="DG36" s="678"/>
      <c r="DH36" s="678"/>
      <c r="DI36" s="678"/>
      <c r="DJ36" s="678"/>
      <c r="DK36" s="678"/>
      <c r="DL36" s="678"/>
      <c r="DM36" s="678"/>
      <c r="DN36" s="678"/>
      <c r="DO36" s="678"/>
      <c r="DP36" s="678"/>
      <c r="DQ36" s="678"/>
      <c r="DR36" s="678"/>
      <c r="DS36" s="678"/>
      <c r="DT36" s="678"/>
      <c r="DU36" s="678"/>
      <c r="DV36" s="678"/>
      <c r="DW36" s="678"/>
      <c r="DX36" s="678"/>
      <c r="DY36" s="678"/>
      <c r="DZ36" s="678"/>
      <c r="EA36" s="678"/>
      <c r="EB36" s="678"/>
      <c r="EC36" s="678"/>
      <c r="ED36" s="678"/>
      <c r="EE36" s="678"/>
      <c r="EF36" s="678"/>
      <c r="EG36" s="678"/>
      <c r="EH36" s="678"/>
      <c r="EI36" s="678"/>
      <c r="EJ36" s="678"/>
      <c r="EK36" s="678"/>
      <c r="EL36" s="678"/>
      <c r="EM36" s="678"/>
      <c r="EN36" s="678"/>
      <c r="EO36" s="678"/>
      <c r="EP36" s="678"/>
      <c r="EQ36" s="678"/>
      <c r="ER36" s="678"/>
      <c r="ES36" s="678"/>
      <c r="ET36" s="678"/>
      <c r="EU36" s="678"/>
      <c r="EV36" s="678"/>
      <c r="EW36" s="678"/>
      <c r="EX36" s="678"/>
      <c r="EY36" s="678"/>
      <c r="EZ36" s="678"/>
      <c r="FA36" s="678"/>
      <c r="FB36" s="678"/>
      <c r="FC36" s="678"/>
      <c r="FD36" s="678"/>
      <c r="FE36" s="678"/>
      <c r="FF36" s="678"/>
      <c r="FG36" s="678"/>
      <c r="FH36" s="678"/>
      <c r="FI36" s="678"/>
      <c r="FJ36" s="678"/>
      <c r="FK36" s="678"/>
      <c r="FL36" s="678"/>
      <c r="FM36" s="678"/>
      <c r="FN36" s="678"/>
      <c r="FO36" s="678"/>
      <c r="FP36" s="678"/>
      <c r="FQ36" s="678"/>
      <c r="FR36" s="678"/>
      <c r="FS36" s="678"/>
      <c r="FT36" s="678"/>
      <c r="FU36" s="678"/>
      <c r="FV36" s="678"/>
      <c r="FW36" s="678"/>
      <c r="FX36" s="678"/>
      <c r="FY36" s="678"/>
      <c r="FZ36" s="678"/>
      <c r="GA36" s="678"/>
      <c r="GB36" s="678"/>
      <c r="GC36" s="678"/>
      <c r="GD36" s="678"/>
      <c r="GE36" s="678"/>
      <c r="GF36" s="678"/>
      <c r="GG36" s="678"/>
      <c r="GH36" s="678"/>
      <c r="GI36" s="678"/>
      <c r="GJ36" s="678"/>
      <c r="GK36" s="678"/>
      <c r="GL36" s="678"/>
      <c r="GM36" s="678"/>
      <c r="GN36" s="678"/>
      <c r="GO36" s="678"/>
      <c r="GP36" s="678"/>
      <c r="GQ36" s="678"/>
      <c r="GR36" s="678"/>
      <c r="GS36" s="678"/>
      <c r="GT36" s="678"/>
      <c r="GU36" s="678"/>
      <c r="GV36" s="678"/>
      <c r="GW36" s="678"/>
      <c r="GX36" s="678"/>
      <c r="GY36" s="678"/>
      <c r="GZ36" s="678"/>
      <c r="HA36" s="678"/>
      <c r="HB36" s="678"/>
      <c r="HC36" s="678"/>
      <c r="HD36" s="678"/>
      <c r="HE36" s="678"/>
      <c r="HF36" s="678"/>
      <c r="HG36" s="678"/>
      <c r="HH36" s="678"/>
      <c r="HI36" s="678"/>
      <c r="HJ36" s="678"/>
      <c r="HK36" s="678"/>
      <c r="HL36" s="678"/>
      <c r="HM36" s="678"/>
      <c r="HN36" s="678"/>
      <c r="HO36" s="678"/>
      <c r="HP36" s="678"/>
      <c r="HQ36" s="678"/>
      <c r="HR36" s="678"/>
      <c r="HS36" s="678"/>
      <c r="HT36" s="678"/>
      <c r="HU36" s="678"/>
      <c r="HV36" s="678"/>
      <c r="HW36" s="678"/>
      <c r="HX36" s="678"/>
      <c r="HY36" s="678"/>
      <c r="HZ36" s="678"/>
      <c r="IA36" s="678"/>
      <c r="IB36" s="678"/>
      <c r="IC36" s="678"/>
      <c r="ID36" s="678"/>
      <c r="IE36" s="678"/>
      <c r="IF36" s="678"/>
      <c r="IG36" s="678"/>
      <c r="IH36" s="678"/>
      <c r="II36" s="678"/>
      <c r="IJ36" s="678"/>
      <c r="IK36" s="678"/>
      <c r="IL36" s="678"/>
      <c r="IM36" s="678"/>
      <c r="IN36" s="678"/>
      <c r="IO36" s="678"/>
      <c r="IP36" s="678"/>
      <c r="IQ36" s="678"/>
      <c r="IR36" s="678"/>
      <c r="IS36" s="678"/>
      <c r="IT36" s="678"/>
      <c r="IU36" s="678"/>
      <c r="IV36" s="678"/>
      <c r="IW36" s="678"/>
      <c r="IX36" s="678"/>
      <c r="IY36" s="678"/>
      <c r="IZ36" s="678"/>
      <c r="JA36" s="678"/>
      <c r="JB36" s="678"/>
      <c r="JC36" s="678"/>
      <c r="JD36" s="678"/>
      <c r="JE36" s="678"/>
      <c r="JF36" s="678"/>
      <c r="JG36" s="678"/>
      <c r="JH36" s="678"/>
      <c r="JI36" s="678"/>
      <c r="JJ36" s="678"/>
      <c r="JK36" s="678"/>
      <c r="JL36" s="678"/>
      <c r="JM36" s="678"/>
      <c r="JN36" s="678"/>
      <c r="JO36" s="678"/>
      <c r="JP36" s="678"/>
      <c r="JQ36" s="678"/>
      <c r="JR36" s="678"/>
      <c r="JS36" s="678"/>
      <c r="JT36" s="678"/>
      <c r="JU36" s="678"/>
      <c r="JV36" s="678"/>
      <c r="JW36" s="678"/>
      <c r="JX36" s="678"/>
      <c r="JY36" s="678"/>
      <c r="JZ36" s="678"/>
      <c r="KA36" s="678"/>
      <c r="KB36" s="678"/>
      <c r="KC36" s="678"/>
      <c r="KD36" s="678"/>
      <c r="KE36" s="678"/>
      <c r="KF36" s="678"/>
      <c r="KG36" s="678"/>
      <c r="KH36" s="678"/>
      <c r="KI36" s="678"/>
      <c r="KJ36" s="678"/>
      <c r="KK36" s="678"/>
      <c r="KL36" s="678"/>
      <c r="KM36" s="678"/>
      <c r="KN36" s="678"/>
      <c r="KO36" s="678"/>
      <c r="KP36" s="678"/>
      <c r="KQ36" s="678"/>
      <c r="KR36" s="678"/>
      <c r="KS36" s="678"/>
      <c r="KT36" s="678"/>
      <c r="KU36" s="678"/>
      <c r="KV36" s="678"/>
      <c r="KW36" s="678"/>
      <c r="KX36" s="678"/>
      <c r="KY36" s="678"/>
      <c r="KZ36" s="678"/>
      <c r="LA36" s="678"/>
      <c r="LB36" s="678"/>
      <c r="LC36" s="678"/>
      <c r="LD36" s="678"/>
      <c r="LE36" s="678"/>
      <c r="LF36" s="678"/>
      <c r="LG36" s="678"/>
      <c r="LH36" s="678"/>
      <c r="LI36" s="678"/>
      <c r="LJ36" s="678"/>
      <c r="LK36" s="678"/>
      <c r="LL36" s="678"/>
      <c r="LM36" s="678"/>
      <c r="LN36" s="678"/>
      <c r="LO36" s="678"/>
      <c r="LP36" s="678"/>
      <c r="LQ36" s="678"/>
      <c r="LR36" s="678"/>
      <c r="LS36" s="678"/>
      <c r="LT36" s="678"/>
      <c r="LU36" s="678"/>
      <c r="LV36" s="678"/>
      <c r="LW36" s="678"/>
      <c r="LX36" s="678"/>
      <c r="LY36" s="678"/>
      <c r="LZ36" s="678"/>
      <c r="MA36" s="678"/>
      <c r="MB36" s="678"/>
      <c r="MC36" s="678"/>
      <c r="MD36" s="678"/>
      <c r="ME36" s="678"/>
      <c r="MF36" s="678"/>
      <c r="MG36" s="678"/>
      <c r="MH36" s="678"/>
      <c r="MI36" s="678"/>
      <c r="MJ36" s="678"/>
      <c r="MK36" s="678"/>
      <c r="ML36" s="678"/>
      <c r="MM36" s="678"/>
      <c r="MN36" s="678"/>
      <c r="MO36" s="678"/>
      <c r="MP36" s="678"/>
      <c r="MQ36" s="678"/>
      <c r="MR36" s="678"/>
      <c r="MS36" s="678"/>
      <c r="MT36" s="678"/>
      <c r="MU36" s="678"/>
      <c r="MV36" s="678"/>
      <c r="MW36" s="678"/>
      <c r="MX36" s="678"/>
      <c r="MY36" s="678"/>
      <c r="MZ36" s="678"/>
      <c r="NA36" s="678"/>
      <c r="NB36" s="678"/>
      <c r="NC36" s="678"/>
      <c r="ND36" s="678"/>
      <c r="NE36" s="678"/>
      <c r="NF36" s="678"/>
      <c r="NG36" s="678"/>
      <c r="NH36" s="678"/>
      <c r="NI36" s="678"/>
      <c r="NJ36" s="678"/>
      <c r="NK36" s="678"/>
      <c r="NL36" s="678"/>
      <c r="NM36" s="678"/>
      <c r="NN36" s="678"/>
      <c r="NO36" s="678"/>
      <c r="NP36" s="678"/>
      <c r="NQ36" s="678"/>
      <c r="NR36" s="678"/>
      <c r="NS36" s="678"/>
      <c r="NT36" s="678"/>
      <c r="NU36" s="678"/>
      <c r="NV36" s="678"/>
      <c r="NW36" s="678"/>
      <c r="NX36" s="678"/>
      <c r="NY36" s="678"/>
      <c r="NZ36" s="678"/>
      <c r="OA36" s="678"/>
      <c r="OB36" s="678"/>
      <c r="OC36" s="678"/>
      <c r="OD36" s="678"/>
      <c r="OE36" s="678"/>
      <c r="OF36" s="678"/>
      <c r="OG36" s="678"/>
      <c r="OH36" s="678"/>
      <c r="OI36" s="678"/>
      <c r="OJ36" s="678"/>
      <c r="OK36" s="678"/>
      <c r="OL36" s="678"/>
      <c r="OM36" s="678"/>
      <c r="ON36" s="678"/>
      <c r="OO36" s="678"/>
      <c r="OP36" s="678"/>
      <c r="OQ36" s="678"/>
      <c r="OR36" s="678"/>
      <c r="OS36" s="678"/>
      <c r="OT36" s="678"/>
      <c r="OU36" s="678"/>
      <c r="OV36" s="678"/>
      <c r="OW36" s="678"/>
      <c r="OX36" s="678"/>
      <c r="OY36" s="678"/>
      <c r="OZ36" s="678"/>
      <c r="PA36" s="678"/>
      <c r="PB36" s="678"/>
      <c r="PC36" s="678"/>
      <c r="PD36" s="678"/>
      <c r="PE36" s="678"/>
      <c r="PF36" s="678"/>
      <c r="PG36" s="678"/>
      <c r="PH36" s="678"/>
      <c r="PI36" s="678"/>
      <c r="PJ36" s="678"/>
      <c r="PK36" s="678"/>
      <c r="PL36" s="678"/>
      <c r="PM36" s="678"/>
      <c r="PN36" s="678"/>
      <c r="PO36" s="678"/>
      <c r="PP36" s="678"/>
      <c r="PQ36" s="678"/>
      <c r="PR36" s="678"/>
      <c r="PS36" s="678"/>
      <c r="PT36" s="678"/>
      <c r="PU36" s="678"/>
      <c r="PV36" s="678"/>
      <c r="PW36" s="678"/>
      <c r="PX36" s="678"/>
      <c r="PY36" s="678"/>
      <c r="PZ36" s="678"/>
      <c r="QA36" s="678"/>
      <c r="QB36" s="678"/>
      <c r="QC36" s="678"/>
      <c r="QD36" s="678"/>
      <c r="QE36" s="678"/>
      <c r="QF36" s="678"/>
      <c r="QG36" s="678"/>
      <c r="QH36" s="678"/>
      <c r="QI36" s="678"/>
      <c r="QJ36" s="678"/>
      <c r="QK36" s="678"/>
      <c r="QL36" s="678"/>
      <c r="QM36" s="678"/>
      <c r="QN36" s="678"/>
      <c r="QO36" s="678"/>
      <c r="QP36" s="678"/>
      <c r="QQ36" s="678"/>
      <c r="QR36" s="678"/>
      <c r="QS36" s="678"/>
      <c r="QT36" s="678"/>
      <c r="QU36" s="678"/>
      <c r="QV36" s="678"/>
      <c r="QW36" s="678"/>
      <c r="QX36" s="678"/>
      <c r="QY36" s="678"/>
      <c r="QZ36" s="678"/>
      <c r="RA36" s="678"/>
      <c r="RB36" s="678"/>
      <c r="RC36" s="678"/>
      <c r="RD36" s="678"/>
      <c r="RE36" s="678"/>
      <c r="RF36" s="678"/>
      <c r="RG36" s="678"/>
      <c r="RH36" s="678"/>
      <c r="RI36" s="678"/>
      <c r="RJ36" s="678"/>
      <c r="RK36" s="678"/>
      <c r="RL36" s="678"/>
      <c r="RM36" s="678"/>
      <c r="RN36" s="678"/>
      <c r="RO36" s="678"/>
      <c r="RP36" s="678"/>
      <c r="RQ36" s="678"/>
      <c r="RR36" s="678"/>
      <c r="RS36" s="678"/>
      <c r="RT36" s="678"/>
      <c r="RU36" s="678"/>
      <c r="RV36" s="678"/>
      <c r="RW36" s="678"/>
      <c r="RX36" s="678"/>
      <c r="RY36" s="678"/>
      <c r="RZ36" s="678"/>
      <c r="SA36" s="678"/>
      <c r="SB36" s="678"/>
      <c r="SC36" s="678"/>
      <c r="SD36" s="678"/>
      <c r="SE36" s="678"/>
      <c r="SF36" s="678"/>
      <c r="SG36" s="678"/>
      <c r="SH36" s="678"/>
      <c r="SI36" s="678"/>
      <c r="SJ36" s="678"/>
      <c r="SK36" s="678"/>
      <c r="SL36" s="678"/>
      <c r="SM36" s="678"/>
      <c r="SN36" s="678"/>
      <c r="SO36" s="678"/>
      <c r="SP36" s="678"/>
      <c r="SQ36" s="678"/>
      <c r="SR36" s="678"/>
      <c r="SS36" s="678"/>
      <c r="ST36" s="678"/>
      <c r="SU36" s="678"/>
      <c r="SV36" s="678"/>
      <c r="SW36" s="678"/>
      <c r="SX36" s="678"/>
      <c r="SY36" s="678"/>
      <c r="SZ36" s="678"/>
      <c r="TA36" s="678"/>
      <c r="TB36" s="678"/>
      <c r="TC36" s="678"/>
      <c r="TD36" s="678"/>
      <c r="TE36" s="678"/>
      <c r="TF36" s="678"/>
      <c r="TG36" s="678"/>
      <c r="TH36" s="678"/>
      <c r="TI36" s="678"/>
      <c r="TJ36" s="678"/>
      <c r="TK36" s="678"/>
      <c r="TL36" s="678"/>
      <c r="TM36" s="678"/>
      <c r="TN36" s="678"/>
      <c r="TO36" s="678"/>
      <c r="TP36" s="678"/>
      <c r="TQ36" s="678"/>
      <c r="TR36" s="678"/>
      <c r="TS36" s="678"/>
      <c r="TT36" s="678"/>
      <c r="TU36" s="678"/>
      <c r="TV36" s="678"/>
      <c r="TW36" s="678"/>
      <c r="TX36" s="678"/>
      <c r="TY36" s="678"/>
      <c r="TZ36" s="678"/>
      <c r="UA36" s="678"/>
      <c r="UB36" s="678"/>
      <c r="UC36" s="678"/>
      <c r="UD36" s="678"/>
      <c r="UE36" s="678"/>
      <c r="UF36" s="678"/>
      <c r="UG36" s="678"/>
      <c r="UH36" s="678"/>
      <c r="UI36" s="678"/>
      <c r="UJ36" s="678"/>
      <c r="UK36" s="678"/>
      <c r="UL36" s="678"/>
      <c r="UM36" s="678"/>
      <c r="UN36" s="678"/>
      <c r="UO36" s="678"/>
      <c r="UP36" s="678"/>
      <c r="UQ36" s="678"/>
      <c r="UR36" s="678"/>
      <c r="US36" s="678"/>
      <c r="UT36" s="678"/>
      <c r="UU36" s="678"/>
      <c r="UV36" s="678"/>
      <c r="UW36" s="678"/>
      <c r="UX36" s="678"/>
      <c r="UY36" s="678"/>
      <c r="UZ36" s="678"/>
      <c r="VA36" s="678"/>
      <c r="VB36" s="678"/>
      <c r="VC36" s="678"/>
      <c r="VD36" s="678"/>
      <c r="VE36" s="678"/>
      <c r="VF36" s="678"/>
      <c r="VG36" s="678"/>
      <c r="VH36" s="678"/>
      <c r="VI36" s="678"/>
      <c r="VJ36" s="678"/>
      <c r="VK36" s="678"/>
      <c r="VL36" s="678"/>
      <c r="VM36" s="678"/>
      <c r="VN36" s="678"/>
      <c r="VO36" s="678"/>
      <c r="VP36" s="678"/>
      <c r="VQ36" s="678"/>
      <c r="VR36" s="678"/>
      <c r="VS36" s="678"/>
      <c r="VT36" s="678"/>
      <c r="VU36" s="678"/>
      <c r="VV36" s="678"/>
      <c r="VW36" s="678"/>
      <c r="VX36" s="678"/>
      <c r="VY36" s="678"/>
      <c r="VZ36" s="678"/>
      <c r="WA36" s="678"/>
      <c r="WB36" s="678"/>
      <c r="WC36" s="678"/>
      <c r="WD36" s="678"/>
      <c r="WE36" s="678"/>
      <c r="WF36" s="678"/>
      <c r="WG36" s="678"/>
      <c r="WH36" s="678"/>
      <c r="WI36" s="678"/>
      <c r="WJ36" s="678"/>
      <c r="WK36" s="678"/>
      <c r="WL36" s="678"/>
      <c r="WM36" s="678"/>
      <c r="WN36" s="678"/>
      <c r="WO36" s="678"/>
      <c r="WP36" s="678"/>
      <c r="WQ36" s="678"/>
      <c r="WR36" s="678"/>
      <c r="WS36" s="678"/>
      <c r="WT36" s="678"/>
      <c r="WU36" s="678"/>
      <c r="WV36" s="678"/>
      <c r="WW36" s="678"/>
      <c r="WX36" s="678"/>
      <c r="WY36" s="678"/>
      <c r="WZ36" s="678"/>
      <c r="XA36" s="678"/>
      <c r="XB36" s="678"/>
      <c r="XC36" s="678"/>
      <c r="XD36" s="678"/>
      <c r="XE36" s="678"/>
      <c r="XF36" s="678"/>
      <c r="XG36" s="678"/>
      <c r="XH36" s="678"/>
      <c r="XI36" s="678"/>
      <c r="XJ36" s="678"/>
      <c r="XK36" s="678"/>
      <c r="XL36" s="678"/>
      <c r="XM36" s="678"/>
      <c r="XN36" s="678"/>
      <c r="XO36" s="678"/>
      <c r="XP36" s="678"/>
      <c r="XQ36" s="678"/>
      <c r="XR36" s="678"/>
      <c r="XS36" s="678"/>
      <c r="XT36" s="678"/>
      <c r="XU36" s="678"/>
      <c r="XV36" s="678"/>
      <c r="XW36" s="678"/>
      <c r="XX36" s="678"/>
      <c r="XY36" s="678"/>
      <c r="XZ36" s="678"/>
      <c r="YA36" s="678"/>
      <c r="YB36" s="678"/>
      <c r="YC36" s="678"/>
      <c r="YD36" s="678"/>
      <c r="YE36" s="678"/>
      <c r="YF36" s="678"/>
      <c r="YG36" s="678"/>
      <c r="YH36" s="678"/>
      <c r="YI36" s="678"/>
      <c r="YJ36" s="678"/>
      <c r="YK36" s="678"/>
      <c r="YL36" s="678"/>
      <c r="YM36" s="678"/>
      <c r="YN36" s="678"/>
      <c r="YO36" s="678"/>
      <c r="YP36" s="678"/>
      <c r="YQ36" s="678"/>
      <c r="YR36" s="678"/>
      <c r="YS36" s="678"/>
      <c r="YT36" s="678"/>
      <c r="YU36" s="678"/>
      <c r="YV36" s="678"/>
      <c r="YW36" s="678"/>
      <c r="YX36" s="678"/>
      <c r="YY36" s="678"/>
      <c r="YZ36" s="678"/>
      <c r="ZA36" s="678"/>
      <c r="ZB36" s="678"/>
      <c r="ZC36" s="678"/>
      <c r="ZD36" s="678"/>
      <c r="ZE36" s="678"/>
      <c r="ZF36" s="678"/>
      <c r="ZG36" s="678"/>
      <c r="ZH36" s="678"/>
      <c r="ZI36" s="678"/>
      <c r="ZJ36" s="678"/>
      <c r="ZK36" s="678"/>
      <c r="ZL36" s="678"/>
      <c r="ZM36" s="678"/>
      <c r="ZN36" s="678"/>
      <c r="ZO36" s="678"/>
      <c r="ZP36" s="678"/>
      <c r="ZQ36" s="678"/>
      <c r="ZR36" s="678"/>
      <c r="ZS36" s="678"/>
      <c r="ZT36" s="678"/>
      <c r="ZU36" s="678"/>
      <c r="ZV36" s="678"/>
      <c r="ZW36" s="678"/>
      <c r="ZX36" s="678"/>
      <c r="ZY36" s="678"/>
      <c r="ZZ36" s="678"/>
      <c r="AAA36" s="678"/>
      <c r="AAB36" s="678"/>
      <c r="AAC36" s="678"/>
      <c r="AAD36" s="678"/>
      <c r="AAE36" s="678"/>
      <c r="AAF36" s="678"/>
      <c r="AAG36" s="678"/>
      <c r="AAH36" s="678"/>
      <c r="AAI36" s="678"/>
      <c r="AAJ36" s="678"/>
      <c r="AAK36" s="678"/>
      <c r="AAL36" s="678"/>
      <c r="AAM36" s="678"/>
      <c r="AAN36" s="678"/>
      <c r="AAO36" s="678"/>
      <c r="AAP36" s="678"/>
      <c r="AAQ36" s="678"/>
      <c r="AAR36" s="678"/>
      <c r="AAS36" s="678"/>
      <c r="AAT36" s="678"/>
      <c r="AAU36" s="678"/>
      <c r="AAV36" s="678"/>
      <c r="AAW36" s="678"/>
      <c r="AAX36" s="678"/>
      <c r="AAY36" s="678"/>
      <c r="AAZ36" s="678"/>
      <c r="ABA36" s="678"/>
      <c r="ABB36" s="678"/>
      <c r="ABC36" s="678"/>
      <c r="ABD36" s="678"/>
      <c r="ABE36" s="678"/>
      <c r="ABF36" s="678"/>
      <c r="ABG36" s="678"/>
      <c r="ABH36" s="678"/>
      <c r="ABI36" s="678"/>
      <c r="ABJ36" s="678"/>
      <c r="ABK36" s="678"/>
      <c r="ABL36" s="678"/>
      <c r="ABM36" s="678"/>
      <c r="ABN36" s="678"/>
      <c r="ABO36" s="678"/>
      <c r="ABP36" s="678"/>
      <c r="ABQ36" s="678"/>
      <c r="ABR36" s="678"/>
      <c r="ABS36" s="678"/>
      <c r="ABT36" s="678"/>
      <c r="ABU36" s="678"/>
      <c r="ABV36" s="678"/>
      <c r="ABW36" s="678"/>
      <c r="ABX36" s="678"/>
      <c r="ABY36" s="678"/>
      <c r="ABZ36" s="678"/>
      <c r="ACA36" s="678"/>
      <c r="ACB36" s="678"/>
      <c r="ACC36" s="678"/>
      <c r="ACD36" s="678"/>
      <c r="ACE36" s="678"/>
      <c r="ACF36" s="678"/>
      <c r="ACG36" s="678"/>
      <c r="ACH36" s="678"/>
      <c r="ACI36" s="678"/>
      <c r="ACJ36" s="678"/>
      <c r="ACK36" s="678"/>
      <c r="ACL36" s="678"/>
      <c r="ACM36" s="678"/>
      <c r="ACN36" s="678"/>
      <c r="ACO36" s="678"/>
      <c r="ACP36" s="678"/>
      <c r="ACQ36" s="678"/>
      <c r="ACR36" s="678"/>
      <c r="ACS36" s="678"/>
      <c r="ACT36" s="678"/>
      <c r="ACU36" s="678"/>
      <c r="ACV36" s="678"/>
      <c r="ACW36" s="678"/>
      <c r="ACX36" s="678"/>
      <c r="ACY36" s="678"/>
      <c r="ACZ36" s="678"/>
      <c r="ADA36" s="678"/>
      <c r="ADB36" s="678"/>
      <c r="ADC36" s="678"/>
      <c r="ADD36" s="678"/>
      <c r="ADE36" s="678"/>
      <c r="ADF36" s="678"/>
      <c r="ADG36" s="678"/>
      <c r="ADH36" s="678"/>
      <c r="ADI36" s="678"/>
      <c r="ADJ36" s="678"/>
      <c r="ADK36" s="678"/>
      <c r="ADL36" s="678"/>
      <c r="ADM36" s="678"/>
      <c r="ADN36" s="678"/>
      <c r="ADO36" s="678"/>
      <c r="ADP36" s="678"/>
      <c r="ADQ36" s="678"/>
      <c r="ADR36" s="678"/>
      <c r="ADS36" s="678"/>
      <c r="ADT36" s="678"/>
      <c r="ADU36" s="678"/>
      <c r="ADV36" s="678"/>
      <c r="ADW36" s="678"/>
      <c r="ADX36" s="678"/>
      <c r="ADY36" s="678"/>
      <c r="ADZ36" s="678"/>
      <c r="AEA36" s="678"/>
      <c r="AEB36" s="678"/>
      <c r="AEC36" s="678"/>
      <c r="AED36" s="678"/>
      <c r="AEE36" s="678"/>
      <c r="AEF36" s="678"/>
      <c r="AEG36" s="678"/>
      <c r="AEH36" s="678"/>
      <c r="AEI36" s="678"/>
      <c r="AEJ36" s="678"/>
      <c r="AEK36" s="678"/>
      <c r="AEL36" s="678"/>
      <c r="AEM36" s="678"/>
      <c r="AEN36" s="678"/>
      <c r="AEO36" s="678"/>
      <c r="AEP36" s="678"/>
      <c r="AEQ36" s="678"/>
      <c r="AER36" s="678"/>
      <c r="AES36" s="678"/>
      <c r="AET36" s="678"/>
      <c r="AEU36" s="678"/>
      <c r="AEV36" s="678"/>
      <c r="AEW36" s="678"/>
      <c r="AEX36" s="678"/>
      <c r="AEY36" s="678"/>
      <c r="AEZ36" s="678"/>
      <c r="AFA36" s="678"/>
      <c r="AFB36" s="678"/>
      <c r="AFC36" s="678"/>
      <c r="AFD36" s="678"/>
      <c r="AFE36" s="678"/>
      <c r="AFF36" s="678"/>
      <c r="AFG36" s="678"/>
      <c r="AFH36" s="678"/>
      <c r="AFI36" s="678"/>
      <c r="AFJ36" s="678"/>
      <c r="AFK36" s="678"/>
      <c r="AFL36" s="678"/>
      <c r="AFM36" s="678"/>
      <c r="AFN36" s="678"/>
      <c r="AFO36" s="678"/>
      <c r="AFP36" s="678"/>
      <c r="AFQ36" s="678"/>
      <c r="AFR36" s="678"/>
      <c r="AFS36" s="678"/>
      <c r="AFT36" s="678"/>
      <c r="AFU36" s="678"/>
      <c r="AFV36" s="678"/>
      <c r="AFW36" s="678"/>
      <c r="AFX36" s="678"/>
      <c r="AFY36" s="678"/>
      <c r="AFZ36" s="678"/>
      <c r="AGA36" s="678"/>
      <c r="AGB36" s="678"/>
      <c r="AGC36" s="678"/>
      <c r="AGD36" s="678"/>
      <c r="AGE36" s="678"/>
      <c r="AGF36" s="678"/>
      <c r="AGG36" s="678"/>
      <c r="AGH36" s="678"/>
      <c r="AGI36" s="678"/>
      <c r="AGJ36" s="678"/>
      <c r="AGK36" s="678"/>
      <c r="AGL36" s="678"/>
      <c r="AGM36" s="678"/>
      <c r="AGN36" s="678"/>
      <c r="AGO36" s="678"/>
      <c r="AGP36" s="678"/>
      <c r="AGQ36" s="678"/>
      <c r="AGR36" s="678"/>
      <c r="AGS36" s="678"/>
      <c r="AGT36" s="678"/>
      <c r="AGU36" s="678"/>
      <c r="AGV36" s="678"/>
      <c r="AGW36" s="678"/>
      <c r="AGX36" s="678"/>
      <c r="AGY36" s="678"/>
      <c r="AGZ36" s="678"/>
      <c r="AHA36" s="678"/>
      <c r="AHB36" s="678"/>
      <c r="AHC36" s="678"/>
      <c r="AHD36" s="678"/>
      <c r="AHE36" s="678"/>
      <c r="AHF36" s="678"/>
      <c r="AHG36" s="678"/>
      <c r="AHH36" s="678"/>
      <c r="AHI36" s="678"/>
      <c r="AHJ36" s="678"/>
      <c r="AHK36" s="678"/>
      <c r="AHL36" s="678"/>
      <c r="AHM36" s="678"/>
      <c r="AHN36" s="678"/>
      <c r="AHO36" s="678"/>
      <c r="AHP36" s="678"/>
      <c r="AHQ36" s="678"/>
      <c r="AHR36" s="678"/>
      <c r="AHS36" s="678"/>
      <c r="AHT36" s="678"/>
      <c r="AHU36" s="678"/>
      <c r="AHV36" s="678"/>
      <c r="AHW36" s="678"/>
      <c r="AHX36" s="678"/>
      <c r="AHY36" s="678"/>
      <c r="AHZ36" s="678"/>
      <c r="AIA36" s="678"/>
      <c r="AIB36" s="678"/>
      <c r="AIC36" s="678"/>
      <c r="AID36" s="678"/>
      <c r="AIE36" s="678"/>
      <c r="AIF36" s="678"/>
      <c r="AIG36" s="678"/>
      <c r="AIH36" s="678"/>
      <c r="AII36" s="678"/>
      <c r="AIJ36" s="678"/>
      <c r="AIK36" s="678"/>
      <c r="AIL36" s="678"/>
      <c r="AIM36" s="678"/>
      <c r="AIN36" s="678"/>
      <c r="AIO36" s="678"/>
      <c r="AIP36" s="678"/>
      <c r="AIQ36" s="678"/>
      <c r="AIR36" s="678"/>
      <c r="AIS36" s="678"/>
      <c r="AIT36" s="678"/>
      <c r="AIU36" s="678"/>
      <c r="AIV36" s="678"/>
      <c r="AIW36" s="678"/>
      <c r="AIX36" s="678"/>
      <c r="AIY36" s="678"/>
      <c r="AIZ36" s="678"/>
      <c r="AJA36" s="678"/>
      <c r="AJB36" s="678"/>
      <c r="AJC36" s="678"/>
      <c r="AJD36" s="678"/>
      <c r="AJE36" s="678"/>
      <c r="AJF36" s="678"/>
      <c r="AJG36" s="678"/>
      <c r="AJH36" s="678"/>
      <c r="AJI36" s="678"/>
      <c r="AJJ36" s="678"/>
      <c r="AJK36" s="678"/>
      <c r="AJL36" s="678"/>
      <c r="AJM36" s="678"/>
      <c r="AJN36" s="678"/>
      <c r="AJO36" s="678"/>
      <c r="AJP36" s="678"/>
      <c r="AJQ36" s="678"/>
      <c r="AJR36" s="678"/>
      <c r="AJS36" s="678"/>
      <c r="AJT36" s="678"/>
      <c r="AJU36" s="678"/>
      <c r="AJV36" s="678"/>
      <c r="AJW36" s="678"/>
      <c r="AJX36" s="678"/>
      <c r="AJY36" s="678"/>
      <c r="AJZ36" s="678"/>
      <c r="AKA36" s="678"/>
      <c r="AKB36" s="678"/>
      <c r="AKC36" s="678"/>
      <c r="AKD36" s="678"/>
      <c r="AKE36" s="678"/>
      <c r="AKF36" s="678"/>
      <c r="AKG36" s="678"/>
      <c r="AKH36" s="678"/>
      <c r="AKI36" s="678"/>
      <c r="AKJ36" s="678"/>
      <c r="AKK36" s="678"/>
      <c r="AKL36" s="678"/>
      <c r="AKM36" s="678"/>
      <c r="AKN36" s="678"/>
      <c r="AKO36" s="678"/>
      <c r="AKP36" s="678"/>
      <c r="AKQ36" s="678"/>
      <c r="AKR36" s="678"/>
      <c r="AKS36" s="678"/>
      <c r="AKT36" s="678"/>
      <c r="AKU36" s="678"/>
      <c r="AKV36" s="678"/>
      <c r="AKW36" s="678"/>
      <c r="AKX36" s="678"/>
      <c r="AKY36" s="678"/>
      <c r="AKZ36" s="678"/>
      <c r="ALA36" s="678"/>
      <c r="ALB36" s="678"/>
      <c r="ALC36" s="678"/>
      <c r="ALD36" s="678"/>
      <c r="ALE36" s="678"/>
      <c r="ALF36" s="678"/>
      <c r="ALG36" s="678"/>
      <c r="ALH36" s="678"/>
      <c r="ALI36" s="678"/>
      <c r="ALJ36" s="678"/>
      <c r="ALK36" s="678"/>
      <c r="ALL36" s="678"/>
      <c r="ALM36" s="678"/>
      <c r="ALN36" s="678"/>
      <c r="ALO36" s="678"/>
      <c r="ALP36" s="678"/>
      <c r="ALQ36" s="678"/>
      <c r="ALR36" s="678"/>
      <c r="ALS36" s="678"/>
      <c r="ALT36" s="678"/>
      <c r="ALU36" s="678"/>
      <c r="ALV36" s="678"/>
      <c r="ALW36" s="678"/>
      <c r="ALX36" s="678"/>
      <c r="ALY36" s="678"/>
      <c r="ALZ36" s="678"/>
      <c r="AMA36" s="678"/>
      <c r="AMB36" s="678"/>
      <c r="AMC36" s="678"/>
      <c r="AMD36" s="678"/>
      <c r="AME36" s="678"/>
      <c r="AMF36" s="678"/>
      <c r="AMG36" s="678"/>
      <c r="AMH36" s="678"/>
      <c r="AMI36" s="678"/>
      <c r="AMJ36" s="678"/>
    </row>
  </sheetData>
  <mergeCells count="37">
    <mergeCell ref="D30:D31"/>
    <mergeCell ref="D6:E6"/>
    <mergeCell ref="B20:B21"/>
    <mergeCell ref="D9:E9"/>
    <mergeCell ref="G20:G21"/>
    <mergeCell ref="F13:H13"/>
    <mergeCell ref="A30:A31"/>
    <mergeCell ref="E30:E31"/>
    <mergeCell ref="A13:A14"/>
    <mergeCell ref="J20:J21"/>
    <mergeCell ref="E20:F20"/>
    <mergeCell ref="D5:E5"/>
    <mergeCell ref="J30:J31"/>
    <mergeCell ref="G30:G31"/>
    <mergeCell ref="B13:B14"/>
    <mergeCell ref="C30:C31"/>
    <mergeCell ref="B30:B31"/>
    <mergeCell ref="I20:I21"/>
    <mergeCell ref="F30:F31"/>
    <mergeCell ref="D10:E10"/>
    <mergeCell ref="J13:J14"/>
    <mergeCell ref="D7:E7"/>
    <mergeCell ref="I13:I14"/>
    <mergeCell ref="A12:K12"/>
    <mergeCell ref="G18:H18"/>
    <mergeCell ref="A1:K4"/>
    <mergeCell ref="D13:E13"/>
    <mergeCell ref="H20:H21"/>
    <mergeCell ref="D8:E8"/>
    <mergeCell ref="G17:H17"/>
    <mergeCell ref="K13:K14"/>
    <mergeCell ref="A34:J34"/>
    <mergeCell ref="A29:J29"/>
    <mergeCell ref="A19:J19"/>
    <mergeCell ref="I30:I31"/>
    <mergeCell ref="C20:D20"/>
    <mergeCell ref="H30:H31"/>
  </mergeCells>
  <dataValidations count="1">
    <dataValidation allowBlank="1" showErrorMessage="1" errorTitle="The value you entered is not valid." error="The value entered violates data validation rules set in cell" errorStyle="stop" type="list" sqref="B22:B28">
      <formula1>#REF!</formula1>
    </dataValidation>
  </dataValidations>
  <drawing r:id="rId1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2022-07-29T07:56:30Z</dcterms:created>
</cp:coreProperties>
</file>