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avshan.juraev\Desktop\хакатон\"/>
    </mc:Choice>
  </mc:AlternateContent>
  <xr:revisionPtr revIDLastSave="0" documentId="13_ncr:1_{FC9161D5-DB56-48E9-832C-75187EC59072}" xr6:coauthVersionLast="45" xr6:coauthVersionMax="45" xr10:uidLastSave="{00000000-0000-0000-0000-000000000000}"/>
  <bookViews>
    <workbookView xWindow="4270" yWindow="-470" windowWidth="13660" windowHeight="7280" activeTab="1" xr2:uid="{00000000-000D-0000-FFFF-FFFF00000000}"/>
  </bookViews>
  <sheets>
    <sheet name="Оборудование" sheetId="1" r:id="rId1"/>
    <sheet name="Запчачти" sheetId="2" r:id="rId2"/>
    <sheet name="Вопрос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E6" i="2"/>
  <c r="E7" i="2"/>
  <c r="E4" i="2"/>
  <c r="B4" i="1"/>
  <c r="E3" i="2"/>
  <c r="E2" i="2"/>
  <c r="D3" i="1"/>
  <c r="D5" i="1" s="1"/>
  <c r="C3" i="1"/>
  <c r="C5" i="1" s="1"/>
  <c r="B3" i="1"/>
  <c r="B5" i="1" s="1"/>
  <c r="D8" i="1"/>
  <c r="C8" i="1"/>
  <c r="D6" i="1"/>
  <c r="D7" i="1" s="1"/>
  <c r="C6" i="1"/>
  <c r="C7" i="1" s="1"/>
  <c r="B8" i="1"/>
  <c r="B6" i="1"/>
  <c r="C4" i="1" l="1"/>
  <c r="D4" i="1"/>
</calcChain>
</file>

<file path=xl/sharedStrings.xml><?xml version="1.0" encoding="utf-8"?>
<sst xmlns="http://schemas.openxmlformats.org/spreadsheetml/2006/main" count="111" uniqueCount="69">
  <si>
    <t xml:space="preserve">Оборудование </t>
  </si>
  <si>
    <t xml:space="preserve">пила </t>
  </si>
  <si>
    <t xml:space="preserve">пружина </t>
  </si>
  <si>
    <t xml:space="preserve">масло </t>
  </si>
  <si>
    <t xml:space="preserve">поршень </t>
  </si>
  <si>
    <t xml:space="preserve">количество брака (виды брака) </t>
  </si>
  <si>
    <t xml:space="preserve">-пружина </t>
  </si>
  <si>
    <t xml:space="preserve">-масло </t>
  </si>
  <si>
    <t xml:space="preserve">-поршень </t>
  </si>
  <si>
    <t xml:space="preserve">общее количество (в месяц) </t>
  </si>
  <si>
    <t xml:space="preserve">количество продукции (в месяц) </t>
  </si>
  <si>
    <t>ПИЛА режет по 10 профилей за 1 раз</t>
  </si>
  <si>
    <t xml:space="preserve">амартизация (сколько денег уходит на поддержку работоспособности оборудования включая стоимость запастных частей, стоимости услуг, заливаемых житкостей) </t>
  </si>
  <si>
    <t>потребление ресурсов (электрое энергия(кВт\ч))</t>
  </si>
  <si>
    <t>SAW 1</t>
  </si>
  <si>
    <t>SAW 2</t>
  </si>
  <si>
    <t>SAW 3</t>
  </si>
  <si>
    <t xml:space="preserve">Наименование запчастей </t>
  </si>
  <si>
    <t xml:space="preserve">мотор </t>
  </si>
  <si>
    <t xml:space="preserve">ролики </t>
  </si>
  <si>
    <t xml:space="preserve">оборудование за раз пилит по 10 профилей </t>
  </si>
  <si>
    <t>P02165465</t>
  </si>
  <si>
    <t xml:space="preserve">Италтия </t>
  </si>
  <si>
    <t>Китай</t>
  </si>
  <si>
    <t>JF2565161</t>
  </si>
  <si>
    <t>RDA546AD</t>
  </si>
  <si>
    <t xml:space="preserve">Life Time (часов)  </t>
  </si>
  <si>
    <t>DFS5432</t>
  </si>
  <si>
    <t>DFE4354</t>
  </si>
  <si>
    <t>REW354</t>
  </si>
  <si>
    <t>CVB434</t>
  </si>
  <si>
    <t>DRE341</t>
  </si>
  <si>
    <t>YR453R</t>
  </si>
  <si>
    <t>WFW2453</t>
  </si>
  <si>
    <t>TGF3465</t>
  </si>
  <si>
    <t>DR456EFD</t>
  </si>
  <si>
    <t>DFG535D</t>
  </si>
  <si>
    <t>D354FD</t>
  </si>
  <si>
    <t>23D</t>
  </si>
  <si>
    <t>32DFG24</t>
  </si>
  <si>
    <t>879D</t>
  </si>
  <si>
    <t>FD687</t>
  </si>
  <si>
    <t>время работы (в часах за месяц)</t>
  </si>
  <si>
    <t xml:space="preserve">время простоя (за месяц)  </t>
  </si>
  <si>
    <t>общее время работы (в часах за месяц)</t>
  </si>
  <si>
    <t>италия</t>
  </si>
  <si>
    <t xml:space="preserve">турция </t>
  </si>
  <si>
    <t>китай</t>
  </si>
  <si>
    <t xml:space="preserve">Турция </t>
  </si>
  <si>
    <t>-пила</t>
  </si>
  <si>
    <t>-мотор</t>
  </si>
  <si>
    <t>-ролики</t>
  </si>
  <si>
    <t>Задания</t>
  </si>
  <si>
    <t>Сколько еще можно проработать на пиле</t>
  </si>
  <si>
    <t xml:space="preserve">время и количество </t>
  </si>
  <si>
    <t>Когда нужно заменить запчать</t>
  </si>
  <si>
    <t xml:space="preserve">уведомление заранее </t>
  </si>
  <si>
    <t xml:space="preserve">Вывод статистики с обновлением каждый день </t>
  </si>
  <si>
    <t xml:space="preserve">рост статистики </t>
  </si>
  <si>
    <t xml:space="preserve">История обслуживания </t>
  </si>
  <si>
    <t xml:space="preserve">анкета оборудования </t>
  </si>
  <si>
    <t xml:space="preserve">Производитель </t>
  </si>
  <si>
    <t xml:space="preserve">Артикуль </t>
  </si>
  <si>
    <t xml:space="preserve">Количество продукции </t>
  </si>
  <si>
    <t xml:space="preserve">Продуктов в час </t>
  </si>
  <si>
    <t>Эффективность %</t>
  </si>
  <si>
    <t xml:space="preserve">Цена </t>
  </si>
  <si>
    <t xml:space="preserve">Стоимость замены </t>
  </si>
  <si>
    <t xml:space="preserve">Детали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</si>
</sst>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5" xfId="0" quotePrefix="1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8" xfId="0" applyBorder="1"/>
    <xf numFmtId="0" fontId="0" fillId="0" borderId="9" xfId="0" applyBorder="1"/>
    <xf numFmtId="3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/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02" workbookViewId="0">
      <selection activeCell="E10" sqref="E10"/>
    </sheetView>
  </sheetViews>
  <sheetFormatPr defaultRowHeight="15" x14ac:dyDescent="0.25"/>
  <cols>
    <col min="1" max="1" width="69.28515625" style="1" customWidth="1"/>
  </cols>
  <sheetData>
    <row r="1" spans="1:4" x14ac:dyDescent="0.25">
      <c r="A1" s="4" t="s">
        <v>0</v>
      </c>
      <c r="B1" s="5"/>
      <c r="C1" s="5"/>
      <c r="D1" s="6"/>
    </row>
    <row r="2" spans="1:4" x14ac:dyDescent="0.25">
      <c r="A2" s="7" t="s">
        <v>11</v>
      </c>
      <c r="B2" s="2" t="s">
        <v>14</v>
      </c>
      <c r="C2" s="2" t="s">
        <v>15</v>
      </c>
      <c r="D2" s="8" t="s">
        <v>16</v>
      </c>
    </row>
    <row r="3" spans="1:4" x14ac:dyDescent="0.25">
      <c r="A3" s="9" t="s">
        <v>9</v>
      </c>
      <c r="B3" s="2">
        <f>Запчачти!F2*22*30</f>
        <v>198000</v>
      </c>
      <c r="C3" s="2">
        <f>Запчачти!F3*22*30</f>
        <v>196680</v>
      </c>
      <c r="D3" s="8">
        <f>Запчачти!F4*22*30</f>
        <v>191400</v>
      </c>
    </row>
    <row r="4" spans="1:4" x14ac:dyDescent="0.25">
      <c r="A4" s="9" t="s">
        <v>10</v>
      </c>
      <c r="B4" s="2">
        <f>B3*Запчачти!G2%</f>
        <v>194040</v>
      </c>
      <c r="C4" s="2">
        <f>C3*Запчачти!G3%</f>
        <v>186846</v>
      </c>
      <c r="D4" s="8">
        <f>D3*Запчачти!G4%</f>
        <v>176088</v>
      </c>
    </row>
    <row r="5" spans="1:4" x14ac:dyDescent="0.25">
      <c r="A5" s="9" t="s">
        <v>5</v>
      </c>
      <c r="B5" s="2">
        <f>B3*2%</f>
        <v>3960</v>
      </c>
      <c r="C5" s="2">
        <f>C3*5%</f>
        <v>9834</v>
      </c>
      <c r="D5" s="8">
        <f>D3*15%</f>
        <v>28710</v>
      </c>
    </row>
    <row r="6" spans="1:4" x14ac:dyDescent="0.25">
      <c r="A6" s="9" t="s">
        <v>44</v>
      </c>
      <c r="B6" s="2">
        <f>22*30</f>
        <v>660</v>
      </c>
      <c r="C6" s="2">
        <f>22*30</f>
        <v>660</v>
      </c>
      <c r="D6" s="8">
        <f>22*30</f>
        <v>660</v>
      </c>
    </row>
    <row r="7" spans="1:4" x14ac:dyDescent="0.25">
      <c r="A7" s="9" t="s">
        <v>42</v>
      </c>
      <c r="B7" s="2">
        <f>B6-B8</f>
        <v>510</v>
      </c>
      <c r="C7" s="2">
        <f t="shared" ref="C7:D7" si="0">C6-C8</f>
        <v>525</v>
      </c>
      <c r="D7" s="8">
        <f t="shared" si="0"/>
        <v>510</v>
      </c>
    </row>
    <row r="8" spans="1:4" x14ac:dyDescent="0.25">
      <c r="A8" s="9" t="s">
        <v>43</v>
      </c>
      <c r="B8" s="2">
        <f>5*30</f>
        <v>150</v>
      </c>
      <c r="C8" s="2">
        <f>4.5*30</f>
        <v>135</v>
      </c>
      <c r="D8" s="8">
        <f>5*30</f>
        <v>150</v>
      </c>
    </row>
    <row r="9" spans="1:4" x14ac:dyDescent="0.25">
      <c r="A9" s="9" t="s">
        <v>13</v>
      </c>
      <c r="B9" s="2">
        <v>5</v>
      </c>
      <c r="C9" s="2">
        <v>5</v>
      </c>
      <c r="D9" s="8">
        <v>5</v>
      </c>
    </row>
    <row r="10" spans="1:4" ht="45" x14ac:dyDescent="0.25">
      <c r="A10" s="9" t="s">
        <v>12</v>
      </c>
      <c r="B10" s="2"/>
      <c r="C10" s="2"/>
      <c r="D10" s="8"/>
    </row>
    <row r="11" spans="1:4" x14ac:dyDescent="0.25">
      <c r="A11" s="10" t="s">
        <v>49</v>
      </c>
      <c r="B11" s="2" t="s">
        <v>45</v>
      </c>
      <c r="C11" s="2" t="s">
        <v>46</v>
      </c>
      <c r="D11" s="8" t="s">
        <v>47</v>
      </c>
    </row>
    <row r="12" spans="1:4" x14ac:dyDescent="0.25">
      <c r="A12" s="10" t="s">
        <v>6</v>
      </c>
      <c r="B12" s="2" t="s">
        <v>45</v>
      </c>
      <c r="C12" s="2" t="s">
        <v>46</v>
      </c>
      <c r="D12" s="8" t="s">
        <v>47</v>
      </c>
    </row>
    <row r="13" spans="1:4" x14ac:dyDescent="0.25">
      <c r="A13" s="10" t="s">
        <v>7</v>
      </c>
      <c r="B13" s="2" t="s">
        <v>45</v>
      </c>
      <c r="C13" s="2" t="s">
        <v>46</v>
      </c>
      <c r="D13" s="8" t="s">
        <v>47</v>
      </c>
    </row>
    <row r="14" spans="1:4" x14ac:dyDescent="0.25">
      <c r="A14" s="10" t="s">
        <v>8</v>
      </c>
      <c r="B14" s="2" t="s">
        <v>45</v>
      </c>
      <c r="C14" s="2" t="s">
        <v>46</v>
      </c>
      <c r="D14" s="8" t="s">
        <v>47</v>
      </c>
    </row>
    <row r="15" spans="1:4" x14ac:dyDescent="0.25">
      <c r="A15" s="10" t="s">
        <v>50</v>
      </c>
      <c r="B15" s="2" t="s">
        <v>45</v>
      </c>
      <c r="C15" s="2" t="s">
        <v>46</v>
      </c>
      <c r="D15" s="8" t="s">
        <v>47</v>
      </c>
    </row>
    <row r="16" spans="1:4" ht="15.75" thickBot="1" x14ac:dyDescent="0.3">
      <c r="A16" s="11" t="s">
        <v>51</v>
      </c>
      <c r="B16" s="12" t="s">
        <v>45</v>
      </c>
      <c r="C16" s="12" t="s">
        <v>46</v>
      </c>
      <c r="D16" s="13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9A3A-BB86-4E5D-9983-37AD2C32EA6D}">
  <dimension ref="A1:L21"/>
  <sheetViews>
    <sheetView tabSelected="1" topLeftCell="A7" zoomScale="70" zoomScaleNormal="70" workbookViewId="0">
      <selection activeCell="D24" sqref="D24"/>
    </sheetView>
  </sheetViews>
  <sheetFormatPr defaultRowHeight="15" x14ac:dyDescent="0.25"/>
  <cols>
    <col min="1" max="1" width="25" bestFit="1" customWidth="1"/>
    <col min="2" max="3" width="25" customWidth="1"/>
    <col min="4" max="4" width="9.140625" style="1"/>
    <col min="5" max="5" width="12.5703125" style="1" customWidth="1"/>
    <col min="6" max="6" width="10.42578125" style="1" customWidth="1"/>
    <col min="7" max="8" width="9.140625" style="1"/>
    <col min="9" max="9" width="9.85546875" style="1" customWidth="1"/>
    <col min="10" max="12" width="9.140625" style="1"/>
  </cols>
  <sheetData>
    <row r="1" spans="1:9" ht="30.75" thickBot="1" x14ac:dyDescent="0.3">
      <c r="A1" s="22" t="s">
        <v>17</v>
      </c>
      <c r="B1" s="23" t="s">
        <v>61</v>
      </c>
      <c r="C1" s="23" t="s">
        <v>62</v>
      </c>
      <c r="D1" s="24" t="s">
        <v>26</v>
      </c>
      <c r="E1" s="24" t="s">
        <v>63</v>
      </c>
      <c r="F1" s="24" t="s">
        <v>64</v>
      </c>
      <c r="G1" s="24" t="s">
        <v>65</v>
      </c>
      <c r="H1" s="24" t="s">
        <v>66</v>
      </c>
      <c r="I1" s="25" t="s">
        <v>67</v>
      </c>
    </row>
    <row r="2" spans="1:9" x14ac:dyDescent="0.25">
      <c r="A2" s="4" t="s">
        <v>1</v>
      </c>
      <c r="B2" s="5" t="s">
        <v>22</v>
      </c>
      <c r="C2" s="5" t="s">
        <v>24</v>
      </c>
      <c r="D2" s="26">
        <v>2200</v>
      </c>
      <c r="E2" s="15">
        <f>D2*F2</f>
        <v>660000</v>
      </c>
      <c r="F2" s="15">
        <v>300</v>
      </c>
      <c r="G2" s="15">
        <v>98</v>
      </c>
      <c r="H2" s="15">
        <v>120</v>
      </c>
      <c r="I2" s="16">
        <v>20</v>
      </c>
    </row>
    <row r="3" spans="1:9" x14ac:dyDescent="0.25">
      <c r="A3" s="17" t="s">
        <v>1</v>
      </c>
      <c r="B3" s="2" t="s">
        <v>48</v>
      </c>
      <c r="C3" s="2" t="s">
        <v>25</v>
      </c>
      <c r="D3" s="14">
        <v>2000</v>
      </c>
      <c r="E3" s="3">
        <f t="shared" ref="E3:E4" si="0">D3*F3</f>
        <v>596000</v>
      </c>
      <c r="F3" s="3">
        <v>298</v>
      </c>
      <c r="G3" s="3">
        <v>95</v>
      </c>
      <c r="H3" s="3">
        <v>110</v>
      </c>
      <c r="I3" s="18">
        <v>20</v>
      </c>
    </row>
    <row r="4" spans="1:9" x14ac:dyDescent="0.25">
      <c r="A4" s="17" t="s">
        <v>1</v>
      </c>
      <c r="B4" s="2" t="s">
        <v>23</v>
      </c>
      <c r="C4" s="2" t="s">
        <v>21</v>
      </c>
      <c r="D4" s="14">
        <v>1500</v>
      </c>
      <c r="E4" s="3">
        <f>D4*F4</f>
        <v>435000</v>
      </c>
      <c r="F4" s="3">
        <v>290</v>
      </c>
      <c r="G4" s="3">
        <v>92</v>
      </c>
      <c r="H4" s="3">
        <v>100</v>
      </c>
      <c r="I4" s="18">
        <v>20</v>
      </c>
    </row>
    <row r="5" spans="1:9" x14ac:dyDescent="0.25">
      <c r="A5" s="17" t="s">
        <v>18</v>
      </c>
      <c r="B5" s="2" t="s">
        <v>22</v>
      </c>
      <c r="C5" s="2" t="s">
        <v>27</v>
      </c>
      <c r="D5" s="14">
        <v>12000</v>
      </c>
      <c r="E5" s="3">
        <f t="shared" ref="E5:E19" si="1">D5*F5</f>
        <v>3600000</v>
      </c>
      <c r="F5" s="3">
        <v>300</v>
      </c>
      <c r="G5" s="3"/>
      <c r="H5" s="3">
        <v>2000</v>
      </c>
      <c r="I5" s="18">
        <v>100</v>
      </c>
    </row>
    <row r="6" spans="1:9" x14ac:dyDescent="0.25">
      <c r="A6" s="17" t="s">
        <v>18</v>
      </c>
      <c r="B6" s="2" t="s">
        <v>48</v>
      </c>
      <c r="C6" s="2" t="s">
        <v>28</v>
      </c>
      <c r="D6" s="14">
        <v>10500</v>
      </c>
      <c r="E6" s="3">
        <f t="shared" si="1"/>
        <v>3129000</v>
      </c>
      <c r="F6" s="3">
        <v>298</v>
      </c>
      <c r="G6" s="3"/>
      <c r="H6" s="3">
        <v>1850</v>
      </c>
      <c r="I6" s="18">
        <v>100</v>
      </c>
    </row>
    <row r="7" spans="1:9" x14ac:dyDescent="0.25">
      <c r="A7" s="17" t="s">
        <v>18</v>
      </c>
      <c r="B7" s="2" t="s">
        <v>23</v>
      </c>
      <c r="C7" s="2" t="s">
        <v>29</v>
      </c>
      <c r="D7" s="14">
        <v>8000</v>
      </c>
      <c r="E7" s="3">
        <f t="shared" si="1"/>
        <v>2320000</v>
      </c>
      <c r="F7" s="3">
        <v>290</v>
      </c>
      <c r="G7" s="3"/>
      <c r="H7" s="3">
        <v>1500</v>
      </c>
      <c r="I7" s="18">
        <v>100</v>
      </c>
    </row>
    <row r="8" spans="1:9" x14ac:dyDescent="0.25">
      <c r="A8" s="17" t="s">
        <v>3</v>
      </c>
      <c r="B8" s="2" t="s">
        <v>22</v>
      </c>
      <c r="C8" s="2" t="s">
        <v>30</v>
      </c>
      <c r="D8" s="14">
        <v>1300</v>
      </c>
      <c r="E8" s="3">
        <f t="shared" si="1"/>
        <v>390000</v>
      </c>
      <c r="F8" s="3">
        <v>300</v>
      </c>
      <c r="G8" s="3"/>
      <c r="H8" s="3">
        <v>40</v>
      </c>
      <c r="I8" s="18">
        <v>5</v>
      </c>
    </row>
    <row r="9" spans="1:9" x14ac:dyDescent="0.25">
      <c r="A9" s="17" t="s">
        <v>3</v>
      </c>
      <c r="B9" s="2" t="s">
        <v>48</v>
      </c>
      <c r="C9" s="2" t="s">
        <v>31</v>
      </c>
      <c r="D9" s="14">
        <v>1200</v>
      </c>
      <c r="E9" s="3">
        <f t="shared" si="1"/>
        <v>357600</v>
      </c>
      <c r="F9" s="3">
        <v>298</v>
      </c>
      <c r="G9" s="3"/>
      <c r="H9" s="3">
        <v>38</v>
      </c>
      <c r="I9" s="18">
        <v>5</v>
      </c>
    </row>
    <row r="10" spans="1:9" x14ac:dyDescent="0.25">
      <c r="A10" s="17" t="s">
        <v>3</v>
      </c>
      <c r="B10" s="2" t="s">
        <v>23</v>
      </c>
      <c r="C10" s="2" t="s">
        <v>32</v>
      </c>
      <c r="D10" s="14">
        <v>1000</v>
      </c>
      <c r="E10" s="3">
        <f t="shared" si="1"/>
        <v>290000</v>
      </c>
      <c r="F10" s="3">
        <v>290</v>
      </c>
      <c r="G10" s="3"/>
      <c r="H10" s="3">
        <v>32</v>
      </c>
      <c r="I10" s="18">
        <v>5</v>
      </c>
    </row>
    <row r="11" spans="1:9" x14ac:dyDescent="0.25">
      <c r="A11" s="17" t="s">
        <v>4</v>
      </c>
      <c r="B11" s="2" t="s">
        <v>22</v>
      </c>
      <c r="C11" s="2" t="s">
        <v>33</v>
      </c>
      <c r="D11" s="14">
        <v>4000</v>
      </c>
      <c r="E11" s="3">
        <f t="shared" si="1"/>
        <v>1200000</v>
      </c>
      <c r="F11" s="3">
        <v>300</v>
      </c>
      <c r="G11" s="3"/>
      <c r="H11" s="3">
        <v>250</v>
      </c>
      <c r="I11" s="18">
        <v>30</v>
      </c>
    </row>
    <row r="12" spans="1:9" x14ac:dyDescent="0.25">
      <c r="A12" s="17" t="s">
        <v>4</v>
      </c>
      <c r="B12" s="2" t="s">
        <v>48</v>
      </c>
      <c r="C12" s="2" t="s">
        <v>34</v>
      </c>
      <c r="D12" s="14">
        <v>3800</v>
      </c>
      <c r="E12" s="3">
        <f t="shared" si="1"/>
        <v>1132400</v>
      </c>
      <c r="F12" s="3">
        <v>298</v>
      </c>
      <c r="G12" s="3"/>
      <c r="H12" s="3">
        <v>220</v>
      </c>
      <c r="I12" s="18">
        <v>30</v>
      </c>
    </row>
    <row r="13" spans="1:9" x14ac:dyDescent="0.25">
      <c r="A13" s="17" t="s">
        <v>4</v>
      </c>
      <c r="B13" s="2" t="s">
        <v>23</v>
      </c>
      <c r="C13" s="2" t="s">
        <v>35</v>
      </c>
      <c r="D13" s="14">
        <v>3500</v>
      </c>
      <c r="E13" s="3">
        <f t="shared" si="1"/>
        <v>1015000</v>
      </c>
      <c r="F13" s="3">
        <v>290</v>
      </c>
      <c r="G13" s="3"/>
      <c r="H13" s="3">
        <v>190</v>
      </c>
      <c r="I13" s="18">
        <v>30</v>
      </c>
    </row>
    <row r="14" spans="1:9" x14ac:dyDescent="0.25">
      <c r="A14" s="17" t="s">
        <v>2</v>
      </c>
      <c r="B14" s="2" t="s">
        <v>22</v>
      </c>
      <c r="C14" s="2" t="s">
        <v>36</v>
      </c>
      <c r="D14" s="3">
        <v>4100</v>
      </c>
      <c r="E14" s="3">
        <f t="shared" si="1"/>
        <v>1230000</v>
      </c>
      <c r="F14" s="3">
        <v>300</v>
      </c>
      <c r="G14" s="3"/>
      <c r="H14" s="3">
        <v>8</v>
      </c>
      <c r="I14" s="18">
        <v>4</v>
      </c>
    </row>
    <row r="15" spans="1:9" x14ac:dyDescent="0.25">
      <c r="A15" s="17" t="s">
        <v>2</v>
      </c>
      <c r="B15" s="2" t="s">
        <v>48</v>
      </c>
      <c r="C15" s="2" t="s">
        <v>37</v>
      </c>
      <c r="D15" s="3">
        <v>4050</v>
      </c>
      <c r="E15" s="3">
        <f t="shared" si="1"/>
        <v>1206900</v>
      </c>
      <c r="F15" s="3">
        <v>298</v>
      </c>
      <c r="G15" s="3"/>
      <c r="H15" s="3">
        <v>7</v>
      </c>
      <c r="I15" s="18">
        <v>4</v>
      </c>
    </row>
    <row r="16" spans="1:9" x14ac:dyDescent="0.25">
      <c r="A16" s="17" t="s">
        <v>2</v>
      </c>
      <c r="B16" s="2" t="s">
        <v>23</v>
      </c>
      <c r="C16" s="2" t="s">
        <v>38</v>
      </c>
      <c r="D16" s="3">
        <v>3800</v>
      </c>
      <c r="E16" s="3">
        <f t="shared" si="1"/>
        <v>1102000</v>
      </c>
      <c r="F16" s="3">
        <v>290</v>
      </c>
      <c r="G16" s="3"/>
      <c r="H16" s="3">
        <v>5</v>
      </c>
      <c r="I16" s="18">
        <v>4</v>
      </c>
    </row>
    <row r="17" spans="1:9" x14ac:dyDescent="0.25">
      <c r="A17" s="17" t="s">
        <v>19</v>
      </c>
      <c r="B17" s="2" t="s">
        <v>22</v>
      </c>
      <c r="C17" s="2" t="s">
        <v>39</v>
      </c>
      <c r="D17" s="3">
        <v>5200</v>
      </c>
      <c r="E17" s="3">
        <f t="shared" si="1"/>
        <v>1560000</v>
      </c>
      <c r="F17" s="3">
        <v>300</v>
      </c>
      <c r="G17" s="3"/>
      <c r="H17" s="3">
        <v>180</v>
      </c>
      <c r="I17" s="18">
        <v>40</v>
      </c>
    </row>
    <row r="18" spans="1:9" x14ac:dyDescent="0.25">
      <c r="A18" s="17" t="s">
        <v>19</v>
      </c>
      <c r="B18" s="2" t="s">
        <v>48</v>
      </c>
      <c r="C18" s="2" t="s">
        <v>40</v>
      </c>
      <c r="D18" s="3">
        <v>5000</v>
      </c>
      <c r="E18" s="3">
        <f t="shared" si="1"/>
        <v>1490000</v>
      </c>
      <c r="F18" s="3">
        <v>298</v>
      </c>
      <c r="G18" s="3"/>
      <c r="H18" s="3">
        <v>170</v>
      </c>
      <c r="I18" s="18">
        <v>40</v>
      </c>
    </row>
    <row r="19" spans="1:9" x14ac:dyDescent="0.25">
      <c r="A19" s="17" t="s">
        <v>19</v>
      </c>
      <c r="B19" s="2" t="s">
        <v>23</v>
      </c>
      <c r="C19" s="2" t="s">
        <v>41</v>
      </c>
      <c r="D19" s="3">
        <v>4800</v>
      </c>
      <c r="E19" s="3">
        <f t="shared" si="1"/>
        <v>1392000</v>
      </c>
      <c r="F19" s="3">
        <v>290</v>
      </c>
      <c r="G19" s="3"/>
      <c r="H19" s="3">
        <v>150</v>
      </c>
      <c r="I19" s="18">
        <v>40</v>
      </c>
    </row>
    <row r="20" spans="1:9" ht="15.75" thickBot="1" x14ac:dyDescent="0.3">
      <c r="A20" s="19"/>
      <c r="B20" s="12"/>
      <c r="C20" s="12"/>
      <c r="D20" s="20"/>
      <c r="E20" s="20"/>
      <c r="F20" s="20"/>
      <c r="G20" s="20"/>
      <c r="H20" s="20"/>
      <c r="I20" s="21"/>
    </row>
    <row r="21" spans="1:9" ht="15.75" thickBot="1" x14ac:dyDescent="0.3">
      <c r="A21" s="27" t="s">
        <v>20</v>
      </c>
      <c r="B21" s="28"/>
      <c r="C21" s="28"/>
      <c r="D21" s="28"/>
      <c r="E21" s="28"/>
      <c r="F21" s="28"/>
      <c r="G21" s="28"/>
      <c r="H21" s="28"/>
      <c r="I21" s="29"/>
    </row>
  </sheetData>
  <mergeCells count="1">
    <mergeCell ref="A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D4BF-14E6-46CC-9E59-D56F5A9B73B3}">
  <dimension ref="A1:C6"/>
  <sheetViews>
    <sheetView workbookViewId="0">
      <selection activeCell="C10" sqref="C10"/>
    </sheetView>
  </sheetViews>
  <sheetFormatPr defaultRowHeight="15" x14ac:dyDescent="0.25"/>
  <cols>
    <col min="2" max="2" width="45.42578125" bestFit="1" customWidth="1"/>
    <col min="3" max="3" width="22.28515625" bestFit="1" customWidth="1"/>
  </cols>
  <sheetData>
    <row r="1" spans="1:3" ht="15.75" thickBot="1" x14ac:dyDescent="0.3">
      <c r="A1" s="27" t="s">
        <v>52</v>
      </c>
      <c r="B1" s="31"/>
      <c r="C1" s="30" t="s">
        <v>68</v>
      </c>
    </row>
    <row r="2" spans="1:3" x14ac:dyDescent="0.25">
      <c r="A2" s="4">
        <v>1</v>
      </c>
      <c r="B2" s="5" t="s">
        <v>53</v>
      </c>
      <c r="C2" s="6" t="s">
        <v>54</v>
      </c>
    </row>
    <row r="3" spans="1:3" x14ac:dyDescent="0.25">
      <c r="A3" s="17">
        <v>2</v>
      </c>
      <c r="B3" s="2" t="s">
        <v>55</v>
      </c>
      <c r="C3" s="8" t="s">
        <v>56</v>
      </c>
    </row>
    <row r="4" spans="1:3" x14ac:dyDescent="0.25">
      <c r="A4" s="17">
        <v>3</v>
      </c>
      <c r="B4" s="2" t="s">
        <v>57</v>
      </c>
      <c r="C4" s="8" t="s">
        <v>58</v>
      </c>
    </row>
    <row r="5" spans="1:3" x14ac:dyDescent="0.25">
      <c r="A5" s="17">
        <v>4</v>
      </c>
      <c r="B5" s="2" t="s">
        <v>59</v>
      </c>
      <c r="C5" s="8" t="s">
        <v>60</v>
      </c>
    </row>
    <row r="6" spans="1:3" ht="15.75" thickBot="1" x14ac:dyDescent="0.3">
      <c r="A6" s="19">
        <v>5</v>
      </c>
      <c r="B6" s="12"/>
      <c r="C6" s="1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Оборудование</vt:lpstr>
      <vt:lpstr>Запчачти</vt:lpstr>
      <vt:lpstr>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Ravshan Juraev</dc:creator>
  <cp:lastModifiedBy>Ravshan Juraev</cp:lastModifiedBy>
  <dcterms:created xsi:type="dcterms:W3CDTF">2015-06-05T18:17:20Z</dcterms:created>
  <dcterms:modified xsi:type="dcterms:W3CDTF">2021-05-19T23:57:29Z</dcterms:modified>
</cp:coreProperties>
</file>