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amin\TA amin\"/>
    </mc:Choice>
  </mc:AlternateContent>
  <xr:revisionPtr revIDLastSave="0" documentId="13_ncr:1_{663D8C80-12BA-42F5-BCF7-5D66799F81D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Sheet1!$B$5:$K$85</definedName>
    <definedName name="_xlnm.Print_Area" localSheetId="0">Sheet1!$A$1:$L$110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O18" i="1"/>
  <c r="O15" i="1" l="1"/>
  <c r="O16" i="1"/>
  <c r="O27" i="1"/>
  <c r="O28" i="1"/>
  <c r="O25" i="1"/>
  <c r="O24" i="1"/>
  <c r="O22" i="1"/>
  <c r="O21" i="1"/>
  <c r="O13" i="1"/>
  <c r="O12" i="1"/>
  <c r="O9" i="1"/>
  <c r="O8" i="1"/>
  <c r="Q13" i="1" l="1"/>
  <c r="Q12" i="1"/>
  <c r="O10" i="1"/>
  <c r="Q15" i="1" l="1"/>
</calcChain>
</file>

<file path=xl/sharedStrings.xml><?xml version="1.0" encoding="utf-8"?>
<sst xmlns="http://schemas.openxmlformats.org/spreadsheetml/2006/main" count="519" uniqueCount="135">
  <si>
    <t>20</t>
  </si>
  <si>
    <t>21</t>
  </si>
  <si>
    <t>22</t>
  </si>
  <si>
    <t>23</t>
  </si>
  <si>
    <t>No</t>
  </si>
  <si>
    <t>Kualitas bangunan</t>
  </si>
  <si>
    <t>Jenis Dinding Terluas</t>
  </si>
  <si>
    <t>Jenis Lantai Terluas</t>
  </si>
  <si>
    <t>Status Penguasaan Bangunan</t>
  </si>
  <si>
    <t>Alamat</t>
  </si>
  <si>
    <t>Nama</t>
  </si>
  <si>
    <t>Jenis Atap terluas</t>
  </si>
  <si>
    <t>Sumber air</t>
  </si>
  <si>
    <t>Daya Listrik</t>
  </si>
  <si>
    <t>Jumlah tanggungan</t>
  </si>
  <si>
    <t>Bahan Untuk Memasak</t>
  </si>
  <si>
    <t>Setatus</t>
  </si>
  <si>
    <t>Kualitas Atap</t>
  </si>
  <si>
    <t>Status Rumah</t>
  </si>
  <si>
    <t>Bahan Bakar Memasak</t>
  </si>
  <si>
    <t>Pekerjaan</t>
  </si>
  <si>
    <t>Jumlah Tanggungan</t>
  </si>
  <si>
    <t>Di Karanganyar Gunung Semarang</t>
  </si>
  <si>
    <t>Data Pengajuan Dan Penerima Bantuan PKH(Program Keluarga Harapan) Tahun 2019</t>
  </si>
  <si>
    <t>GIYEM</t>
  </si>
  <si>
    <t>JANGLI KRAJAN RT 05 RW 06</t>
  </si>
  <si>
    <t>JANGLI KRAJAN RT 10 RW 06</t>
  </si>
  <si>
    <t>AGUNG PUJI PURWANTO</t>
  </si>
  <si>
    <t>JANGLI KRAJAN RT 03  RW 06</t>
  </si>
  <si>
    <t>MUH MITRODJI</t>
  </si>
  <si>
    <t>GAS 3 KG</t>
  </si>
  <si>
    <t>SUMUR BOR</t>
  </si>
  <si>
    <t>TIDAK DAPAT</t>
  </si>
  <si>
    <t>BEBAS SEWA</t>
  </si>
  <si>
    <t>4 ORANG</t>
  </si>
  <si>
    <t>BURUH</t>
  </si>
  <si>
    <t>KODRI</t>
  </si>
  <si>
    <t>MILIK SENDIRI</t>
  </si>
  <si>
    <t>3 ORANG</t>
  </si>
  <si>
    <t>ENNY ARIYANI</t>
  </si>
  <si>
    <t>SEKOLAH</t>
  </si>
  <si>
    <t>DAPAT</t>
  </si>
  <si>
    <t>TIDAK KERJA</t>
  </si>
  <si>
    <t>5 ORANG</t>
  </si>
  <si>
    <t>YUDHIARISTANTO</t>
  </si>
  <si>
    <t>JANGLI KRAJAN RT 01 RW 06</t>
  </si>
  <si>
    <t>MUS GANDONO</t>
  </si>
  <si>
    <t>JANGLI KRAJAN RT 02 RW 06</t>
  </si>
  <si>
    <t>ARIEF HERMAWAN</t>
  </si>
  <si>
    <t>450 W</t>
  </si>
  <si>
    <t>900 W</t>
  </si>
  <si>
    <t>MATA AIR TERLINDUNG</t>
  </si>
  <si>
    <t>SUGIYANTO</t>
  </si>
  <si>
    <t>JANGLI KRAJAN RT 04 RW 06</t>
  </si>
  <si>
    <t>PEKERJA BEBAS</t>
  </si>
  <si>
    <t>SULIMAH</t>
  </si>
  <si>
    <t>SUMUR TERLINDUNG</t>
  </si>
  <si>
    <t>PEGAWAI SWASTA</t>
  </si>
  <si>
    <t>NGATIYEM</t>
  </si>
  <si>
    <t>IMAM ROCHMAN</t>
  </si>
  <si>
    <t>SUHADI ANWAR</t>
  </si>
  <si>
    <t>JANGLI KRAJAN RT 06 RW 06</t>
  </si>
  <si>
    <t>TRI WAHYUNI</t>
  </si>
  <si>
    <t>TANPA METERAN</t>
  </si>
  <si>
    <t>KARDJO</t>
  </si>
  <si>
    <t>PAIMIN</t>
  </si>
  <si>
    <t>DYAN PUJI KURNIA NINGSIH</t>
  </si>
  <si>
    <t>2 ORANG</t>
  </si>
  <si>
    <t>NGATMIN</t>
  </si>
  <si>
    <t>JANGLI KRAJAN RT 07 RW 06</t>
  </si>
  <si>
    <t>SRI DARYANTI</t>
  </si>
  <si>
    <t>RUSMINI</t>
  </si>
  <si>
    <t>JANGLI KRAJAN RT 08 RW 06</t>
  </si>
  <si>
    <t>SRI YUNIATI</t>
  </si>
  <si>
    <t>1 ORANG</t>
  </si>
  <si>
    <t>JOKO BUDI SANTOSO</t>
  </si>
  <si>
    <t>BERUSAHA SENDIRI</t>
  </si>
  <si>
    <t>SRI MULYANI</t>
  </si>
  <si>
    <t>SOERWARNO</t>
  </si>
  <si>
    <t>JANGLI KRAJAN RT 09 RW 06</t>
  </si>
  <si>
    <t>KASMILAH</t>
  </si>
  <si>
    <t>CATUR YUDHO NUGROHO</t>
  </si>
  <si>
    <t>LAINNYA</t>
  </si>
  <si>
    <t>BAMBANG KRISMIYANTO</t>
  </si>
  <si>
    <t>SITI SUNDARI</t>
  </si>
  <si>
    <t>AIR ISI ULANG</t>
  </si>
  <si>
    <t>ARIES SUPARDI</t>
  </si>
  <si>
    <t>NGATEMIN</t>
  </si>
  <si>
    <t>7 ORANG</t>
  </si>
  <si>
    <t>MUSLIMIN</t>
  </si>
  <si>
    <t>KEHUTANAN DAN PERTANIAN</t>
  </si>
  <si>
    <t>6 ORANG</t>
  </si>
  <si>
    <t>1300 W</t>
  </si>
  <si>
    <t>MIDI</t>
  </si>
  <si>
    <t>SUMARMO</t>
  </si>
  <si>
    <t>LEDENG METERAN</t>
  </si>
  <si>
    <t>EKO NURCAHYO</t>
  </si>
  <si>
    <t>JUMIATI</t>
  </si>
  <si>
    <t>SRI PURWANINGSIH</t>
  </si>
  <si>
    <t>12 ORANG</t>
  </si>
  <si>
    <t>MITRO FIAT</t>
  </si>
  <si>
    <t>JANGLI TLAWAH RT 01 RW 05</t>
  </si>
  <si>
    <t>BASIRAN</t>
  </si>
  <si>
    <t>IWAN</t>
  </si>
  <si>
    <t>SUMIDI</t>
  </si>
  <si>
    <t>TRIMO</t>
  </si>
  <si>
    <t>JANGLI TLAWAH RT 07 RW 05</t>
  </si>
  <si>
    <t>JANGLI TLAWAH RT 02 RW 05</t>
  </si>
  <si>
    <t>ALI MURSIDI</t>
  </si>
  <si>
    <t>JANGLI TLAWAH RT 03 RW 05</t>
  </si>
  <si>
    <t>TUTI RAHAYU</t>
  </si>
  <si>
    <t>SANEM</t>
  </si>
  <si>
    <t>JANGLI TLAWAH RT 04 RW 05</t>
  </si>
  <si>
    <t>JUNIANTO</t>
  </si>
  <si>
    <t>JANGLI TLAWAH RT 05 RW 05</t>
  </si>
  <si>
    <t>SAHIR</t>
  </si>
  <si>
    <t>EKO WAHYUDI</t>
  </si>
  <si>
    <t>JANGLI TLAWAH RT 06 RW 05</t>
  </si>
  <si>
    <t>BENING SAPUTRI</t>
  </si>
  <si>
    <t>Dapat</t>
  </si>
  <si>
    <t>Tidak Dapat</t>
  </si>
  <si>
    <t>BEBAS SEWA|tidak dapat</t>
  </si>
  <si>
    <t>BEBAS SEWA|dapat</t>
  </si>
  <si>
    <t>BERUSAHA SENDIRI|dapat</t>
  </si>
  <si>
    <t>BERUSAHA SENDIRI|tidak dapat</t>
  </si>
  <si>
    <t>5 ORANG|dapat</t>
  </si>
  <si>
    <t>5 ORANG|tidak dapat</t>
  </si>
  <si>
    <t>GAS 3 KG|dapat</t>
  </si>
  <si>
    <t>GAS 3 KG|tidak dapat</t>
  </si>
  <si>
    <t>SUMUR BOR|dapat</t>
  </si>
  <si>
    <t>SUMUR BOR|tidak dapat</t>
  </si>
  <si>
    <t>450 W|dapat</t>
  </si>
  <si>
    <t>450 W|tidak dapat</t>
  </si>
  <si>
    <t xml:space="preserve">HASIL </t>
  </si>
  <si>
    <t>Hasil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</si>
</sst>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u/>
      <sz val="18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0" fillId="2" borderId="1" xfId="0" applyFill="1" applyBorder="1"/>
    <xf numFmtId="0" fontId="1" fillId="0" borderId="0" xfId="0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quotePrefix="1" applyFont="1" applyBorder="1"/>
    <xf numFmtId="0" fontId="1" fillId="0" borderId="3" xfId="0" applyFont="1" applyBorder="1"/>
    <xf numFmtId="0" fontId="1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4" fillId="0" borderId="0" xfId="0" applyFont="1"/>
    <xf numFmtId="0" fontId="3" fillId="0" borderId="0" xfId="0" applyFont="1" applyAlignment="1"/>
    <xf numFmtId="0" fontId="5" fillId="0" borderId="0" xfId="0" applyFont="1" applyAlignment="1">
      <alignment vertical="center"/>
    </xf>
    <xf numFmtId="0" fontId="1" fillId="0" borderId="7" xfId="0" applyFont="1" applyBorder="1"/>
    <xf numFmtId="0" fontId="1" fillId="0" borderId="8" xfId="0" quotePrefix="1" applyFont="1" applyBorder="1"/>
    <xf numFmtId="0" fontId="1" fillId="0" borderId="8" xfId="0" applyFont="1" applyBorder="1"/>
    <xf numFmtId="0" fontId="1" fillId="0" borderId="0" xfId="0" quotePrefix="1" applyFont="1" applyBorder="1"/>
    <xf numFmtId="0" fontId="1" fillId="0" borderId="0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"/>
  <sheetViews>
    <sheetView tabSelected="1" topLeftCell="H4" zoomScale="85" zoomScaleNormal="85" workbookViewId="0">
      <selection activeCell="O19" sqref="O19"/>
    </sheetView>
  </sheetViews>
  <sheetFormatPr defaultRowHeight="15" x14ac:dyDescent="0.25"/>
  <cols>
    <col min="1" max="1" width="2.140625" customWidth="1"/>
    <col min="2" max="2" width="3.5703125" customWidth="1"/>
    <col min="3" max="3" width="28.5703125" customWidth="1"/>
    <col min="4" max="4" width="45.85546875" customWidth="1"/>
    <col min="5" max="5" width="18.5703125" customWidth="1"/>
    <col min="6" max="6" width="22.28515625" customWidth="1"/>
    <col min="7" max="7" width="20.7109375" customWidth="1"/>
    <col min="8" max="8" width="16.7109375" customWidth="1"/>
    <col min="9" max="9" width="16.42578125" customWidth="1"/>
    <col min="10" max="10" width="12.85546875" customWidth="1"/>
    <col min="11" max="11" width="18.28515625" customWidth="1"/>
    <col min="12" max="12" width="2.85546875" hidden="1" customWidth="1"/>
    <col min="13" max="13" width="5.28515625" customWidth="1"/>
    <col min="14" max="14" width="33.42578125" customWidth="1"/>
    <col min="15" max="15" width="23.7109375" customWidth="1"/>
    <col min="16" max="16" width="21.5703125" customWidth="1"/>
    <col min="17" max="17" width="22.5703125" customWidth="1"/>
    <col min="18" max="18" width="14.7109375" customWidth="1"/>
    <col min="19" max="19" width="13.85546875" customWidth="1"/>
  </cols>
  <sheetData>
    <row r="1" spans="1:20" ht="20.25" x14ac:dyDescent="0.3">
      <c r="A1" s="3"/>
      <c r="B1" s="3"/>
      <c r="C1" s="29" t="s">
        <v>23</v>
      </c>
      <c r="D1" s="29"/>
      <c r="E1" s="29"/>
      <c r="F1" s="29"/>
      <c r="G1" s="29"/>
      <c r="H1" s="29"/>
      <c r="I1" s="29"/>
      <c r="J1" s="29"/>
      <c r="K1" s="29"/>
      <c r="L1" s="29"/>
      <c r="M1" s="11"/>
    </row>
    <row r="2" spans="1:20" ht="20.25" x14ac:dyDescent="0.3">
      <c r="A2" s="3"/>
      <c r="B2" s="3"/>
      <c r="C2" s="29" t="s">
        <v>22</v>
      </c>
      <c r="D2" s="29"/>
      <c r="E2" s="29"/>
      <c r="F2" s="29"/>
      <c r="G2" s="29"/>
      <c r="H2" s="29"/>
      <c r="I2" s="29"/>
      <c r="J2" s="29"/>
      <c r="K2" s="29"/>
      <c r="L2" s="29"/>
      <c r="M2" s="11"/>
    </row>
    <row r="3" spans="1:20" ht="20.25" x14ac:dyDescent="0.3">
      <c r="A3" s="3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10"/>
    </row>
    <row r="4" spans="1:20" ht="16.5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0" ht="18.75" customHeight="1" x14ac:dyDescent="0.25">
      <c r="A5" s="3"/>
      <c r="B5" s="12" t="s">
        <v>4</v>
      </c>
      <c r="C5" s="13" t="s">
        <v>10</v>
      </c>
      <c r="D5" s="13" t="s">
        <v>9</v>
      </c>
      <c r="E5" s="13" t="s">
        <v>18</v>
      </c>
      <c r="F5" s="13" t="s">
        <v>20</v>
      </c>
      <c r="G5" s="13" t="s">
        <v>21</v>
      </c>
      <c r="H5" s="13" t="s">
        <v>19</v>
      </c>
      <c r="I5" s="13" t="s">
        <v>12</v>
      </c>
      <c r="J5" s="13" t="s">
        <v>13</v>
      </c>
      <c r="K5" s="14" t="s">
        <v>16</v>
      </c>
      <c r="N5" s="13" t="s">
        <v>18</v>
      </c>
      <c r="O5" s="13" t="s">
        <v>20</v>
      </c>
      <c r="P5" s="13" t="s">
        <v>21</v>
      </c>
      <c r="Q5" s="13" t="s">
        <v>19</v>
      </c>
      <c r="R5" s="13" t="s">
        <v>12</v>
      </c>
      <c r="S5" s="13" t="s">
        <v>13</v>
      </c>
      <c r="T5" s="14" t="s">
        <v>16</v>
      </c>
    </row>
    <row r="6" spans="1:20" ht="15.75" x14ac:dyDescent="0.25">
      <c r="A6" s="3"/>
      <c r="B6" s="7">
        <v>1</v>
      </c>
      <c r="C6" s="6" t="s">
        <v>27</v>
      </c>
      <c r="D6" s="6" t="s">
        <v>28</v>
      </c>
      <c r="E6" s="6" t="s">
        <v>33</v>
      </c>
      <c r="F6" s="6" t="s">
        <v>35</v>
      </c>
      <c r="G6" s="6" t="s">
        <v>34</v>
      </c>
      <c r="H6" s="6" t="s">
        <v>30</v>
      </c>
      <c r="I6" s="6" t="s">
        <v>31</v>
      </c>
      <c r="J6" s="6" t="s">
        <v>49</v>
      </c>
      <c r="K6" s="8" t="s">
        <v>32</v>
      </c>
      <c r="N6" s="6" t="s">
        <v>33</v>
      </c>
      <c r="O6" s="6" t="s">
        <v>76</v>
      </c>
      <c r="P6" s="6" t="s">
        <v>43</v>
      </c>
      <c r="Q6" s="6" t="s">
        <v>30</v>
      </c>
      <c r="R6" s="6" t="s">
        <v>31</v>
      </c>
      <c r="S6" s="6" t="s">
        <v>49</v>
      </c>
      <c r="T6" s="8" t="s">
        <v>41</v>
      </c>
    </row>
    <row r="7" spans="1:20" ht="15.75" x14ac:dyDescent="0.25">
      <c r="A7" s="3"/>
      <c r="B7" s="7">
        <v>2</v>
      </c>
      <c r="C7" s="6" t="s">
        <v>29</v>
      </c>
      <c r="D7" s="6" t="s">
        <v>28</v>
      </c>
      <c r="E7" s="6" t="s">
        <v>33</v>
      </c>
      <c r="F7" s="6" t="s">
        <v>35</v>
      </c>
      <c r="G7" s="6" t="s">
        <v>34</v>
      </c>
      <c r="H7" s="6" t="s">
        <v>30</v>
      </c>
      <c r="I7" s="6" t="s">
        <v>31</v>
      </c>
      <c r="J7" s="6" t="s">
        <v>49</v>
      </c>
      <c r="K7" s="8" t="s">
        <v>32</v>
      </c>
    </row>
    <row r="8" spans="1:20" ht="15.75" x14ac:dyDescent="0.25">
      <c r="A8" s="3"/>
      <c r="B8" s="7">
        <v>3</v>
      </c>
      <c r="C8" s="6" t="s">
        <v>36</v>
      </c>
      <c r="D8" s="6" t="s">
        <v>28</v>
      </c>
      <c r="E8" s="6" t="s">
        <v>37</v>
      </c>
      <c r="F8" s="6" t="s">
        <v>35</v>
      </c>
      <c r="G8" s="6" t="s">
        <v>38</v>
      </c>
      <c r="H8" s="6" t="s">
        <v>30</v>
      </c>
      <c r="I8" s="6" t="s">
        <v>31</v>
      </c>
      <c r="J8" s="6" t="s">
        <v>49</v>
      </c>
      <c r="K8" s="8" t="s">
        <v>32</v>
      </c>
      <c r="N8" s="22" t="s">
        <v>119</v>
      </c>
      <c r="O8">
        <f>COUNTIF(K6:K55,"DAPAT")</f>
        <v>23</v>
      </c>
    </row>
    <row r="9" spans="1:20" ht="15.75" x14ac:dyDescent="0.25">
      <c r="A9" s="3"/>
      <c r="B9" s="7">
        <v>4</v>
      </c>
      <c r="C9" s="6" t="s">
        <v>39</v>
      </c>
      <c r="D9" s="6" t="s">
        <v>28</v>
      </c>
      <c r="E9" s="6" t="s">
        <v>37</v>
      </c>
      <c r="F9" s="6" t="s">
        <v>40</v>
      </c>
      <c r="G9" s="6" t="s">
        <v>34</v>
      </c>
      <c r="H9" s="6" t="s">
        <v>30</v>
      </c>
      <c r="I9" s="6" t="s">
        <v>31</v>
      </c>
      <c r="J9" s="6" t="s">
        <v>49</v>
      </c>
      <c r="K9" s="8" t="s">
        <v>41</v>
      </c>
      <c r="N9" s="22" t="s">
        <v>120</v>
      </c>
      <c r="O9">
        <f>COUNTIF(K6:K55,"TIDAK DAPAT")</f>
        <v>27</v>
      </c>
    </row>
    <row r="10" spans="1:20" ht="15.75" x14ac:dyDescent="0.25">
      <c r="A10" s="3"/>
      <c r="B10" s="7">
        <v>5</v>
      </c>
      <c r="C10" s="6" t="s">
        <v>44</v>
      </c>
      <c r="D10" s="6" t="s">
        <v>45</v>
      </c>
      <c r="E10" s="6" t="s">
        <v>33</v>
      </c>
      <c r="F10" s="6" t="s">
        <v>35</v>
      </c>
      <c r="G10" s="6" t="s">
        <v>34</v>
      </c>
      <c r="H10" s="6" t="s">
        <v>30</v>
      </c>
      <c r="I10" s="6" t="s">
        <v>31</v>
      </c>
      <c r="J10" s="6" t="s">
        <v>63</v>
      </c>
      <c r="K10" s="8" t="s">
        <v>41</v>
      </c>
      <c r="O10">
        <f>O8+O9</f>
        <v>50</v>
      </c>
    </row>
    <row r="11" spans="1:20" ht="15.75" x14ac:dyDescent="0.25">
      <c r="A11" s="3"/>
      <c r="B11" s="7">
        <v>6</v>
      </c>
      <c r="C11" s="6" t="s">
        <v>46</v>
      </c>
      <c r="D11" s="6" t="s">
        <v>47</v>
      </c>
      <c r="E11" s="6" t="s">
        <v>33</v>
      </c>
      <c r="F11" s="6" t="s">
        <v>35</v>
      </c>
      <c r="G11" s="6" t="s">
        <v>34</v>
      </c>
      <c r="H11" s="6" t="s">
        <v>30</v>
      </c>
      <c r="I11" s="6" t="s">
        <v>31</v>
      </c>
      <c r="J11" s="6" t="s">
        <v>49</v>
      </c>
      <c r="K11" s="8" t="s">
        <v>41</v>
      </c>
      <c r="P11" t="s">
        <v>133</v>
      </c>
    </row>
    <row r="12" spans="1:20" ht="15.75" x14ac:dyDescent="0.25">
      <c r="A12" s="3"/>
      <c r="B12" s="7">
        <v>7</v>
      </c>
      <c r="C12" s="6" t="s">
        <v>48</v>
      </c>
      <c r="D12" s="6" t="s">
        <v>47</v>
      </c>
      <c r="E12" s="6" t="s">
        <v>37</v>
      </c>
      <c r="F12" s="6" t="s">
        <v>42</v>
      </c>
      <c r="G12" s="6" t="s">
        <v>34</v>
      </c>
      <c r="H12" s="6" t="s">
        <v>30</v>
      </c>
      <c r="I12" s="6" t="s">
        <v>51</v>
      </c>
      <c r="J12" s="6" t="s">
        <v>50</v>
      </c>
      <c r="K12" s="8" t="s">
        <v>32</v>
      </c>
      <c r="N12" s="6" t="s">
        <v>122</v>
      </c>
      <c r="O12">
        <f>COUNTIFS(E6:E55,"BEBAS SEWA",K6:K55,"DAPAT")</f>
        <v>10</v>
      </c>
      <c r="P12" t="s">
        <v>41</v>
      </c>
      <c r="Q12" s="30">
        <f>(O12/O8)*(O15/O8)*(O18/O8)*(O21/O8)*(O24/O8)*(O27/O8)*(O8/O10)</f>
        <v>0</v>
      </c>
    </row>
    <row r="13" spans="1:20" ht="16.5" thickBot="1" x14ac:dyDescent="0.3">
      <c r="A13" s="3"/>
      <c r="B13" s="7">
        <v>8</v>
      </c>
      <c r="C13" s="6" t="s">
        <v>52</v>
      </c>
      <c r="D13" s="6" t="s">
        <v>53</v>
      </c>
      <c r="E13" s="6" t="s">
        <v>33</v>
      </c>
      <c r="F13" s="6" t="s">
        <v>54</v>
      </c>
      <c r="G13" s="6" t="s">
        <v>38</v>
      </c>
      <c r="H13" s="6" t="s">
        <v>30</v>
      </c>
      <c r="I13" s="6" t="s">
        <v>31</v>
      </c>
      <c r="J13" s="18" t="s">
        <v>50</v>
      </c>
      <c r="K13" s="8" t="s">
        <v>32</v>
      </c>
      <c r="N13" s="6" t="s">
        <v>121</v>
      </c>
      <c r="O13">
        <f>COUNTIFS(E6:E55,"BEBAS SEWA",K6:K55,"TIDAK DAPAT")</f>
        <v>9</v>
      </c>
      <c r="P13" t="s">
        <v>32</v>
      </c>
      <c r="Q13" s="30">
        <f>(O13/O9)*(O16/O9)*(O19/O9)*(O22/O9)*(O25/O9)*(O28/O9)*(O9/O10)</f>
        <v>0</v>
      </c>
    </row>
    <row r="14" spans="1:20" ht="18.75" x14ac:dyDescent="0.3">
      <c r="A14" s="3"/>
      <c r="B14" s="7">
        <v>9</v>
      </c>
      <c r="C14" s="6" t="s">
        <v>55</v>
      </c>
      <c r="D14" s="6" t="s">
        <v>25</v>
      </c>
      <c r="E14" s="6" t="s">
        <v>37</v>
      </c>
      <c r="F14" s="6" t="s">
        <v>57</v>
      </c>
      <c r="G14" s="6" t="s">
        <v>43</v>
      </c>
      <c r="H14" s="6" t="s">
        <v>30</v>
      </c>
      <c r="I14" s="6" t="s">
        <v>56</v>
      </c>
      <c r="J14" s="6" t="s">
        <v>49</v>
      </c>
      <c r="K14" s="8" t="s">
        <v>32</v>
      </c>
      <c r="Q14" s="23" t="s">
        <v>134</v>
      </c>
      <c r="R14" s="24"/>
    </row>
    <row r="15" spans="1:20" ht="19.5" thickBot="1" x14ac:dyDescent="0.35">
      <c r="A15" s="3"/>
      <c r="B15" s="7">
        <v>10</v>
      </c>
      <c r="C15" s="6" t="s">
        <v>58</v>
      </c>
      <c r="D15" s="6" t="s">
        <v>25</v>
      </c>
      <c r="E15" s="6" t="s">
        <v>37</v>
      </c>
      <c r="F15" s="6" t="s">
        <v>35</v>
      </c>
      <c r="G15" s="6" t="s">
        <v>34</v>
      </c>
      <c r="H15" s="6" t="s">
        <v>30</v>
      </c>
      <c r="I15" s="6" t="s">
        <v>31</v>
      </c>
      <c r="J15" s="6" t="s">
        <v>49</v>
      </c>
      <c r="K15" s="8" t="s">
        <v>41</v>
      </c>
      <c r="N15" s="6" t="s">
        <v>123</v>
      </c>
      <c r="O15">
        <f>COUNTIFS(F6:F55,"BERUSAHA SENDIRI",K6:K55,"DAPAT")</f>
        <v>3</v>
      </c>
      <c r="Q15" s="25" t="str">
        <f>IF(Q12&gt;Q13,"DAPAT","TIDAK DAPAT")</f>
        <v>TIDAK DAPAT</v>
      </c>
      <c r="R15" s="26"/>
    </row>
    <row r="16" spans="1:20" ht="15.75" x14ac:dyDescent="0.25">
      <c r="A16" s="3"/>
      <c r="B16" s="7">
        <v>11</v>
      </c>
      <c r="C16" s="6" t="s">
        <v>59</v>
      </c>
      <c r="D16" s="6" t="s">
        <v>25</v>
      </c>
      <c r="E16" s="6" t="s">
        <v>37</v>
      </c>
      <c r="F16" s="6" t="s">
        <v>54</v>
      </c>
      <c r="G16" s="6" t="s">
        <v>43</v>
      </c>
      <c r="H16" s="6" t="s">
        <v>30</v>
      </c>
      <c r="I16" s="6" t="s">
        <v>31</v>
      </c>
      <c r="J16" s="6" t="s">
        <v>49</v>
      </c>
      <c r="K16" s="8" t="s">
        <v>41</v>
      </c>
      <c r="N16" s="6" t="s">
        <v>124</v>
      </c>
      <c r="O16">
        <f>COUNTIFS(F6:F55,"BERUSAHA SENDIRI",K6:K55,"TIDAK DAPAT")</f>
        <v>2</v>
      </c>
    </row>
    <row r="17" spans="1:20" ht="15.75" x14ac:dyDescent="0.25">
      <c r="A17" s="3"/>
      <c r="B17" s="7">
        <v>12</v>
      </c>
      <c r="C17" s="6" t="s">
        <v>24</v>
      </c>
      <c r="D17" s="6" t="s">
        <v>25</v>
      </c>
      <c r="E17" s="6" t="s">
        <v>37</v>
      </c>
      <c r="F17" s="6" t="s">
        <v>42</v>
      </c>
      <c r="G17" s="6" t="s">
        <v>38</v>
      </c>
      <c r="H17" s="6" t="s">
        <v>30</v>
      </c>
      <c r="I17" s="6" t="s">
        <v>31</v>
      </c>
      <c r="J17" s="6" t="s">
        <v>49</v>
      </c>
      <c r="K17" s="8" t="s">
        <v>41</v>
      </c>
    </row>
    <row r="18" spans="1:20" ht="15.75" x14ac:dyDescent="0.25">
      <c r="A18" s="3"/>
      <c r="B18" s="7">
        <v>13</v>
      </c>
      <c r="C18" s="6" t="s">
        <v>60</v>
      </c>
      <c r="D18" s="6" t="s">
        <v>61</v>
      </c>
      <c r="E18" s="6" t="s">
        <v>33</v>
      </c>
      <c r="F18" s="6" t="s">
        <v>57</v>
      </c>
      <c r="G18" s="6" t="s">
        <v>38</v>
      </c>
      <c r="H18" s="6" t="s">
        <v>30</v>
      </c>
      <c r="I18" s="6" t="s">
        <v>56</v>
      </c>
      <c r="J18" s="6" t="s">
        <v>63</v>
      </c>
      <c r="K18" s="8" t="s">
        <v>32</v>
      </c>
      <c r="N18" s="6" t="s">
        <v>125</v>
      </c>
      <c r="O18">
        <f>COUNTIFS(G6:G55,"8 ORANG",K6:K55,"DAPAT")</f>
        <v>0</v>
      </c>
    </row>
    <row r="19" spans="1:20" ht="15.75" x14ac:dyDescent="0.25">
      <c r="A19" s="3"/>
      <c r="B19" s="7">
        <v>14</v>
      </c>
      <c r="C19" s="6" t="s">
        <v>62</v>
      </c>
      <c r="D19" s="6" t="s">
        <v>61</v>
      </c>
      <c r="E19" s="6" t="s">
        <v>33</v>
      </c>
      <c r="F19" s="6" t="s">
        <v>42</v>
      </c>
      <c r="G19" s="6" t="s">
        <v>43</v>
      </c>
      <c r="H19" s="6" t="s">
        <v>30</v>
      </c>
      <c r="I19" s="6" t="s">
        <v>56</v>
      </c>
      <c r="J19" s="6" t="s">
        <v>63</v>
      </c>
      <c r="K19" s="8" t="s">
        <v>41</v>
      </c>
      <c r="N19" s="6" t="s">
        <v>126</v>
      </c>
      <c r="O19">
        <f>COUNTIFS(G6:G55,"8 ORANG",K6:K55,"TIDAK DAPAT")</f>
        <v>0</v>
      </c>
    </row>
    <row r="20" spans="1:20" ht="15.75" x14ac:dyDescent="0.25">
      <c r="A20" s="3"/>
      <c r="B20" s="7">
        <v>15</v>
      </c>
      <c r="C20" s="6" t="s">
        <v>64</v>
      </c>
      <c r="D20" s="6" t="s">
        <v>26</v>
      </c>
      <c r="E20" s="6" t="s">
        <v>37</v>
      </c>
      <c r="F20" s="6" t="s">
        <v>42</v>
      </c>
      <c r="G20" s="6" t="s">
        <v>43</v>
      </c>
      <c r="H20" s="6" t="s">
        <v>30</v>
      </c>
      <c r="I20" s="6" t="s">
        <v>56</v>
      </c>
      <c r="J20" s="6" t="s">
        <v>49</v>
      </c>
      <c r="K20" s="8" t="s">
        <v>32</v>
      </c>
    </row>
    <row r="21" spans="1:20" ht="15.75" x14ac:dyDescent="0.25">
      <c r="A21" s="3"/>
      <c r="B21" s="7">
        <v>16</v>
      </c>
      <c r="C21" s="6" t="s">
        <v>65</v>
      </c>
      <c r="D21" s="6" t="s">
        <v>61</v>
      </c>
      <c r="E21" s="6" t="s">
        <v>37</v>
      </c>
      <c r="F21" s="6" t="s">
        <v>42</v>
      </c>
      <c r="G21" s="6" t="s">
        <v>38</v>
      </c>
      <c r="H21" s="6" t="s">
        <v>30</v>
      </c>
      <c r="I21" s="6" t="s">
        <v>56</v>
      </c>
      <c r="J21" s="6" t="s">
        <v>50</v>
      </c>
      <c r="K21" s="8" t="s">
        <v>32</v>
      </c>
      <c r="N21" s="6" t="s">
        <v>127</v>
      </c>
      <c r="O21">
        <f>COUNTIFS(H6:H55,"GAS 3 KG",K6:K55,"DAPAT")</f>
        <v>23</v>
      </c>
    </row>
    <row r="22" spans="1:20" ht="15.75" x14ac:dyDescent="0.25">
      <c r="A22" s="3"/>
      <c r="B22" s="7">
        <v>17</v>
      </c>
      <c r="C22" s="6" t="s">
        <v>66</v>
      </c>
      <c r="D22" s="6" t="s">
        <v>61</v>
      </c>
      <c r="E22" s="6" t="s">
        <v>33</v>
      </c>
      <c r="F22" s="6" t="s">
        <v>57</v>
      </c>
      <c r="G22" s="6" t="s">
        <v>67</v>
      </c>
      <c r="H22" s="6" t="s">
        <v>30</v>
      </c>
      <c r="I22" s="6" t="s">
        <v>56</v>
      </c>
      <c r="J22" s="6" t="s">
        <v>63</v>
      </c>
      <c r="K22" s="8" t="s">
        <v>41</v>
      </c>
      <c r="N22" s="6" t="s">
        <v>128</v>
      </c>
      <c r="O22">
        <f>COUNTIFS(H6:H55,"GAS 3 KG",K6:K55,"TIDAK DAPAT")</f>
        <v>27</v>
      </c>
    </row>
    <row r="23" spans="1:20" ht="15.75" x14ac:dyDescent="0.25">
      <c r="A23" s="3"/>
      <c r="B23" s="7">
        <v>18</v>
      </c>
      <c r="C23" s="6" t="s">
        <v>68</v>
      </c>
      <c r="D23" s="6" t="s">
        <v>69</v>
      </c>
      <c r="E23" s="6" t="s">
        <v>37</v>
      </c>
      <c r="F23" s="6" t="s">
        <v>42</v>
      </c>
      <c r="G23" s="6" t="s">
        <v>34</v>
      </c>
      <c r="H23" s="6" t="s">
        <v>30</v>
      </c>
      <c r="I23" s="6" t="s">
        <v>31</v>
      </c>
      <c r="J23" s="6" t="s">
        <v>49</v>
      </c>
      <c r="K23" s="8" t="s">
        <v>32</v>
      </c>
    </row>
    <row r="24" spans="1:20" ht="15.75" x14ac:dyDescent="0.25">
      <c r="A24" s="3"/>
      <c r="B24" s="7">
        <v>19</v>
      </c>
      <c r="C24" s="6" t="s">
        <v>70</v>
      </c>
      <c r="D24" s="6" t="s">
        <v>69</v>
      </c>
      <c r="E24" s="6" t="s">
        <v>37</v>
      </c>
      <c r="F24" s="6" t="s">
        <v>54</v>
      </c>
      <c r="G24" s="6" t="s">
        <v>34</v>
      </c>
      <c r="H24" s="6" t="s">
        <v>30</v>
      </c>
      <c r="I24" s="6" t="s">
        <v>31</v>
      </c>
      <c r="J24" s="6" t="s">
        <v>50</v>
      </c>
      <c r="K24" s="8" t="s">
        <v>41</v>
      </c>
      <c r="N24" s="6" t="s">
        <v>129</v>
      </c>
      <c r="O24">
        <f>COUNTIFS(I6:I55,"SUMUR BOR",K6:K55,"DAPAT")</f>
        <v>17</v>
      </c>
    </row>
    <row r="25" spans="1:20" ht="15.75" x14ac:dyDescent="0.25">
      <c r="A25" s="3"/>
      <c r="B25" s="7">
        <v>20</v>
      </c>
      <c r="C25" s="6" t="s">
        <v>71</v>
      </c>
      <c r="D25" s="6" t="s">
        <v>72</v>
      </c>
      <c r="E25" s="6" t="s">
        <v>33</v>
      </c>
      <c r="F25" s="6" t="s">
        <v>42</v>
      </c>
      <c r="G25" s="6" t="s">
        <v>38</v>
      </c>
      <c r="H25" s="6" t="s">
        <v>30</v>
      </c>
      <c r="I25" s="6" t="s">
        <v>31</v>
      </c>
      <c r="J25" s="6" t="s">
        <v>63</v>
      </c>
      <c r="K25" s="8" t="s">
        <v>41</v>
      </c>
      <c r="N25" s="6" t="s">
        <v>130</v>
      </c>
      <c r="O25">
        <f>COUNTIFS(I6:I55,"SUMUR BOR",K6:K55,"TIDAK DAPAT")</f>
        <v>16</v>
      </c>
    </row>
    <row r="26" spans="1:20" ht="15.75" x14ac:dyDescent="0.25">
      <c r="A26" s="3"/>
      <c r="B26" s="7">
        <v>21</v>
      </c>
      <c r="C26" s="6" t="s">
        <v>73</v>
      </c>
      <c r="D26" s="6" t="s">
        <v>72</v>
      </c>
      <c r="E26" s="6" t="s">
        <v>37</v>
      </c>
      <c r="F26" s="6" t="s">
        <v>42</v>
      </c>
      <c r="G26" s="6" t="s">
        <v>74</v>
      </c>
      <c r="H26" s="6" t="s">
        <v>30</v>
      </c>
      <c r="I26" s="6" t="s">
        <v>31</v>
      </c>
      <c r="J26" s="6" t="s">
        <v>50</v>
      </c>
      <c r="K26" s="8" t="s">
        <v>32</v>
      </c>
    </row>
    <row r="27" spans="1:20" ht="15.75" x14ac:dyDescent="0.25">
      <c r="A27" s="3"/>
      <c r="B27" s="7">
        <v>22</v>
      </c>
      <c r="C27" s="6" t="s">
        <v>75</v>
      </c>
      <c r="D27" s="6" t="s">
        <v>72</v>
      </c>
      <c r="E27" s="6" t="s">
        <v>37</v>
      </c>
      <c r="F27" s="6" t="s">
        <v>76</v>
      </c>
      <c r="G27" s="6" t="s">
        <v>38</v>
      </c>
      <c r="H27" s="6" t="s">
        <v>30</v>
      </c>
      <c r="I27" s="6" t="s">
        <v>31</v>
      </c>
      <c r="J27" s="6" t="s">
        <v>49</v>
      </c>
      <c r="K27" s="8" t="s">
        <v>32</v>
      </c>
      <c r="N27" s="6" t="s">
        <v>131</v>
      </c>
      <c r="O27">
        <f>COUNTIFS(J6:J55,"450 W",K6:K55,"TIDAK DAPAT")</f>
        <v>18</v>
      </c>
    </row>
    <row r="28" spans="1:20" ht="15.75" x14ac:dyDescent="0.25">
      <c r="A28" s="3"/>
      <c r="B28" s="7">
        <v>23</v>
      </c>
      <c r="C28" s="6" t="s">
        <v>77</v>
      </c>
      <c r="D28" s="6" t="s">
        <v>72</v>
      </c>
      <c r="E28" s="6" t="s">
        <v>37</v>
      </c>
      <c r="F28" s="6" t="s">
        <v>42</v>
      </c>
      <c r="G28" s="6" t="s">
        <v>67</v>
      </c>
      <c r="H28" s="6" t="s">
        <v>30</v>
      </c>
      <c r="I28" s="6" t="s">
        <v>31</v>
      </c>
      <c r="J28" s="6" t="s">
        <v>49</v>
      </c>
      <c r="K28" s="8" t="s">
        <v>32</v>
      </c>
      <c r="N28" s="6" t="s">
        <v>132</v>
      </c>
      <c r="O28">
        <f>COUNTIFS(J6:J55,"450 W",K6:K55,"DAPAT")</f>
        <v>12</v>
      </c>
    </row>
    <row r="29" spans="1:20" ht="15.75" x14ac:dyDescent="0.25">
      <c r="A29" s="3"/>
      <c r="B29" s="7">
        <v>24</v>
      </c>
      <c r="C29" s="6" t="s">
        <v>78</v>
      </c>
      <c r="D29" s="6" t="s">
        <v>79</v>
      </c>
      <c r="E29" s="6" t="s">
        <v>37</v>
      </c>
      <c r="F29" s="6" t="s">
        <v>76</v>
      </c>
      <c r="G29" s="6" t="s">
        <v>67</v>
      </c>
      <c r="H29" s="6" t="s">
        <v>30</v>
      </c>
      <c r="I29" s="6" t="s">
        <v>31</v>
      </c>
      <c r="J29" s="6" t="s">
        <v>49</v>
      </c>
      <c r="K29" s="8" t="s">
        <v>32</v>
      </c>
    </row>
    <row r="30" spans="1:20" ht="15.75" x14ac:dyDescent="0.25">
      <c r="A30" s="3"/>
      <c r="B30" s="7">
        <v>25</v>
      </c>
      <c r="C30" s="6" t="s">
        <v>80</v>
      </c>
      <c r="D30" s="6" t="s">
        <v>79</v>
      </c>
      <c r="E30" s="6" t="s">
        <v>37</v>
      </c>
      <c r="F30" s="6" t="s">
        <v>57</v>
      </c>
      <c r="G30" s="6" t="s">
        <v>38</v>
      </c>
      <c r="H30" s="6" t="s">
        <v>30</v>
      </c>
      <c r="I30" s="6" t="s">
        <v>31</v>
      </c>
      <c r="J30" s="6" t="s">
        <v>49</v>
      </c>
      <c r="K30" s="8" t="s">
        <v>32</v>
      </c>
    </row>
    <row r="31" spans="1:20" ht="15.75" x14ac:dyDescent="0.25">
      <c r="A31" s="3"/>
      <c r="B31" s="7">
        <v>26</v>
      </c>
      <c r="C31" s="6" t="s">
        <v>52</v>
      </c>
      <c r="D31" s="6" t="s">
        <v>79</v>
      </c>
      <c r="E31" s="6" t="s">
        <v>37</v>
      </c>
      <c r="F31" s="6" t="s">
        <v>57</v>
      </c>
      <c r="G31" s="6" t="s">
        <v>43</v>
      </c>
      <c r="H31" s="6" t="s">
        <v>30</v>
      </c>
      <c r="I31" s="6" t="s">
        <v>31</v>
      </c>
      <c r="J31" s="6" t="s">
        <v>49</v>
      </c>
      <c r="K31" s="8" t="s">
        <v>32</v>
      </c>
      <c r="N31" s="6" t="s">
        <v>33</v>
      </c>
      <c r="O31" s="6" t="s">
        <v>54</v>
      </c>
      <c r="P31" s="6" t="s">
        <v>34</v>
      </c>
      <c r="Q31" s="6" t="s">
        <v>30</v>
      </c>
      <c r="R31" s="6" t="s">
        <v>31</v>
      </c>
      <c r="S31" s="6" t="s">
        <v>50</v>
      </c>
      <c r="T31" s="8" t="s">
        <v>41</v>
      </c>
    </row>
    <row r="32" spans="1:20" ht="15.75" x14ac:dyDescent="0.25">
      <c r="A32" s="3"/>
      <c r="B32" s="7">
        <v>27</v>
      </c>
      <c r="C32" s="6" t="s">
        <v>81</v>
      </c>
      <c r="D32" s="6" t="s">
        <v>79</v>
      </c>
      <c r="E32" s="6" t="s">
        <v>37</v>
      </c>
      <c r="F32" s="6" t="s">
        <v>54</v>
      </c>
      <c r="G32" s="6" t="s">
        <v>43</v>
      </c>
      <c r="H32" s="6" t="s">
        <v>30</v>
      </c>
      <c r="I32" s="6" t="s">
        <v>31</v>
      </c>
      <c r="J32" s="6" t="s">
        <v>50</v>
      </c>
      <c r="K32" s="8" t="s">
        <v>41</v>
      </c>
    </row>
    <row r="33" spans="1:12" ht="15.75" x14ac:dyDescent="0.25">
      <c r="A33" s="3"/>
      <c r="B33" s="7">
        <v>28</v>
      </c>
      <c r="C33" s="6" t="s">
        <v>83</v>
      </c>
      <c r="D33" s="6" t="s">
        <v>79</v>
      </c>
      <c r="E33" s="6" t="s">
        <v>37</v>
      </c>
      <c r="F33" s="6" t="s">
        <v>54</v>
      </c>
      <c r="G33" s="6" t="s">
        <v>34</v>
      </c>
      <c r="H33" s="6" t="s">
        <v>30</v>
      </c>
      <c r="I33" s="6" t="s">
        <v>31</v>
      </c>
      <c r="J33" s="6" t="s">
        <v>50</v>
      </c>
      <c r="K33" s="8" t="s">
        <v>41</v>
      </c>
    </row>
    <row r="34" spans="1:12" ht="15.75" x14ac:dyDescent="0.25">
      <c r="A34" s="3"/>
      <c r="B34" s="7">
        <v>29</v>
      </c>
      <c r="C34" s="6" t="s">
        <v>84</v>
      </c>
      <c r="D34" s="6" t="s">
        <v>79</v>
      </c>
      <c r="E34" s="6" t="s">
        <v>37</v>
      </c>
      <c r="F34" s="6" t="s">
        <v>42</v>
      </c>
      <c r="G34" s="6" t="s">
        <v>74</v>
      </c>
      <c r="H34" s="6" t="s">
        <v>30</v>
      </c>
      <c r="I34" s="6" t="s">
        <v>85</v>
      </c>
      <c r="J34" s="6" t="s">
        <v>50</v>
      </c>
      <c r="K34" s="8" t="s">
        <v>32</v>
      </c>
    </row>
    <row r="35" spans="1:12" ht="15.75" x14ac:dyDescent="0.25">
      <c r="A35" s="3"/>
      <c r="B35" s="7">
        <v>30</v>
      </c>
      <c r="C35" s="6" t="s">
        <v>86</v>
      </c>
      <c r="D35" s="6" t="s">
        <v>26</v>
      </c>
      <c r="E35" s="6" t="s">
        <v>37</v>
      </c>
      <c r="F35" s="6" t="s">
        <v>76</v>
      </c>
      <c r="G35" s="6" t="s">
        <v>34</v>
      </c>
      <c r="H35" s="6" t="s">
        <v>30</v>
      </c>
      <c r="I35" s="6" t="s">
        <v>31</v>
      </c>
      <c r="J35" s="6" t="s">
        <v>50</v>
      </c>
      <c r="K35" s="8" t="s">
        <v>41</v>
      </c>
    </row>
    <row r="36" spans="1:12" ht="15.75" x14ac:dyDescent="0.25">
      <c r="A36" s="3"/>
      <c r="B36" s="7">
        <v>31</v>
      </c>
      <c r="C36" s="6" t="s">
        <v>87</v>
      </c>
      <c r="D36" s="6" t="s">
        <v>26</v>
      </c>
      <c r="E36" s="6" t="s">
        <v>37</v>
      </c>
      <c r="F36" s="6" t="s">
        <v>76</v>
      </c>
      <c r="G36" s="6" t="s">
        <v>88</v>
      </c>
      <c r="H36" s="6" t="s">
        <v>30</v>
      </c>
      <c r="I36" s="6" t="s">
        <v>31</v>
      </c>
      <c r="J36" s="6" t="s">
        <v>49</v>
      </c>
      <c r="K36" s="8" t="s">
        <v>41</v>
      </c>
    </row>
    <row r="37" spans="1:12" ht="15.75" x14ac:dyDescent="0.25">
      <c r="A37" s="3"/>
      <c r="B37" s="7">
        <v>32</v>
      </c>
      <c r="C37" s="6" t="s">
        <v>89</v>
      </c>
      <c r="D37" s="6" t="s">
        <v>26</v>
      </c>
      <c r="E37" s="6" t="s">
        <v>33</v>
      </c>
      <c r="F37" s="6" t="s">
        <v>90</v>
      </c>
      <c r="G37" s="6" t="s">
        <v>91</v>
      </c>
      <c r="H37" s="6" t="s">
        <v>30</v>
      </c>
      <c r="I37" s="6" t="s">
        <v>85</v>
      </c>
      <c r="J37" s="6" t="s">
        <v>92</v>
      </c>
      <c r="K37" s="8" t="s">
        <v>41</v>
      </c>
    </row>
    <row r="38" spans="1:12" ht="15.75" x14ac:dyDescent="0.25">
      <c r="A38" s="3"/>
      <c r="B38" s="7">
        <v>33</v>
      </c>
      <c r="C38" s="6" t="s">
        <v>93</v>
      </c>
      <c r="D38" s="6" t="s">
        <v>26</v>
      </c>
      <c r="E38" s="6" t="s">
        <v>37</v>
      </c>
      <c r="F38" s="6" t="s">
        <v>35</v>
      </c>
      <c r="G38" s="6" t="s">
        <v>34</v>
      </c>
      <c r="H38" s="6" t="s">
        <v>30</v>
      </c>
      <c r="I38" s="6" t="s">
        <v>31</v>
      </c>
      <c r="J38" s="6" t="s">
        <v>49</v>
      </c>
      <c r="K38" s="8" t="s">
        <v>41</v>
      </c>
    </row>
    <row r="39" spans="1:12" ht="15.75" x14ac:dyDescent="0.25">
      <c r="A39" s="3"/>
      <c r="B39" s="7">
        <v>34</v>
      </c>
      <c r="C39" s="6" t="s">
        <v>94</v>
      </c>
      <c r="D39" s="6" t="s">
        <v>26</v>
      </c>
      <c r="E39" s="6" t="s">
        <v>33</v>
      </c>
      <c r="F39" s="6" t="s">
        <v>90</v>
      </c>
      <c r="G39" s="6" t="s">
        <v>38</v>
      </c>
      <c r="H39" s="6" t="s">
        <v>30</v>
      </c>
      <c r="I39" s="6" t="s">
        <v>31</v>
      </c>
      <c r="J39" s="6" t="s">
        <v>92</v>
      </c>
      <c r="K39" s="8" t="s">
        <v>32</v>
      </c>
    </row>
    <row r="40" spans="1:12" ht="15.75" x14ac:dyDescent="0.25">
      <c r="A40" s="3"/>
      <c r="B40" s="7">
        <v>35</v>
      </c>
      <c r="C40" s="6" t="s">
        <v>52</v>
      </c>
      <c r="D40" s="6" t="s">
        <v>26</v>
      </c>
      <c r="E40" s="6" t="s">
        <v>37</v>
      </c>
      <c r="F40" s="6" t="s">
        <v>35</v>
      </c>
      <c r="G40" s="6" t="s">
        <v>34</v>
      </c>
      <c r="H40" s="6" t="s">
        <v>30</v>
      </c>
      <c r="I40" s="6" t="s">
        <v>95</v>
      </c>
      <c r="J40" s="6" t="s">
        <v>49</v>
      </c>
      <c r="K40" s="8" t="s">
        <v>32</v>
      </c>
    </row>
    <row r="41" spans="1:12" ht="15.75" x14ac:dyDescent="0.25">
      <c r="A41" s="3"/>
      <c r="B41" s="7">
        <v>36</v>
      </c>
      <c r="C41" s="6" t="s">
        <v>96</v>
      </c>
      <c r="D41" s="6" t="s">
        <v>26</v>
      </c>
      <c r="E41" s="6" t="s">
        <v>37</v>
      </c>
      <c r="F41" s="6" t="s">
        <v>35</v>
      </c>
      <c r="G41" s="6" t="s">
        <v>34</v>
      </c>
      <c r="H41" s="6" t="s">
        <v>30</v>
      </c>
      <c r="I41" s="6" t="s">
        <v>31</v>
      </c>
      <c r="J41" s="6" t="s">
        <v>49</v>
      </c>
      <c r="K41" s="8" t="s">
        <v>32</v>
      </c>
    </row>
    <row r="42" spans="1:12" ht="15.75" x14ac:dyDescent="0.25">
      <c r="A42" s="3"/>
      <c r="B42" s="7">
        <v>37</v>
      </c>
      <c r="C42" s="6" t="s">
        <v>97</v>
      </c>
      <c r="D42" s="6" t="s">
        <v>26</v>
      </c>
      <c r="E42" s="6" t="s">
        <v>37</v>
      </c>
      <c r="F42" s="6" t="s">
        <v>42</v>
      </c>
      <c r="G42" s="6" t="s">
        <v>88</v>
      </c>
      <c r="H42" s="6" t="s">
        <v>30</v>
      </c>
      <c r="I42" s="6" t="s">
        <v>31</v>
      </c>
      <c r="J42" s="6" t="s">
        <v>49</v>
      </c>
      <c r="K42" s="8" t="s">
        <v>32</v>
      </c>
    </row>
    <row r="43" spans="1:12" ht="15.75" x14ac:dyDescent="0.25">
      <c r="A43" s="3"/>
      <c r="B43" s="7">
        <v>38</v>
      </c>
      <c r="C43" s="6" t="s">
        <v>98</v>
      </c>
      <c r="D43" s="6" t="s">
        <v>47</v>
      </c>
      <c r="E43" s="6" t="s">
        <v>33</v>
      </c>
      <c r="F43" s="6" t="s">
        <v>57</v>
      </c>
      <c r="G43" s="6" t="s">
        <v>99</v>
      </c>
      <c r="H43" s="6" t="s">
        <v>30</v>
      </c>
      <c r="I43" s="6" t="s">
        <v>51</v>
      </c>
      <c r="J43" s="6" t="s">
        <v>50</v>
      </c>
      <c r="K43" s="8" t="s">
        <v>32</v>
      </c>
    </row>
    <row r="44" spans="1:12" ht="15.75" x14ac:dyDescent="0.25">
      <c r="A44" s="3"/>
      <c r="B44" s="7">
        <v>39</v>
      </c>
      <c r="C44" s="6" t="s">
        <v>100</v>
      </c>
      <c r="D44" s="6" t="s">
        <v>101</v>
      </c>
      <c r="E44" s="6" t="s">
        <v>37</v>
      </c>
      <c r="F44" s="6" t="s">
        <v>42</v>
      </c>
      <c r="G44" s="6" t="s">
        <v>38</v>
      </c>
      <c r="H44" s="6" t="s">
        <v>30</v>
      </c>
      <c r="I44" s="6" t="s">
        <v>31</v>
      </c>
      <c r="J44" s="6" t="s">
        <v>49</v>
      </c>
      <c r="K44" s="8" t="s">
        <v>41</v>
      </c>
    </row>
    <row r="45" spans="1:12" ht="15.75" x14ac:dyDescent="0.25">
      <c r="A45" s="9"/>
      <c r="B45" s="7">
        <v>40</v>
      </c>
      <c r="C45" s="6" t="s">
        <v>102</v>
      </c>
      <c r="D45" s="6" t="s">
        <v>101</v>
      </c>
      <c r="E45" s="6" t="s">
        <v>37</v>
      </c>
      <c r="F45" s="6" t="s">
        <v>42</v>
      </c>
      <c r="G45" s="6" t="s">
        <v>67</v>
      </c>
      <c r="H45" s="6" t="s">
        <v>30</v>
      </c>
      <c r="I45" s="6" t="s">
        <v>95</v>
      </c>
      <c r="J45" s="6" t="s">
        <v>49</v>
      </c>
      <c r="K45" s="8" t="s">
        <v>32</v>
      </c>
    </row>
    <row r="46" spans="1:12" ht="15.75" x14ac:dyDescent="0.25">
      <c r="B46" s="7">
        <v>41</v>
      </c>
      <c r="C46" s="6" t="s">
        <v>103</v>
      </c>
      <c r="D46" s="6" t="s">
        <v>45</v>
      </c>
      <c r="E46" s="6" t="s">
        <v>33</v>
      </c>
      <c r="F46" s="6" t="s">
        <v>35</v>
      </c>
      <c r="G46" s="6" t="s">
        <v>34</v>
      </c>
      <c r="H46" s="6" t="s">
        <v>30</v>
      </c>
      <c r="I46" s="6" t="s">
        <v>31</v>
      </c>
      <c r="J46" s="6" t="s">
        <v>49</v>
      </c>
      <c r="K46" s="8" t="s">
        <v>41</v>
      </c>
    </row>
    <row r="47" spans="1:12" ht="15.75" x14ac:dyDescent="0.25">
      <c r="B47" s="7">
        <v>42</v>
      </c>
      <c r="C47" s="6" t="s">
        <v>104</v>
      </c>
      <c r="D47" s="6" t="s">
        <v>106</v>
      </c>
      <c r="E47" s="6" t="s">
        <v>37</v>
      </c>
      <c r="F47" s="6" t="s">
        <v>42</v>
      </c>
      <c r="G47" s="6" t="s">
        <v>43</v>
      </c>
      <c r="H47" s="6" t="s">
        <v>30</v>
      </c>
      <c r="I47" s="6" t="s">
        <v>95</v>
      </c>
      <c r="J47" s="6" t="s">
        <v>49</v>
      </c>
      <c r="K47" s="8" t="s">
        <v>41</v>
      </c>
    </row>
    <row r="48" spans="1:12" ht="15.75" customHeight="1" x14ac:dyDescent="0.3">
      <c r="B48" s="7">
        <v>43</v>
      </c>
      <c r="C48" s="6" t="s">
        <v>105</v>
      </c>
      <c r="D48" s="6" t="s">
        <v>107</v>
      </c>
      <c r="E48" s="6" t="s">
        <v>37</v>
      </c>
      <c r="F48" s="6" t="s">
        <v>35</v>
      </c>
      <c r="G48" s="6" t="s">
        <v>67</v>
      </c>
      <c r="H48" s="6" t="s">
        <v>30</v>
      </c>
      <c r="I48" s="6" t="s">
        <v>95</v>
      </c>
      <c r="J48" s="6" t="s">
        <v>49</v>
      </c>
      <c r="K48" s="8" t="s">
        <v>32</v>
      </c>
      <c r="L48" s="11"/>
    </row>
    <row r="49" spans="2:12" ht="15.75" customHeight="1" x14ac:dyDescent="0.3">
      <c r="B49" s="7">
        <v>44</v>
      </c>
      <c r="C49" s="6" t="s">
        <v>108</v>
      </c>
      <c r="D49" s="6" t="s">
        <v>109</v>
      </c>
      <c r="E49" s="6" t="s">
        <v>33</v>
      </c>
      <c r="F49" s="6" t="s">
        <v>57</v>
      </c>
      <c r="G49" s="6" t="s">
        <v>34</v>
      </c>
      <c r="H49" s="6" t="s">
        <v>30</v>
      </c>
      <c r="I49" s="6" t="s">
        <v>31</v>
      </c>
      <c r="J49" s="6" t="s">
        <v>50</v>
      </c>
      <c r="K49" s="8" t="s">
        <v>32</v>
      </c>
      <c r="L49" s="11"/>
    </row>
    <row r="50" spans="2:12" ht="15.75" x14ac:dyDescent="0.25">
      <c r="B50" s="7">
        <v>45</v>
      </c>
      <c r="C50" s="6" t="s">
        <v>110</v>
      </c>
      <c r="D50" s="6" t="s">
        <v>109</v>
      </c>
      <c r="E50" s="6" t="s">
        <v>33</v>
      </c>
      <c r="F50" s="6" t="s">
        <v>42</v>
      </c>
      <c r="G50" s="6" t="s">
        <v>88</v>
      </c>
      <c r="H50" s="6" t="s">
        <v>30</v>
      </c>
      <c r="I50" s="6" t="s">
        <v>95</v>
      </c>
      <c r="J50" s="6" t="s">
        <v>49</v>
      </c>
      <c r="K50" s="8" t="s">
        <v>32</v>
      </c>
    </row>
    <row r="51" spans="2:12" ht="15.75" x14ac:dyDescent="0.25">
      <c r="B51" s="7">
        <v>46</v>
      </c>
      <c r="C51" s="6" t="s">
        <v>111</v>
      </c>
      <c r="D51" s="6" t="s">
        <v>112</v>
      </c>
      <c r="E51" s="6" t="s">
        <v>37</v>
      </c>
      <c r="F51" s="6" t="s">
        <v>42</v>
      </c>
      <c r="G51" s="6" t="s">
        <v>67</v>
      </c>
      <c r="H51" s="6" t="s">
        <v>30</v>
      </c>
      <c r="I51" s="6" t="s">
        <v>82</v>
      </c>
      <c r="J51" s="6" t="s">
        <v>49</v>
      </c>
      <c r="K51" s="8" t="s">
        <v>41</v>
      </c>
    </row>
    <row r="52" spans="2:12" ht="15.75" x14ac:dyDescent="0.25">
      <c r="B52" s="7">
        <v>47</v>
      </c>
      <c r="C52" s="6" t="s">
        <v>113</v>
      </c>
      <c r="D52" s="6" t="s">
        <v>114</v>
      </c>
      <c r="E52" s="6" t="s">
        <v>33</v>
      </c>
      <c r="F52" s="6" t="s">
        <v>35</v>
      </c>
      <c r="G52" s="6" t="s">
        <v>38</v>
      </c>
      <c r="H52" s="6" t="s">
        <v>30</v>
      </c>
      <c r="I52" s="6" t="s">
        <v>31</v>
      </c>
      <c r="J52" s="6" t="s">
        <v>49</v>
      </c>
      <c r="K52" s="8" t="s">
        <v>32</v>
      </c>
    </row>
    <row r="53" spans="2:12" ht="15.75" x14ac:dyDescent="0.25">
      <c r="B53" s="7">
        <v>48</v>
      </c>
      <c r="C53" s="6" t="s">
        <v>115</v>
      </c>
      <c r="D53" s="6" t="s">
        <v>114</v>
      </c>
      <c r="E53" s="6" t="s">
        <v>33</v>
      </c>
      <c r="F53" s="6" t="s">
        <v>76</v>
      </c>
      <c r="G53" s="6" t="s">
        <v>43</v>
      </c>
      <c r="H53" s="6" t="s">
        <v>30</v>
      </c>
      <c r="I53" s="6" t="s">
        <v>31</v>
      </c>
      <c r="J53" s="6" t="s">
        <v>63</v>
      </c>
      <c r="K53" s="8" t="s">
        <v>41</v>
      </c>
    </row>
    <row r="54" spans="2:12" ht="15.75" x14ac:dyDescent="0.25">
      <c r="B54" s="7">
        <v>49</v>
      </c>
      <c r="C54" s="6" t="s">
        <v>116</v>
      </c>
      <c r="D54" s="6" t="s">
        <v>117</v>
      </c>
      <c r="E54" s="6" t="s">
        <v>33</v>
      </c>
      <c r="F54" s="6" t="s">
        <v>54</v>
      </c>
      <c r="G54" s="6" t="s">
        <v>34</v>
      </c>
      <c r="H54" s="6" t="s">
        <v>30</v>
      </c>
      <c r="I54" s="6" t="s">
        <v>31</v>
      </c>
      <c r="J54" s="6" t="s">
        <v>49</v>
      </c>
      <c r="K54" s="8" t="s">
        <v>41</v>
      </c>
    </row>
    <row r="55" spans="2:12" ht="15.75" x14ac:dyDescent="0.25">
      <c r="B55" s="7">
        <v>50</v>
      </c>
      <c r="C55" s="6" t="s">
        <v>118</v>
      </c>
      <c r="D55" s="6" t="s">
        <v>117</v>
      </c>
      <c r="E55" s="6" t="s">
        <v>33</v>
      </c>
      <c r="F55" s="6" t="s">
        <v>42</v>
      </c>
      <c r="G55" s="6" t="s">
        <v>43</v>
      </c>
      <c r="H55" s="6" t="s">
        <v>30</v>
      </c>
      <c r="I55" s="6" t="s">
        <v>82</v>
      </c>
      <c r="J55" s="6" t="s">
        <v>63</v>
      </c>
      <c r="K55" s="8" t="s">
        <v>41</v>
      </c>
    </row>
    <row r="56" spans="2:12" ht="15.75" x14ac:dyDescent="0.25">
      <c r="B56" s="19"/>
      <c r="C56" s="20"/>
      <c r="D56" s="20"/>
      <c r="E56" s="20"/>
      <c r="F56" s="20"/>
      <c r="G56" s="20"/>
      <c r="H56" s="20"/>
      <c r="I56" s="20"/>
      <c r="J56" s="20"/>
      <c r="K56" s="20"/>
    </row>
    <row r="57" spans="2:12" ht="15.75" x14ac:dyDescent="0.25">
      <c r="B57" s="21"/>
      <c r="C57" s="9"/>
      <c r="D57" s="9"/>
      <c r="E57" s="9"/>
      <c r="F57" s="9"/>
      <c r="G57" s="9"/>
      <c r="H57" s="9"/>
      <c r="I57" s="9"/>
      <c r="J57" s="9"/>
      <c r="K57" s="9"/>
    </row>
    <row r="58" spans="2:12" ht="15.75" x14ac:dyDescent="0.25">
      <c r="B58" s="21"/>
      <c r="C58" s="9"/>
      <c r="D58" s="9"/>
      <c r="E58" s="9"/>
      <c r="F58" s="9"/>
      <c r="G58" s="9"/>
      <c r="H58" s="9"/>
      <c r="I58" s="9"/>
      <c r="J58" s="9"/>
      <c r="K58" s="9"/>
    </row>
    <row r="59" spans="2:12" ht="15.75" x14ac:dyDescent="0.25">
      <c r="B59" s="21"/>
      <c r="C59" s="9"/>
      <c r="D59" s="9"/>
      <c r="E59" s="9"/>
      <c r="F59" s="9"/>
      <c r="G59" s="9"/>
      <c r="H59" s="9"/>
      <c r="I59" s="9"/>
      <c r="J59" s="9"/>
      <c r="K59" s="9"/>
    </row>
    <row r="60" spans="2:12" ht="15.75" x14ac:dyDescent="0.25">
      <c r="B60" s="21"/>
      <c r="C60" s="9"/>
      <c r="D60" s="9"/>
      <c r="E60" s="9"/>
      <c r="F60" s="9"/>
      <c r="G60" s="9"/>
      <c r="H60" s="9"/>
      <c r="I60" s="9"/>
      <c r="J60" s="9"/>
      <c r="K60" s="9"/>
    </row>
    <row r="61" spans="2:12" ht="15.75" x14ac:dyDescent="0.25">
      <c r="B61" s="21"/>
      <c r="C61" s="9"/>
      <c r="D61" s="9"/>
      <c r="E61" s="9"/>
      <c r="F61" s="9"/>
      <c r="G61" s="9"/>
      <c r="H61" s="9"/>
      <c r="I61" s="9"/>
      <c r="J61" s="9"/>
      <c r="K61" s="9"/>
    </row>
    <row r="62" spans="2:12" ht="15.75" x14ac:dyDescent="0.25">
      <c r="B62" s="21"/>
      <c r="C62" s="9"/>
      <c r="D62" s="9"/>
      <c r="E62" s="9"/>
      <c r="F62" s="9"/>
      <c r="G62" s="9"/>
      <c r="H62" s="9"/>
      <c r="I62" s="9"/>
      <c r="J62" s="9"/>
      <c r="K62" s="9"/>
    </row>
    <row r="63" spans="2:12" ht="15.75" x14ac:dyDescent="0.25">
      <c r="B63" s="21"/>
      <c r="C63" s="9"/>
      <c r="D63" s="9"/>
      <c r="E63" s="9"/>
      <c r="F63" s="9"/>
      <c r="G63" s="9"/>
      <c r="H63" s="9"/>
      <c r="I63" s="9"/>
      <c r="J63" s="9"/>
      <c r="K63" s="9"/>
    </row>
    <row r="64" spans="2:12" ht="15.75" x14ac:dyDescent="0.25">
      <c r="B64" s="21"/>
      <c r="C64" s="9"/>
      <c r="D64" s="9"/>
      <c r="E64" s="9"/>
      <c r="F64" s="9"/>
      <c r="G64" s="9"/>
      <c r="H64" s="9"/>
      <c r="I64" s="9"/>
      <c r="J64" s="9"/>
      <c r="K64" s="9"/>
    </row>
    <row r="65" spans="2:12" ht="15.75" x14ac:dyDescent="0.25">
      <c r="B65" s="21"/>
      <c r="C65" s="9"/>
      <c r="D65" s="9"/>
      <c r="E65" s="9"/>
      <c r="F65" s="9"/>
      <c r="G65" s="9"/>
      <c r="H65" s="9"/>
      <c r="I65" s="9"/>
      <c r="J65" s="9"/>
      <c r="K65" s="9"/>
    </row>
    <row r="66" spans="2:12" ht="15.75" x14ac:dyDescent="0.25">
      <c r="B66" s="21"/>
      <c r="C66" s="9"/>
      <c r="D66" s="9"/>
      <c r="E66" s="9"/>
      <c r="F66" s="9"/>
      <c r="G66" s="9"/>
      <c r="H66" s="9"/>
      <c r="I66" s="9"/>
      <c r="J66" s="9"/>
      <c r="K66" s="9"/>
    </row>
    <row r="67" spans="2:12" ht="15.75" x14ac:dyDescent="0.25">
      <c r="B67" s="21"/>
      <c r="C67" s="9"/>
      <c r="D67" s="9"/>
      <c r="E67" s="9"/>
      <c r="F67" s="9"/>
      <c r="G67" s="9"/>
      <c r="H67" s="9"/>
      <c r="I67" s="9"/>
      <c r="J67" s="9"/>
      <c r="K67" s="9"/>
    </row>
    <row r="68" spans="2:12" ht="20.25" customHeight="1" x14ac:dyDescent="0.25">
      <c r="B68" s="21"/>
      <c r="C68" s="9"/>
      <c r="D68" s="9"/>
      <c r="E68" s="9"/>
      <c r="F68" s="9"/>
      <c r="G68" s="9"/>
      <c r="H68" s="9"/>
      <c r="I68" s="9"/>
      <c r="J68" s="9"/>
      <c r="K68" s="9"/>
    </row>
    <row r="69" spans="2:12" ht="18" customHeight="1" x14ac:dyDescent="0.35">
      <c r="B69" s="21"/>
      <c r="C69" s="9"/>
      <c r="D69" s="9"/>
      <c r="E69" s="9"/>
      <c r="F69" s="9"/>
      <c r="G69" s="9"/>
      <c r="H69" s="9"/>
      <c r="I69" s="9"/>
      <c r="J69" s="9"/>
      <c r="K69" s="9"/>
      <c r="L69" s="16"/>
    </row>
    <row r="70" spans="2:12" ht="18.75" customHeight="1" x14ac:dyDescent="0.35">
      <c r="B70" s="21"/>
      <c r="C70" s="9"/>
      <c r="D70" s="9"/>
      <c r="E70" s="9"/>
      <c r="F70" s="9"/>
      <c r="G70" s="9"/>
      <c r="H70" s="9"/>
      <c r="I70" s="9"/>
      <c r="J70" s="9"/>
      <c r="K70" s="9"/>
      <c r="L70" s="16"/>
    </row>
    <row r="71" spans="2:12" ht="21" customHeight="1" x14ac:dyDescent="0.35">
      <c r="B71" s="21"/>
      <c r="C71" s="9"/>
      <c r="D71" s="9"/>
      <c r="E71" s="9"/>
      <c r="F71" s="9"/>
      <c r="G71" s="9"/>
      <c r="H71" s="9"/>
      <c r="I71" s="9"/>
      <c r="J71" s="9"/>
      <c r="K71" s="9"/>
      <c r="L71" s="15"/>
    </row>
    <row r="72" spans="2:12" ht="18.75" customHeight="1" x14ac:dyDescent="0.35">
      <c r="B72" s="21"/>
      <c r="C72" s="9"/>
      <c r="D72" s="9"/>
      <c r="E72" s="9"/>
      <c r="F72" s="9"/>
      <c r="G72" s="9"/>
      <c r="H72" s="9"/>
      <c r="I72" s="9"/>
      <c r="J72" s="9"/>
      <c r="K72" s="9"/>
      <c r="L72" s="15"/>
    </row>
    <row r="73" spans="2:12" ht="18" customHeight="1" x14ac:dyDescent="0.35">
      <c r="B73" s="21"/>
      <c r="C73" s="9"/>
      <c r="D73" s="9"/>
      <c r="E73" s="9"/>
      <c r="F73" s="9"/>
      <c r="G73" s="9"/>
      <c r="H73" s="9"/>
      <c r="I73" s="9"/>
      <c r="J73" s="9"/>
      <c r="K73" s="9"/>
      <c r="L73" s="15"/>
    </row>
    <row r="74" spans="2:12" ht="21" customHeight="1" x14ac:dyDescent="0.35">
      <c r="B74" s="21"/>
      <c r="C74" s="9"/>
      <c r="D74" s="9"/>
      <c r="E74" s="9"/>
      <c r="F74" s="9"/>
      <c r="G74" s="9"/>
      <c r="H74" s="9"/>
      <c r="I74" s="9"/>
      <c r="J74" s="9"/>
      <c r="K74" s="9"/>
      <c r="L74" s="15"/>
    </row>
    <row r="75" spans="2:12" ht="23.25" x14ac:dyDescent="0.35">
      <c r="B75" s="21"/>
      <c r="C75" s="9"/>
      <c r="D75" s="9"/>
      <c r="E75" s="9"/>
      <c r="F75" s="9"/>
      <c r="G75" s="9"/>
      <c r="H75" s="9"/>
      <c r="I75" s="9"/>
      <c r="J75" s="9"/>
      <c r="K75" s="9"/>
      <c r="L75" s="15"/>
    </row>
    <row r="76" spans="2:12" ht="18" customHeight="1" x14ac:dyDescent="0.25">
      <c r="B76" s="21"/>
      <c r="C76" s="9"/>
      <c r="D76" s="9"/>
      <c r="E76" s="9"/>
      <c r="F76" s="9"/>
      <c r="G76" s="9"/>
      <c r="H76" s="9"/>
      <c r="I76" s="9"/>
      <c r="J76" s="9"/>
      <c r="K76" s="9"/>
      <c r="L76" s="17"/>
    </row>
    <row r="77" spans="2:12" ht="21" customHeight="1" x14ac:dyDescent="0.35">
      <c r="B77" s="21"/>
      <c r="C77" s="9"/>
      <c r="D77" s="9"/>
      <c r="E77" s="9"/>
      <c r="F77" s="9"/>
      <c r="G77" s="9"/>
      <c r="H77" s="9"/>
      <c r="I77" s="9"/>
      <c r="J77" s="9"/>
      <c r="K77" s="9"/>
      <c r="L77" s="16"/>
    </row>
    <row r="78" spans="2:12" ht="15.75" x14ac:dyDescent="0.25">
      <c r="B78" s="21"/>
      <c r="C78" s="9"/>
      <c r="D78" s="9"/>
      <c r="E78" s="9"/>
      <c r="F78" s="9"/>
      <c r="G78" s="9"/>
      <c r="H78" s="9"/>
      <c r="I78" s="9"/>
      <c r="J78" s="9"/>
      <c r="K78" s="9"/>
    </row>
    <row r="79" spans="2:12" ht="15.75" x14ac:dyDescent="0.25">
      <c r="B79" s="21"/>
      <c r="C79" s="9"/>
      <c r="D79" s="9"/>
      <c r="E79" s="9"/>
      <c r="F79" s="9"/>
      <c r="G79" s="9"/>
      <c r="H79" s="9"/>
      <c r="I79" s="9"/>
      <c r="J79" s="9"/>
      <c r="K79" s="9"/>
    </row>
    <row r="80" spans="2:12" ht="15.75" x14ac:dyDescent="0.25">
      <c r="B80" s="21"/>
      <c r="C80" s="9"/>
      <c r="D80" s="9"/>
      <c r="E80" s="9"/>
      <c r="F80" s="9"/>
      <c r="G80" s="9"/>
      <c r="H80" s="9"/>
      <c r="I80" s="9"/>
      <c r="J80" s="9"/>
      <c r="K80" s="9"/>
    </row>
    <row r="81" spans="2:11" ht="15.75" x14ac:dyDescent="0.25">
      <c r="B81" s="21"/>
      <c r="C81" s="9"/>
      <c r="D81" s="9"/>
      <c r="E81" s="9"/>
      <c r="F81" s="9"/>
      <c r="G81" s="9"/>
      <c r="H81" s="9"/>
      <c r="I81" s="9"/>
      <c r="J81" s="9"/>
      <c r="K81" s="9"/>
    </row>
    <row r="82" spans="2:11" ht="15.75" x14ac:dyDescent="0.25">
      <c r="B82" s="21"/>
      <c r="C82" s="9"/>
      <c r="D82" s="9"/>
      <c r="E82" s="9"/>
      <c r="F82" s="9"/>
      <c r="G82" s="9"/>
      <c r="H82" s="9"/>
      <c r="I82" s="9"/>
      <c r="J82" s="9"/>
      <c r="K82" s="9"/>
    </row>
    <row r="83" spans="2:11" ht="18" customHeight="1" x14ac:dyDescent="0.25">
      <c r="B83" s="21"/>
      <c r="C83" s="9"/>
      <c r="D83" s="9"/>
      <c r="E83" s="9"/>
      <c r="F83" s="9"/>
      <c r="G83" s="9"/>
      <c r="H83" s="9"/>
      <c r="I83" s="9"/>
      <c r="J83" s="9"/>
      <c r="K83" s="9"/>
    </row>
    <row r="84" spans="2:11" ht="18.75" customHeight="1" x14ac:dyDescent="0.25">
      <c r="B84" s="21"/>
      <c r="C84" s="9"/>
      <c r="D84" s="9"/>
      <c r="E84" s="9"/>
      <c r="F84" s="9"/>
      <c r="G84" s="9"/>
      <c r="H84" s="9"/>
      <c r="I84" s="9"/>
      <c r="J84" s="9"/>
      <c r="K84" s="9"/>
    </row>
    <row r="85" spans="2:11" ht="18.75" customHeight="1" x14ac:dyDescent="0.25">
      <c r="B85" s="21"/>
      <c r="C85" s="9"/>
      <c r="D85" s="9"/>
      <c r="E85" s="9"/>
      <c r="F85" s="9"/>
      <c r="G85" s="9"/>
      <c r="H85" s="9"/>
      <c r="I85" s="9"/>
      <c r="J85" s="9"/>
      <c r="K85" s="9"/>
    </row>
    <row r="98" spans="9:11" ht="23.25" x14ac:dyDescent="0.35">
      <c r="I98" s="28"/>
      <c r="J98" s="28"/>
      <c r="K98" s="28"/>
    </row>
    <row r="99" spans="9:11" ht="23.25" x14ac:dyDescent="0.35">
      <c r="I99" s="28"/>
      <c r="J99" s="28"/>
      <c r="K99" s="28"/>
    </row>
    <row r="107" spans="9:11" ht="22.5" x14ac:dyDescent="0.25">
      <c r="I107" s="27"/>
      <c r="J107" s="27"/>
      <c r="K107" s="27"/>
    </row>
    <row r="108" spans="9:11" ht="23.25" x14ac:dyDescent="0.35">
      <c r="I108" s="28"/>
      <c r="J108" s="28"/>
      <c r="K108" s="28"/>
    </row>
  </sheetData>
  <autoFilter ref="B5:K85" xr:uid="{00000000-0009-0000-0000-000000000000}"/>
  <mergeCells count="8">
    <mergeCell ref="C1:L1"/>
    <mergeCell ref="C2:L2"/>
    <mergeCell ref="Q14:R14"/>
    <mergeCell ref="Q15:R15"/>
    <mergeCell ref="I107:K107"/>
    <mergeCell ref="I108:K108"/>
    <mergeCell ref="I98:K98"/>
    <mergeCell ref="I99:K99"/>
  </mergeCells>
  <printOptions horizontalCentered="1"/>
  <pageMargins left="0" right="0" top="0" bottom="0.5" header="0" footer="0.5"/>
  <pageSetup paperSize="9" scale="60" fitToWidth="0" orientation="landscape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O29"/>
  <sheetViews>
    <sheetView topLeftCell="A19" workbookViewId="0">
      <selection activeCell="C32" sqref="C32"/>
    </sheetView>
  </sheetViews>
  <sheetFormatPr defaultRowHeight="15" x14ac:dyDescent="0.25"/>
  <cols>
    <col min="1" max="1" width="4.140625" customWidth="1"/>
    <col min="2" max="2" width="4.42578125" customWidth="1"/>
    <col min="3" max="3" width="25.85546875" customWidth="1"/>
    <col min="4" max="4" width="43.140625" customWidth="1"/>
    <col min="5" max="5" width="17.85546875" customWidth="1"/>
    <col min="6" max="6" width="26.140625" customWidth="1"/>
    <col min="7" max="7" width="21.5703125" customWidth="1"/>
    <col min="8" max="8" width="19.7109375" customWidth="1"/>
    <col min="9" max="9" width="17" customWidth="1"/>
    <col min="10" max="10" width="17.7109375" customWidth="1"/>
    <col min="11" max="11" width="15.140625" customWidth="1"/>
    <col min="12" max="12" width="21.140625" customWidth="1"/>
    <col min="13" max="13" width="14.85546875" customWidth="1"/>
    <col min="15" max="15" width="11.5703125" customWidth="1"/>
  </cols>
  <sheetData>
    <row r="6" spans="2:15" x14ac:dyDescent="0.25">
      <c r="B6" s="2" t="s">
        <v>4</v>
      </c>
      <c r="C6" s="2" t="s">
        <v>10</v>
      </c>
      <c r="D6" s="2" t="s">
        <v>9</v>
      </c>
      <c r="E6" s="2" t="s">
        <v>14</v>
      </c>
      <c r="F6" s="2" t="s">
        <v>8</v>
      </c>
      <c r="G6" s="2" t="s">
        <v>7</v>
      </c>
      <c r="H6" s="2" t="s">
        <v>6</v>
      </c>
      <c r="I6" s="2" t="s">
        <v>5</v>
      </c>
      <c r="J6" s="2" t="s">
        <v>11</v>
      </c>
      <c r="K6" s="2" t="s">
        <v>17</v>
      </c>
      <c r="L6" s="2" t="s">
        <v>15</v>
      </c>
      <c r="M6" s="2" t="s">
        <v>12</v>
      </c>
      <c r="N6" s="2" t="s">
        <v>13</v>
      </c>
      <c r="O6" s="2" t="s">
        <v>16</v>
      </c>
    </row>
    <row r="26" spans="2:3" ht="15.75" x14ac:dyDescent="0.25">
      <c r="B26" s="4" t="s">
        <v>0</v>
      </c>
    </row>
    <row r="27" spans="2:3" ht="15.75" x14ac:dyDescent="0.25">
      <c r="B27" s="4" t="s">
        <v>1</v>
      </c>
    </row>
    <row r="28" spans="2:3" x14ac:dyDescent="0.25">
      <c r="B28" s="1" t="s">
        <v>2</v>
      </c>
      <c r="C28">
        <v>285</v>
      </c>
    </row>
    <row r="29" spans="2:3" x14ac:dyDescent="0.25">
      <c r="B29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AGUS-PC</dc:creator>
  <cp:lastModifiedBy>ASUS</cp:lastModifiedBy>
  <cp:lastPrinted>2019-05-12T05:48:04Z</cp:lastPrinted>
  <dcterms:created xsi:type="dcterms:W3CDTF">2019-04-13T16:12:33Z</dcterms:created>
  <dcterms:modified xsi:type="dcterms:W3CDTF">2020-03-07T15:39:51Z</dcterms:modified>
</cp:coreProperties>
</file>