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55CD67C6-A96C-4A5F-81BF-6E9C21CCBCF4}" xr6:coauthVersionLast="47" xr6:coauthVersionMax="47" xr10:uidLastSave="{00000000-0000-0000-0000-000000000000}"/>
  <bookViews>
    <workbookView xWindow="-110" yWindow="-110" windowWidth="19420" windowHeight="10300" tabRatio="692" xr2:uid="{3671922F-32B5-4466-B435-02417D161F4A}"/>
  </bookViews>
  <sheets>
    <sheet name="Income statement Analysis" sheetId="2" r:id="rId1"/>
    <sheet name="Balance Sheet Analysis" sheetId="3" r:id="rId2"/>
    <sheet name="Clash Flows Statement analysis" sheetId="4" r:id="rId3"/>
    <sheet name="Ratio Analysis" sheetId="5"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5" l="1"/>
  <c r="F19" i="5"/>
  <c r="E18" i="5"/>
  <c r="G7" i="5"/>
  <c r="F6" i="5"/>
  <c r="G3" i="5"/>
  <c r="F2" i="5"/>
  <c r="H44" i="4"/>
  <c r="I44" i="4" s="1"/>
  <c r="F44" i="4"/>
  <c r="G44" i="4" s="1"/>
  <c r="H43" i="4"/>
  <c r="I43" i="4" s="1"/>
  <c r="F43" i="4"/>
  <c r="G43" i="4" s="1"/>
  <c r="H42" i="4"/>
  <c r="I42" i="4" s="1"/>
  <c r="F42" i="4"/>
  <c r="G42" i="4" s="1"/>
  <c r="H41" i="4"/>
  <c r="I41" i="4" s="1"/>
  <c r="F41" i="4"/>
  <c r="G41" i="4" s="1"/>
  <c r="H40" i="4"/>
  <c r="I40" i="4" s="1"/>
  <c r="F40" i="4"/>
  <c r="G40" i="4" s="1"/>
  <c r="H39" i="4"/>
  <c r="I39" i="4" s="1"/>
  <c r="F39" i="4"/>
  <c r="G39" i="4" s="1"/>
  <c r="H38" i="4"/>
  <c r="I38" i="4" s="1"/>
  <c r="F38" i="4"/>
  <c r="G38" i="4" s="1"/>
  <c r="H37" i="4"/>
  <c r="I37" i="4" s="1"/>
  <c r="F37" i="4"/>
  <c r="G37" i="4" s="1"/>
  <c r="H35" i="4"/>
  <c r="I35" i="4" s="1"/>
  <c r="F35" i="4"/>
  <c r="G35" i="4" s="1"/>
  <c r="H34" i="4"/>
  <c r="I34" i="4" s="1"/>
  <c r="F34" i="4"/>
  <c r="G34" i="4" s="1"/>
  <c r="H33" i="4"/>
  <c r="I33" i="4" s="1"/>
  <c r="F33" i="4"/>
  <c r="G33" i="4" s="1"/>
  <c r="H31" i="4"/>
  <c r="I31" i="4" s="1"/>
  <c r="F31" i="4"/>
  <c r="G31" i="4" s="1"/>
  <c r="H30" i="4"/>
  <c r="I30" i="4" s="1"/>
  <c r="F30" i="4"/>
  <c r="G30" i="4" s="1"/>
  <c r="H29" i="4"/>
  <c r="I29" i="4" s="1"/>
  <c r="F29" i="4"/>
  <c r="G29" i="4" s="1"/>
  <c r="H28" i="4"/>
  <c r="I28" i="4" s="1"/>
  <c r="F28" i="4"/>
  <c r="G28" i="4" s="1"/>
  <c r="H27" i="4"/>
  <c r="I27" i="4" s="1"/>
  <c r="F27" i="4"/>
  <c r="G27" i="4" s="1"/>
  <c r="H26" i="4"/>
  <c r="I26" i="4" s="1"/>
  <c r="F26" i="4"/>
  <c r="G26" i="4" s="1"/>
  <c r="H25" i="4"/>
  <c r="F25" i="4"/>
  <c r="H24" i="4"/>
  <c r="F24" i="4"/>
  <c r="H22" i="4"/>
  <c r="I22" i="4" s="1"/>
  <c r="F22" i="4"/>
  <c r="G22" i="4" s="1"/>
  <c r="H21" i="4"/>
  <c r="I21" i="4" s="1"/>
  <c r="F21" i="4"/>
  <c r="G21" i="4" s="1"/>
  <c r="H20" i="4"/>
  <c r="I20" i="4" s="1"/>
  <c r="F20" i="4"/>
  <c r="G20" i="4" s="1"/>
  <c r="H19" i="4"/>
  <c r="I19" i="4" s="1"/>
  <c r="F19" i="4"/>
  <c r="G19" i="4" s="1"/>
  <c r="H18" i="4"/>
  <c r="I18" i="4" s="1"/>
  <c r="F18" i="4"/>
  <c r="G18" i="4" s="1"/>
  <c r="H17" i="4"/>
  <c r="I17" i="4" s="1"/>
  <c r="F17" i="4"/>
  <c r="G17" i="4" s="1"/>
  <c r="H16" i="4"/>
  <c r="I16" i="4" s="1"/>
  <c r="F16" i="4"/>
  <c r="G16" i="4" s="1"/>
  <c r="H15" i="4"/>
  <c r="I15" i="4" s="1"/>
  <c r="F15" i="4"/>
  <c r="G15" i="4" s="1"/>
  <c r="H14" i="4"/>
  <c r="I14" i="4" s="1"/>
  <c r="F14" i="4"/>
  <c r="G14" i="4" s="1"/>
  <c r="H13" i="4"/>
  <c r="I13" i="4" s="1"/>
  <c r="F13" i="4"/>
  <c r="G13" i="4" s="1"/>
  <c r="H11" i="4"/>
  <c r="I11" i="4" s="1"/>
  <c r="F11" i="4"/>
  <c r="G11" i="4" s="1"/>
  <c r="H10" i="4"/>
  <c r="I10" i="4" s="1"/>
  <c r="F10" i="4"/>
  <c r="G10" i="4" s="1"/>
  <c r="H9" i="4"/>
  <c r="I9" i="4" s="1"/>
  <c r="F9" i="4"/>
  <c r="G9" i="4" s="1"/>
  <c r="H8" i="4"/>
  <c r="I8" i="4" s="1"/>
  <c r="F8" i="4"/>
  <c r="G8" i="4" s="1"/>
  <c r="H6" i="4"/>
  <c r="I6" i="4" s="1"/>
  <c r="F6" i="4"/>
  <c r="G6" i="4" s="1"/>
  <c r="E44" i="3"/>
  <c r="F44" i="3" s="1"/>
  <c r="I43" i="3"/>
  <c r="H43" i="3"/>
  <c r="E43" i="3"/>
  <c r="F43" i="3" s="1"/>
  <c r="I42" i="3"/>
  <c r="H42" i="3"/>
  <c r="E42" i="3"/>
  <c r="F42" i="3" s="1"/>
  <c r="I41" i="3"/>
  <c r="H41" i="3"/>
  <c r="E41" i="3"/>
  <c r="F41" i="3" s="1"/>
  <c r="I40" i="3"/>
  <c r="H40" i="3"/>
  <c r="E40" i="3"/>
  <c r="F40" i="3" s="1"/>
  <c r="I39" i="3"/>
  <c r="H39" i="3"/>
  <c r="I38" i="3"/>
  <c r="H38" i="3"/>
  <c r="I37" i="3"/>
  <c r="H37" i="3"/>
  <c r="E37" i="3"/>
  <c r="F37" i="3" s="1"/>
  <c r="I36" i="3"/>
  <c r="H36" i="3"/>
  <c r="E36" i="3"/>
  <c r="F36" i="3" s="1"/>
  <c r="I35" i="3"/>
  <c r="H35" i="3"/>
  <c r="E35" i="3"/>
  <c r="F35" i="3" s="1"/>
  <c r="I34" i="3"/>
  <c r="H34" i="3"/>
  <c r="E34" i="3"/>
  <c r="F34" i="3" s="1"/>
  <c r="I33" i="3"/>
  <c r="H33" i="3"/>
  <c r="E33" i="3"/>
  <c r="F33" i="3" s="1"/>
  <c r="I32" i="3"/>
  <c r="H32" i="3"/>
  <c r="E32" i="3"/>
  <c r="F32" i="3" s="1"/>
  <c r="I31" i="3"/>
  <c r="H31" i="3"/>
  <c r="E31" i="3"/>
  <c r="F31" i="3" s="1"/>
  <c r="I30" i="3"/>
  <c r="H30" i="3"/>
  <c r="E30" i="3"/>
  <c r="F30" i="3" s="1"/>
  <c r="I29" i="3"/>
  <c r="H29" i="3"/>
  <c r="E29" i="3"/>
  <c r="F29" i="3" s="1"/>
  <c r="I28" i="3"/>
  <c r="H28" i="3"/>
  <c r="E28" i="3"/>
  <c r="F28" i="3" s="1"/>
  <c r="I27" i="3"/>
  <c r="H27" i="3"/>
  <c r="E27" i="3"/>
  <c r="F27" i="3" s="1"/>
  <c r="I26" i="3"/>
  <c r="H26" i="3"/>
  <c r="E26" i="3"/>
  <c r="F26" i="3" s="1"/>
  <c r="I25" i="3"/>
  <c r="H25" i="3"/>
  <c r="E25" i="3"/>
  <c r="F25" i="3" s="1"/>
  <c r="I24" i="3"/>
  <c r="H24" i="3"/>
  <c r="E24" i="3"/>
  <c r="I23" i="3"/>
  <c r="H23" i="3"/>
  <c r="E23" i="3"/>
  <c r="F23" i="3" s="1"/>
  <c r="E20" i="3"/>
  <c r="F20" i="3" s="1"/>
  <c r="I19" i="3"/>
  <c r="H19" i="3"/>
  <c r="E19" i="3"/>
  <c r="F19" i="3" s="1"/>
  <c r="I18" i="3"/>
  <c r="H18" i="3"/>
  <c r="E18" i="3"/>
  <c r="F18" i="3" s="1"/>
  <c r="I17" i="3"/>
  <c r="H17" i="3"/>
  <c r="E17" i="3"/>
  <c r="F17" i="3" s="1"/>
  <c r="I16" i="3"/>
  <c r="H16" i="3"/>
  <c r="E16" i="3"/>
  <c r="F16" i="3" s="1"/>
  <c r="I15" i="3"/>
  <c r="H15" i="3"/>
  <c r="E15" i="3"/>
  <c r="F15" i="3" s="1"/>
  <c r="I14" i="3"/>
  <c r="H14" i="3"/>
  <c r="E14" i="3"/>
  <c r="F14" i="3" s="1"/>
  <c r="I13" i="3"/>
  <c r="H13" i="3"/>
  <c r="E13" i="3"/>
  <c r="F13" i="3" s="1"/>
  <c r="I12" i="3"/>
  <c r="H12" i="3"/>
  <c r="E12" i="3"/>
  <c r="F12" i="3" s="1"/>
  <c r="I11" i="3"/>
  <c r="H11" i="3"/>
  <c r="E11" i="3"/>
  <c r="F11" i="3" s="1"/>
  <c r="I10" i="3"/>
  <c r="H10" i="3"/>
  <c r="E10" i="3"/>
  <c r="F10" i="3" s="1"/>
  <c r="I9" i="3"/>
  <c r="H9" i="3"/>
  <c r="E9" i="3"/>
  <c r="F9" i="3" s="1"/>
  <c r="I8" i="3"/>
  <c r="H8" i="3"/>
  <c r="E8" i="3"/>
  <c r="F8" i="3" s="1"/>
  <c r="I7" i="3"/>
  <c r="H7" i="3"/>
  <c r="E7" i="3"/>
  <c r="F7" i="3" s="1"/>
  <c r="H35" i="2"/>
  <c r="I35" i="2" s="1"/>
  <c r="F35" i="2"/>
  <c r="G35" i="2" s="1"/>
  <c r="H34" i="2"/>
  <c r="I34" i="2" s="1"/>
  <c r="F34" i="2"/>
  <c r="G34" i="2" s="1"/>
  <c r="H33" i="2"/>
  <c r="I33" i="2" s="1"/>
  <c r="F33" i="2"/>
  <c r="G33" i="2" s="1"/>
  <c r="H32" i="2"/>
  <c r="I32" i="2" s="1"/>
  <c r="F32" i="2"/>
  <c r="G32" i="2" s="1"/>
  <c r="H31" i="2"/>
  <c r="I31" i="2" s="1"/>
  <c r="F31" i="2"/>
  <c r="G31" i="2" s="1"/>
  <c r="H29" i="2"/>
  <c r="I29" i="2" s="1"/>
  <c r="F29" i="2"/>
  <c r="G29" i="2" s="1"/>
  <c r="H28" i="2"/>
  <c r="I28" i="2" s="1"/>
  <c r="F28" i="2"/>
  <c r="G28" i="2" s="1"/>
  <c r="H27" i="2"/>
  <c r="I27" i="2" s="1"/>
  <c r="F27" i="2"/>
  <c r="G27" i="2" s="1"/>
  <c r="H25" i="2"/>
  <c r="I25" i="2" s="1"/>
  <c r="F25" i="2"/>
  <c r="G25" i="2" s="1"/>
  <c r="H24" i="2"/>
  <c r="I24" i="2" s="1"/>
  <c r="F24" i="2"/>
  <c r="G24" i="2" s="1"/>
  <c r="H22" i="2"/>
  <c r="I22" i="2" s="1"/>
  <c r="F22" i="2"/>
  <c r="G22" i="2" s="1"/>
  <c r="H21" i="2"/>
  <c r="I21" i="2" s="1"/>
  <c r="F21" i="2"/>
  <c r="G21" i="2" s="1"/>
  <c r="H20" i="2"/>
  <c r="I20" i="2" s="1"/>
  <c r="F20" i="2"/>
  <c r="G20" i="2" s="1"/>
  <c r="H19" i="2"/>
  <c r="I19" i="2" s="1"/>
  <c r="F19" i="2"/>
  <c r="G19" i="2" s="1"/>
  <c r="H18" i="2"/>
  <c r="I18" i="2" s="1"/>
  <c r="F18" i="2"/>
  <c r="G18" i="2" s="1"/>
  <c r="H17" i="2"/>
  <c r="I17" i="2" s="1"/>
  <c r="F17" i="2"/>
  <c r="G17" i="2" s="1"/>
  <c r="H16" i="2"/>
  <c r="I16" i="2" s="1"/>
  <c r="F16" i="2"/>
  <c r="G16" i="2" s="1"/>
  <c r="H15" i="2"/>
  <c r="I15" i="2" s="1"/>
  <c r="F15" i="2"/>
  <c r="G15" i="2" s="1"/>
  <c r="H14" i="2"/>
  <c r="I14" i="2" s="1"/>
  <c r="F14" i="2"/>
  <c r="G14" i="2" s="1"/>
  <c r="H13" i="2"/>
  <c r="I13" i="2" s="1"/>
  <c r="F13" i="2"/>
  <c r="G13" i="2" s="1"/>
  <c r="H12" i="2"/>
  <c r="I12" i="2" s="1"/>
  <c r="F12" i="2"/>
  <c r="G12" i="2" s="1"/>
  <c r="H11" i="2"/>
  <c r="I11" i="2" s="1"/>
  <c r="F11" i="2"/>
  <c r="G11" i="2" s="1"/>
  <c r="H9" i="2"/>
  <c r="I9" i="2" s="1"/>
  <c r="F9" i="2"/>
  <c r="G9" i="2" s="1"/>
  <c r="H8" i="2"/>
  <c r="I8" i="2" s="1"/>
  <c r="F8" i="2"/>
  <c r="G8" i="2" s="1"/>
  <c r="H7" i="2"/>
  <c r="I7" i="2" s="1"/>
  <c r="F7" i="2"/>
  <c r="G7" i="2" s="1"/>
</calcChain>
</file>

<file path=xl/sharedStrings.xml><?xml version="1.0" encoding="utf-8"?>
<sst xmlns="http://schemas.openxmlformats.org/spreadsheetml/2006/main" count="227" uniqueCount="136">
  <si>
    <t>Comprehensive Income Statement</t>
  </si>
  <si>
    <t>2022/2023</t>
  </si>
  <si>
    <t>2023/2024</t>
  </si>
  <si>
    <t>Year Ended June 30,</t>
  </si>
  <si>
    <t>Net Change</t>
  </si>
  <si>
    <t xml:space="preserve"> % of Net Change </t>
  </si>
  <si>
    <t>Revenue:</t>
  </si>
  <si>
    <t>$</t>
  </si>
  <si>
    <t>Product</t>
  </si>
  <si>
    <t>Service and other</t>
  </si>
  <si>
    <t>Total revenue</t>
  </si>
  <si>
    <t>Cost of revenue:</t>
  </si>
  <si>
    <t>Total cost of revenue</t>
  </si>
  <si>
    <t>Gross margin</t>
  </si>
  <si>
    <t>Research and development</t>
  </si>
  <si>
    <t>Sales and marketing</t>
  </si>
  <si>
    <t>General and administrative</t>
  </si>
  <si>
    <t>Operating income</t>
  </si>
  <si>
    <t>Other income (expense), net</t>
  </si>
  <si>
    <t>Income before income taxes</t>
  </si>
  <si>
    <t>Provision for income taxes</t>
  </si>
  <si>
    <t>Net income</t>
  </si>
  <si>
    <t>Earnings per share:</t>
  </si>
  <si>
    <t>Basic</t>
  </si>
  <si>
    <t>Diluted</t>
  </si>
  <si>
    <t>Weighted average shares outstanding:</t>
  </si>
  <si>
    <t>Other comprehensive income (loss), net of tax:</t>
  </si>
  <si>
    <t>Net change related to derivatives</t>
  </si>
  <si>
    <t>Net change related to investments</t>
  </si>
  <si>
    <t>Translation adjustments and other</t>
  </si>
  <si>
    <t>Other comprehensive income (loss)</t>
  </si>
  <si>
    <t>Comprehensive income</t>
  </si>
  <si>
    <t>Horizontal Analysis</t>
  </si>
  <si>
    <t>Vertical Analysis</t>
  </si>
  <si>
    <t>Balance Sheet</t>
  </si>
  <si>
    <t>(In millions)</t>
  </si>
  <si>
    <t>June 30,</t>
  </si>
  <si>
    <t>Assets</t>
  </si>
  <si>
    <t>% of Net Change</t>
  </si>
  <si>
    <t>Current assets:</t>
  </si>
  <si>
    <t>%</t>
  </si>
  <si>
    <t>Cash and cash equivalents</t>
  </si>
  <si>
    <t>Short-term investments</t>
  </si>
  <si>
    <t>Total cash, cash equivalents, and short-term investments</t>
  </si>
  <si>
    <r>
      <t xml:space="preserve">Accounts receivable, net of allowance for doubtful accounts of </t>
    </r>
    <r>
      <rPr>
        <b/>
        <sz val="10"/>
        <color theme="1"/>
        <rFont val="Arial"/>
        <family val="2"/>
      </rPr>
      <t xml:space="preserve">$830 </t>
    </r>
    <r>
      <rPr>
        <sz val="10"/>
        <color theme="1"/>
        <rFont val="Arial"/>
        <family val="2"/>
      </rPr>
      <t>and $650</t>
    </r>
  </si>
  <si>
    <t>Inventories</t>
  </si>
  <si>
    <t>Other current assets</t>
  </si>
  <si>
    <t>Total current assets</t>
  </si>
  <si>
    <r>
      <t xml:space="preserve">Property and equipment, net of accumulated depreciation of </t>
    </r>
    <r>
      <rPr>
        <b/>
        <sz val="10"/>
        <color theme="1"/>
        <rFont val="Arial"/>
        <family val="2"/>
      </rPr>
      <t xml:space="preserve">$76,421 </t>
    </r>
    <r>
      <rPr>
        <sz val="10"/>
        <color theme="1"/>
        <rFont val="Arial"/>
        <family val="2"/>
      </rPr>
      <t>and $68,251</t>
    </r>
  </si>
  <si>
    <t>Operating lease right-of-use assets</t>
  </si>
  <si>
    <t>Equity and other investments</t>
  </si>
  <si>
    <t>Goodwill</t>
  </si>
  <si>
    <t>Intangible assets, net</t>
  </si>
  <si>
    <t>Other long-term assets</t>
  </si>
  <si>
    <t>Total assets</t>
  </si>
  <si>
    <t>Liabilities and stockholders’ equity</t>
  </si>
  <si>
    <t>Current liabilities:</t>
  </si>
  <si>
    <t>Accounts payable</t>
  </si>
  <si>
    <t>Short-term debt</t>
  </si>
  <si>
    <t>Current portion of long-term debt</t>
  </si>
  <si>
    <t>Accrued compensation</t>
  </si>
  <si>
    <t>Short-term income taxes</t>
  </si>
  <si>
    <t>Short-term unearned revenue</t>
  </si>
  <si>
    <t>Other current liabilities</t>
  </si>
  <si>
    <t>Total current liabilities</t>
  </si>
  <si>
    <t>Long-term debt</t>
  </si>
  <si>
    <t>Long-term income taxes</t>
  </si>
  <si>
    <t>Long-term unearned revenue</t>
  </si>
  <si>
    <t>Deferred income taxes</t>
  </si>
  <si>
    <t>Operating lease liabilities</t>
  </si>
  <si>
    <t>Other long-term liabilities</t>
  </si>
  <si>
    <t>Total liabilities</t>
  </si>
  <si>
    <t>Commitments and contingencies</t>
  </si>
  <si>
    <t>Stockholders’ equity:</t>
  </si>
  <si>
    <r>
      <t xml:space="preserve">Common stock and paid-in capital – shares authorized 24,000; outstanding </t>
    </r>
    <r>
      <rPr>
        <b/>
        <sz val="10"/>
        <color theme="1"/>
        <rFont val="Arial"/>
        <family val="2"/>
      </rPr>
      <t xml:space="preserve">7,434 </t>
    </r>
    <r>
      <rPr>
        <sz val="10"/>
        <color theme="1"/>
        <rFont val="Arial"/>
        <family val="2"/>
      </rPr>
      <t>and 7,432</t>
    </r>
  </si>
  <si>
    <t>Retained earnings</t>
  </si>
  <si>
    <t>Accumulated other comprehensive loss</t>
  </si>
  <si>
    <t>Total stockholders’ equity</t>
  </si>
  <si>
    <t>Total liabilities and stockholders’ equity</t>
  </si>
  <si>
    <t>Cash Flows Statements</t>
  </si>
  <si>
    <t>Operations</t>
  </si>
  <si>
    <t>Adjustments to reconcile net income to net cash from operations:</t>
  </si>
  <si>
    <t>Depreciation, amortization, and other</t>
  </si>
  <si>
    <t>Stock-based compensation expense</t>
  </si>
  <si>
    <t>Net recognized losses (gains) on investments and derivatives</t>
  </si>
  <si>
    <t>Changes in operating assets and liabilities:</t>
  </si>
  <si>
    <t>Accounts receivable</t>
  </si>
  <si>
    <t>Unearned revenue</t>
  </si>
  <si>
    <t>Income taxes</t>
  </si>
  <si>
    <t>Net cash from operations</t>
  </si>
  <si>
    <t>Financing</t>
  </si>
  <si>
    <t>Proceeds from issuance of debt, maturities of 90 days or less, net</t>
  </si>
  <si>
    <t>Proceeds from issuance of debt</t>
  </si>
  <si>
    <t>Repayments of debt</t>
  </si>
  <si>
    <t>Common stock issued</t>
  </si>
  <si>
    <t>Common stock repurchased</t>
  </si>
  <si>
    <t>Common stock cash dividends paid</t>
  </si>
  <si>
    <t>Other, net</t>
  </si>
  <si>
    <t>Net cash used in financing</t>
  </si>
  <si>
    <t>Investing</t>
  </si>
  <si>
    <t>Additions to property and equipment</t>
  </si>
  <si>
    <t>Acquisition of companies, net of cash acquired, and purchases of intangible and other assets</t>
  </si>
  <si>
    <t>Purchases of investments</t>
  </si>
  <si>
    <t>Net cash used in investing</t>
  </si>
  <si>
    <t>Maturities of investments</t>
  </si>
  <si>
    <t>Net change in cash and cash equivalents</t>
  </si>
  <si>
    <t>Sales of investments</t>
  </si>
  <si>
    <t>Effect of foreign exchange rates on cash and cash equivalents</t>
  </si>
  <si>
    <t>Cash and cash equivalents, beginning of period</t>
  </si>
  <si>
    <t>Cash and cash equivalents, end of period</t>
  </si>
  <si>
    <t>Formular</t>
  </si>
  <si>
    <t>S/N</t>
  </si>
  <si>
    <t>Ratio Analysis</t>
  </si>
  <si>
    <t>Calculations             $</t>
  </si>
  <si>
    <t>Current Ratio (Liquidity Ratio)</t>
  </si>
  <si>
    <t>Curr Asset/ Curr Liabilities</t>
  </si>
  <si>
    <t>184,257 / 104,149</t>
  </si>
  <si>
    <t>159,734 / 125,286</t>
  </si>
  <si>
    <t>Our current ratio for both 2023 and 2024 is greater than 1. we can also see the decline in liquidity in fiscal year 2024. In general, the above result shows Microsoft is doing great.</t>
  </si>
  <si>
    <t>Debt to Equity Ratio (Solvency Ratio</t>
  </si>
  <si>
    <t>Total Liab / Total Shareholder Equity</t>
  </si>
  <si>
    <t>205,753 / 206,223</t>
  </si>
  <si>
    <t>243,686 / 268,477</t>
  </si>
  <si>
    <t>The debt-to-equity ratio decreased in fiscal year 2024, this means Microsoft financial leverage and lower reliance on debt is improving significantly. A good sign for investors.</t>
  </si>
  <si>
    <t>Quick Ratio</t>
  </si>
  <si>
    <t>(Current Assets - Inventories) / Current Liabilities</t>
  </si>
  <si>
    <t>184,257-2,500  104,149</t>
  </si>
  <si>
    <r>
      <rPr>
        <u/>
        <sz val="12"/>
        <color rgb="FF000000"/>
        <rFont val="Times New Roman"/>
        <family val="1"/>
      </rPr>
      <t>159,734-1,246</t>
    </r>
    <r>
      <rPr>
        <sz val="12"/>
        <color rgb="FF000000"/>
        <rFont val="Times New Roman"/>
        <family val="1"/>
      </rPr>
      <t xml:space="preserve">  125,286</t>
    </r>
  </si>
  <si>
    <t>The quick ratio for 2023 is more healthier than that of 2024, there is a decline in 2024, but Microsoft still maintains a healthy ratio.</t>
  </si>
  <si>
    <t>Interest Coverage Ratio</t>
  </si>
  <si>
    <t>Operating Income/ Interest Expense</t>
  </si>
  <si>
    <t>83383 / 2063</t>
  </si>
  <si>
    <t>88523 / 1968</t>
  </si>
  <si>
    <t>109433 / 2935</t>
  </si>
  <si>
    <t>Microsoft have a very strong operating income that can cater for all interest payment. With 2023 having the lowest interest payment and the highest ratio, makes it the best year among the three. I suggest the company slows down in taking credit facilities, so that debt servicing expenses will reduce.</t>
  </si>
  <si>
    <t>Microsoft 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</si>
</sst>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4" formatCode="_(&quot;$&quot;* #,##0.00_);_(&quot;$&quot;* \(#,##0.00\);_(&quot;$&quot;* &quot;-&quot;??_);_(@_)"/>
    <numFmt numFmtId="43" formatCode="_(* #,##0.00_);_(* \(#,##0.00\);_(* &quot;-&quot;??_);_(@_)"/>
  </numFmts>
  <fonts count="18"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b/>
      <sz val="10"/>
      <color theme="1"/>
      <name val="Arial"/>
      <family val="2"/>
    </font>
    <font>
      <b/>
      <sz val="9"/>
      <color theme="1"/>
      <name val="Times New Roman"/>
      <family val="1"/>
    </font>
    <font>
      <sz val="10"/>
      <color theme="1"/>
      <name val="Arial"/>
      <family val="2"/>
    </font>
    <font>
      <sz val="9"/>
      <color theme="1"/>
      <name val="Times New Roman"/>
      <family val="1"/>
    </font>
    <font>
      <b/>
      <sz val="7.5"/>
      <color theme="1"/>
      <name val="Arial"/>
      <family val="2"/>
    </font>
    <font>
      <b/>
      <sz val="12"/>
      <color theme="1"/>
      <name val="Arial"/>
      <family val="2"/>
    </font>
    <font>
      <u/>
      <sz val="9"/>
      <color theme="1"/>
      <name val="Times New Roman"/>
      <family val="1"/>
    </font>
    <font>
      <b/>
      <sz val="11"/>
      <color theme="1"/>
      <name val="Arial"/>
      <family val="2"/>
    </font>
    <font>
      <b/>
      <sz val="5.5"/>
      <color theme="1"/>
      <name val="Arial"/>
      <family val="2"/>
    </font>
    <font>
      <b/>
      <sz val="12"/>
      <color rgb="FF000000"/>
      <name val="Times New Roman"/>
      <family val="1"/>
    </font>
    <font>
      <sz val="11"/>
      <color theme="1"/>
      <name val="Aptos"/>
      <family val="2"/>
    </font>
    <font>
      <sz val="12"/>
      <color rgb="FF000000"/>
      <name val="Times New Roman"/>
      <family val="1"/>
    </font>
    <font>
      <u/>
      <sz val="12"/>
      <color rgb="FF000000"/>
      <name val="Times New Roman"/>
      <family val="1"/>
    </font>
    <font>
      <sz val="11"/>
      <color rgb="FF000000"/>
      <name val="Aptos Narrow"/>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83E28E"/>
        <bgColor indexed="64"/>
      </patternFill>
    </fill>
  </fills>
  <borders count="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medium">
        <color rgb="FF000000"/>
      </bottom>
      <diagonal/>
    </border>
    <border>
      <left style="thin">
        <color indexed="64"/>
      </left>
      <right style="thin">
        <color indexed="64"/>
      </right>
      <top/>
      <bottom/>
      <diagonal/>
    </border>
    <border>
      <left/>
      <right/>
      <top/>
      <bottom style="thick">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medium">
        <color rgb="FF000000"/>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9">
    <xf numFmtId="0" fontId="0" fillId="0" borderId="0" xfId="0"/>
    <xf numFmtId="0" fontId="0" fillId="2" borderId="0" xfId="0" applyFill="1"/>
    <xf numFmtId="0" fontId="3" fillId="2" borderId="0" xfId="0" applyFont="1" applyFill="1"/>
    <xf numFmtId="0" fontId="3" fillId="2" borderId="1" xfId="0" applyFont="1" applyFill="1" applyBorder="1" applyAlignment="1">
      <alignment wrapText="1"/>
    </xf>
    <xf numFmtId="0" fontId="3" fillId="2" borderId="2" xfId="0" applyFont="1" applyFill="1" applyBorder="1" applyAlignment="1">
      <alignment wrapText="1"/>
    </xf>
    <xf numFmtId="0" fontId="3" fillId="2" borderId="3" xfId="0" applyFont="1" applyFill="1" applyBorder="1" applyAlignment="1">
      <alignment wrapText="1"/>
    </xf>
    <xf numFmtId="0" fontId="4" fillId="2" borderId="0" xfId="0" applyFont="1" applyFill="1" applyAlignment="1">
      <alignment vertical="center" wrapText="1"/>
    </xf>
    <xf numFmtId="0" fontId="5" fillId="2" borderId="0" xfId="0" applyFont="1" applyFill="1" applyAlignment="1">
      <alignment vertical="center" wrapText="1"/>
    </xf>
    <xf numFmtId="0" fontId="0" fillId="2" borderId="4" xfId="0" applyFill="1" applyBorder="1"/>
    <xf numFmtId="0" fontId="0" fillId="2" borderId="5" xfId="0" applyFill="1" applyBorder="1"/>
    <xf numFmtId="0" fontId="6" fillId="2" borderId="0" xfId="0" applyFont="1" applyFill="1" applyAlignment="1">
      <alignment horizontal="left" vertical="center" wrapText="1" indent="2"/>
    </xf>
    <xf numFmtId="3" fontId="4" fillId="2" borderId="0" xfId="0" applyNumberFormat="1" applyFont="1" applyFill="1" applyAlignment="1">
      <alignment horizontal="right" vertical="center" wrapText="1"/>
    </xf>
    <xf numFmtId="3" fontId="6" fillId="2" borderId="0" xfId="0" applyNumberFormat="1" applyFont="1" applyFill="1" applyAlignment="1">
      <alignment horizontal="right" vertical="center" wrapText="1"/>
    </xf>
    <xf numFmtId="3" fontId="2" fillId="2" borderId="6" xfId="0" applyNumberFormat="1" applyFont="1" applyFill="1" applyBorder="1"/>
    <xf numFmtId="9" fontId="2" fillId="2" borderId="6" xfId="2" applyFont="1" applyFill="1" applyBorder="1"/>
    <xf numFmtId="3" fontId="0" fillId="2" borderId="6" xfId="0" applyNumberFormat="1" applyFill="1" applyBorder="1"/>
    <xf numFmtId="9" fontId="0" fillId="2" borderId="6" xfId="2" applyFont="1" applyFill="1" applyBorder="1"/>
    <xf numFmtId="9" fontId="0" fillId="2" borderId="7" xfId="2" applyFont="1" applyFill="1" applyBorder="1"/>
    <xf numFmtId="9" fontId="0" fillId="2" borderId="8" xfId="2" applyFont="1" applyFill="1" applyBorder="1"/>
    <xf numFmtId="9" fontId="0" fillId="2" borderId="9" xfId="2" applyFont="1" applyFill="1" applyBorder="1"/>
    <xf numFmtId="0" fontId="6" fillId="2" borderId="10" xfId="0" applyFont="1" applyFill="1" applyBorder="1" applyAlignment="1">
      <alignment horizontal="left" vertical="center" wrapText="1" indent="2"/>
    </xf>
    <xf numFmtId="3" fontId="4" fillId="2" borderId="10" xfId="0" applyNumberFormat="1" applyFont="1" applyFill="1" applyBorder="1" applyAlignment="1">
      <alignment horizontal="right" vertical="center" wrapText="1"/>
    </xf>
    <xf numFmtId="3" fontId="6" fillId="2" borderId="10" xfId="0" applyNumberFormat="1" applyFont="1" applyFill="1" applyBorder="1" applyAlignment="1">
      <alignment horizontal="right" vertical="center" wrapText="1"/>
    </xf>
    <xf numFmtId="9" fontId="0" fillId="2" borderId="4" xfId="2" applyFont="1" applyFill="1" applyBorder="1"/>
    <xf numFmtId="9" fontId="0" fillId="2" borderId="11" xfId="2" applyFont="1" applyFill="1" applyBorder="1"/>
    <xf numFmtId="9" fontId="0" fillId="2" borderId="5" xfId="2" applyFont="1" applyFill="1" applyBorder="1"/>
    <xf numFmtId="0" fontId="6" fillId="2" borderId="10" xfId="0" applyFont="1" applyFill="1" applyBorder="1" applyAlignment="1">
      <alignment horizontal="left" vertical="center" wrapText="1" indent="4"/>
    </xf>
    <xf numFmtId="3" fontId="0" fillId="2" borderId="0" xfId="0" applyNumberFormat="1" applyFill="1"/>
    <xf numFmtId="9" fontId="3" fillId="2" borderId="4" xfId="2" applyFont="1" applyFill="1" applyBorder="1"/>
    <xf numFmtId="9" fontId="3" fillId="2" borderId="11" xfId="2" applyFont="1" applyFill="1" applyBorder="1"/>
    <xf numFmtId="9" fontId="3" fillId="2" borderId="5" xfId="2" applyFont="1" applyFill="1" applyBorder="1"/>
    <xf numFmtId="0" fontId="7" fillId="2" borderId="0" xfId="0" applyFont="1" applyFill="1" applyAlignment="1">
      <alignment vertical="center" wrapText="1"/>
    </xf>
    <xf numFmtId="0" fontId="6" fillId="2" borderId="0" xfId="0" applyFont="1" applyFill="1" applyAlignment="1">
      <alignment horizontal="left" vertical="center" wrapText="1" indent="4"/>
    </xf>
    <xf numFmtId="0" fontId="6" fillId="2" borderId="0" xfId="0" applyFont="1" applyFill="1" applyAlignment="1">
      <alignment vertical="center" wrapText="1"/>
    </xf>
    <xf numFmtId="0" fontId="6" fillId="2" borderId="10" xfId="0" applyFont="1" applyFill="1" applyBorder="1" applyAlignment="1">
      <alignment vertical="center" wrapText="1"/>
    </xf>
    <xf numFmtId="41" fontId="4" fillId="2" borderId="10" xfId="0" applyNumberFormat="1" applyFont="1" applyFill="1" applyBorder="1" applyAlignment="1">
      <alignment horizontal="right" vertical="center" wrapText="1"/>
    </xf>
    <xf numFmtId="0" fontId="6" fillId="2" borderId="10" xfId="0" applyFont="1" applyFill="1" applyBorder="1" applyAlignment="1">
      <alignment horizontal="right" vertical="center" wrapText="1"/>
    </xf>
    <xf numFmtId="0" fontId="6" fillId="2" borderId="0" xfId="0" applyFont="1" applyFill="1" applyAlignment="1">
      <alignment horizontal="right" vertical="center" wrapText="1"/>
    </xf>
    <xf numFmtId="3" fontId="4" fillId="2" borderId="12" xfId="0" applyNumberFormat="1" applyFont="1" applyFill="1" applyBorder="1" applyAlignment="1">
      <alignment horizontal="right" vertical="center" wrapText="1"/>
    </xf>
    <xf numFmtId="3" fontId="6" fillId="2" borderId="12" xfId="0" applyNumberFormat="1" applyFont="1" applyFill="1" applyBorder="1" applyAlignment="1">
      <alignment horizontal="right" vertical="center" wrapText="1"/>
    </xf>
    <xf numFmtId="0" fontId="4" fillId="2" borderId="0" xfId="0" applyFont="1" applyFill="1" applyAlignment="1">
      <alignment horizontal="right" vertical="center" wrapText="1"/>
    </xf>
    <xf numFmtId="43" fontId="6" fillId="2" borderId="0" xfId="1" applyNumberFormat="1" applyFont="1" applyFill="1" applyAlignment="1">
      <alignment horizontal="right" vertical="center" wrapText="1"/>
    </xf>
    <xf numFmtId="41" fontId="6" fillId="2" borderId="0" xfId="0" applyNumberFormat="1" applyFont="1" applyFill="1" applyAlignment="1">
      <alignment horizontal="right" vertical="center" wrapText="1"/>
    </xf>
    <xf numFmtId="41" fontId="6" fillId="2" borderId="10" xfId="0" applyNumberFormat="1" applyFont="1" applyFill="1" applyBorder="1" applyAlignment="1">
      <alignment horizontal="right" vertical="center" wrapText="1"/>
    </xf>
    <xf numFmtId="0" fontId="4" fillId="2" borderId="10" xfId="0" applyFont="1" applyFill="1" applyBorder="1" applyAlignment="1">
      <alignment horizontal="right" vertical="center" wrapText="1"/>
    </xf>
    <xf numFmtId="9" fontId="0" fillId="2" borderId="13" xfId="2" applyFont="1" applyFill="1" applyBorder="1"/>
    <xf numFmtId="9" fontId="0" fillId="2" borderId="14" xfId="2" applyFont="1" applyFill="1" applyBorder="1"/>
    <xf numFmtId="9" fontId="0" fillId="2" borderId="15" xfId="2" applyFont="1" applyFill="1" applyBorder="1"/>
    <xf numFmtId="0" fontId="8" fillId="0" borderId="10" xfId="0" applyFont="1" applyBorder="1" applyAlignment="1">
      <alignment vertical="center" wrapText="1"/>
    </xf>
    <xf numFmtId="0" fontId="7" fillId="0" borderId="10" xfId="0" applyFont="1" applyBorder="1" applyAlignment="1">
      <alignment vertical="center" wrapText="1"/>
    </xf>
    <xf numFmtId="0" fontId="7" fillId="0" borderId="0" xfId="0" applyFont="1" applyAlignment="1">
      <alignment vertical="center" wrapText="1"/>
    </xf>
    <xf numFmtId="0" fontId="9" fillId="0" borderId="0" xfId="0" applyFont="1" applyAlignment="1">
      <alignment horizontal="center" vertical="center" wrapText="1"/>
    </xf>
    <xf numFmtId="0" fontId="8" fillId="0" borderId="0" xfId="0" applyFont="1" applyAlignment="1">
      <alignment vertical="center" wrapText="1"/>
    </xf>
    <xf numFmtId="0" fontId="9" fillId="0" borderId="0" xfId="0" applyFont="1" applyAlignment="1">
      <alignment horizontal="right" vertical="center" wrapText="1"/>
    </xf>
    <xf numFmtId="0" fontId="4" fillId="0" borderId="0" xfId="0" applyFont="1" applyAlignment="1">
      <alignment vertical="center" wrapText="1"/>
    </xf>
    <xf numFmtId="0" fontId="7" fillId="0" borderId="6" xfId="0" applyFont="1" applyBorder="1" applyAlignment="1">
      <alignment vertical="center" wrapText="1"/>
    </xf>
    <xf numFmtId="0" fontId="0" fillId="0" borderId="6" xfId="0" applyBorder="1"/>
    <xf numFmtId="0" fontId="6" fillId="0" borderId="0" xfId="0" applyFont="1" applyAlignment="1">
      <alignment vertical="center" wrapText="1"/>
    </xf>
    <xf numFmtId="0" fontId="7" fillId="0" borderId="0" xfId="0" applyFont="1" applyAlignment="1">
      <alignment horizontal="right" vertical="center" wrapText="1"/>
    </xf>
    <xf numFmtId="0" fontId="10" fillId="0" borderId="4" xfId="0" applyFont="1" applyBorder="1" applyAlignment="1">
      <alignment horizontal="right" vertical="center" wrapText="1"/>
    </xf>
    <xf numFmtId="0" fontId="7" fillId="0" borderId="11" xfId="0" applyFont="1" applyBorder="1" applyAlignment="1">
      <alignment horizontal="right" vertical="center" wrapText="1"/>
    </xf>
    <xf numFmtId="0" fontId="7" fillId="0" borderId="5" xfId="0" applyFont="1" applyBorder="1" applyAlignment="1">
      <alignment horizontal="right" vertical="center" wrapText="1"/>
    </xf>
    <xf numFmtId="0" fontId="6" fillId="0" borderId="0" xfId="0" applyFont="1" applyAlignment="1">
      <alignment horizontal="left" vertical="center" wrapText="1" indent="2"/>
    </xf>
    <xf numFmtId="3" fontId="6" fillId="0" borderId="0" xfId="0" applyNumberFormat="1" applyFont="1" applyAlignment="1">
      <alignment horizontal="right" vertical="center" wrapText="1"/>
    </xf>
    <xf numFmtId="3" fontId="6" fillId="0" borderId="4" xfId="0" applyNumberFormat="1" applyFont="1" applyBorder="1" applyAlignment="1">
      <alignment horizontal="right" vertical="center" wrapText="1"/>
    </xf>
    <xf numFmtId="9" fontId="6" fillId="0" borderId="11" xfId="2" applyFont="1" applyBorder="1" applyAlignment="1">
      <alignment horizontal="right" vertical="center" wrapText="1"/>
    </xf>
    <xf numFmtId="9" fontId="6" fillId="0" borderId="0" xfId="2" applyFont="1" applyAlignment="1">
      <alignment horizontal="right" vertical="center" wrapText="1"/>
    </xf>
    <xf numFmtId="9" fontId="0" fillId="0" borderId="11" xfId="2" applyFont="1" applyBorder="1"/>
    <xf numFmtId="9" fontId="0" fillId="0" borderId="5" xfId="2" applyFont="1" applyBorder="1"/>
    <xf numFmtId="0" fontId="6" fillId="0" borderId="10" xfId="0" applyFont="1" applyBorder="1" applyAlignment="1">
      <alignment horizontal="left" vertical="center" wrapText="1" indent="2"/>
    </xf>
    <xf numFmtId="3" fontId="6" fillId="0" borderId="10" xfId="0" applyNumberFormat="1" applyFont="1" applyBorder="1" applyAlignment="1">
      <alignment horizontal="right" vertical="center" wrapText="1"/>
    </xf>
    <xf numFmtId="0" fontId="6" fillId="0" borderId="0" xfId="0" applyFont="1" applyAlignment="1">
      <alignment horizontal="left" vertical="center" wrapText="1" indent="4"/>
    </xf>
    <xf numFmtId="0" fontId="4" fillId="0" borderId="0" xfId="0" applyFont="1" applyAlignment="1">
      <alignment horizontal="left" vertical="center" wrapText="1" indent="4"/>
    </xf>
    <xf numFmtId="3" fontId="4" fillId="0" borderId="0" xfId="0" applyNumberFormat="1" applyFont="1" applyAlignment="1">
      <alignment horizontal="right" vertical="center" wrapText="1"/>
    </xf>
    <xf numFmtId="3" fontId="6" fillId="0" borderId="1" xfId="0" applyNumberFormat="1" applyFont="1" applyBorder="1" applyAlignment="1">
      <alignment horizontal="right" vertical="center" wrapText="1"/>
    </xf>
    <xf numFmtId="9" fontId="6" fillId="0" borderId="6" xfId="2" applyFont="1" applyBorder="1" applyAlignment="1">
      <alignment horizontal="right" vertical="center" wrapText="1"/>
    </xf>
    <xf numFmtId="0" fontId="6" fillId="0" borderId="10" xfId="0" applyFont="1" applyBorder="1" applyAlignment="1">
      <alignment vertical="center" wrapText="1"/>
    </xf>
    <xf numFmtId="0" fontId="4" fillId="0" borderId="0" xfId="0" applyFont="1" applyAlignment="1">
      <alignment horizontal="left" vertical="center" wrapText="1" indent="8"/>
    </xf>
    <xf numFmtId="3" fontId="4" fillId="0" borderId="12" xfId="0" applyNumberFormat="1" applyFont="1" applyBorder="1" applyAlignment="1">
      <alignment horizontal="right" vertical="center" wrapText="1"/>
    </xf>
    <xf numFmtId="0" fontId="3" fillId="3" borderId="6" xfId="0" applyFont="1" applyFill="1" applyBorder="1"/>
    <xf numFmtId="0" fontId="3" fillId="3" borderId="2" xfId="0" applyFont="1" applyFill="1" applyBorder="1"/>
    <xf numFmtId="0" fontId="0" fillId="0" borderId="11" xfId="0" applyBorder="1"/>
    <xf numFmtId="0" fontId="0" fillId="0" borderId="5" xfId="0" applyBorder="1"/>
    <xf numFmtId="0" fontId="6" fillId="0" borderId="0" xfId="0" applyFont="1" applyAlignment="1">
      <alignment horizontal="right" vertical="center" wrapText="1"/>
    </xf>
    <xf numFmtId="0" fontId="4" fillId="0" borderId="3" xfId="0" applyFont="1" applyBorder="1" applyAlignment="1">
      <alignment horizontal="left" vertical="center" wrapText="1" indent="4"/>
    </xf>
    <xf numFmtId="3" fontId="4" fillId="0" borderId="3" xfId="0" applyNumberFormat="1" applyFont="1" applyBorder="1" applyAlignment="1">
      <alignment horizontal="right" vertical="center" wrapText="1"/>
    </xf>
    <xf numFmtId="0" fontId="4" fillId="0" borderId="10" xfId="0" applyFont="1" applyBorder="1" applyAlignment="1">
      <alignment horizontal="left" vertical="center" wrapText="1" indent="6"/>
    </xf>
    <xf numFmtId="3" fontId="4" fillId="0" borderId="10" xfId="0" applyNumberFormat="1" applyFont="1" applyBorder="1" applyAlignment="1">
      <alignment horizontal="right" vertical="center" wrapText="1"/>
    </xf>
    <xf numFmtId="0" fontId="6" fillId="0" borderId="10" xfId="0" applyFont="1" applyBorder="1" applyAlignment="1">
      <alignment horizontal="left" vertical="center" wrapText="1" indent="6"/>
    </xf>
    <xf numFmtId="3" fontId="4" fillId="0" borderId="16" xfId="0" applyNumberFormat="1" applyFont="1" applyBorder="1" applyAlignment="1">
      <alignment horizontal="right" vertical="center" wrapText="1"/>
    </xf>
    <xf numFmtId="3" fontId="4" fillId="0" borderId="13" xfId="0" applyNumberFormat="1" applyFont="1" applyBorder="1" applyAlignment="1">
      <alignment horizontal="right" vertical="center" wrapText="1"/>
    </xf>
    <xf numFmtId="9" fontId="4" fillId="0" borderId="14" xfId="2" applyFont="1" applyBorder="1" applyAlignment="1">
      <alignment horizontal="right" vertical="center" wrapText="1"/>
    </xf>
    <xf numFmtId="9" fontId="4" fillId="0" borderId="0" xfId="2" applyFont="1" applyAlignment="1">
      <alignment horizontal="right" vertical="center" wrapText="1"/>
    </xf>
    <xf numFmtId="3" fontId="4" fillId="3" borderId="2" xfId="0" applyNumberFormat="1" applyFont="1" applyFill="1" applyBorder="1" applyAlignment="1">
      <alignment horizontal="right" vertical="center" wrapText="1"/>
    </xf>
    <xf numFmtId="0" fontId="8" fillId="0" borderId="0" xfId="0" applyFont="1" applyAlignment="1">
      <alignment horizontal="right" vertical="center" wrapText="1"/>
    </xf>
    <xf numFmtId="0" fontId="7" fillId="0" borderId="6" xfId="0" applyFont="1" applyBorder="1" applyAlignment="1">
      <alignment horizontal="right" vertical="center" wrapText="1"/>
    </xf>
    <xf numFmtId="3" fontId="2" fillId="0" borderId="7" xfId="0" applyNumberFormat="1" applyFont="1" applyBorder="1"/>
    <xf numFmtId="9" fontId="2" fillId="0" borderId="9" xfId="2" applyFont="1" applyBorder="1"/>
    <xf numFmtId="3" fontId="0" fillId="0" borderId="7" xfId="0" applyNumberFormat="1" applyBorder="1"/>
    <xf numFmtId="9" fontId="0" fillId="0" borderId="9" xfId="2" applyFont="1" applyBorder="1"/>
    <xf numFmtId="3" fontId="0" fillId="0" borderId="4" xfId="0" applyNumberFormat="1" applyBorder="1"/>
    <xf numFmtId="3" fontId="2" fillId="0" borderId="4" xfId="0" applyNumberFormat="1" applyFont="1" applyBorder="1"/>
    <xf numFmtId="9" fontId="2" fillId="0" borderId="5" xfId="2" applyFont="1" applyBorder="1"/>
    <xf numFmtId="0" fontId="4" fillId="0" borderId="0" xfId="0" applyFont="1" applyAlignment="1">
      <alignment horizontal="right" vertical="center" wrapText="1"/>
    </xf>
    <xf numFmtId="0" fontId="6" fillId="0" borderId="10" xfId="0" applyFont="1" applyBorder="1" applyAlignment="1">
      <alignment horizontal="left" vertical="center" wrapText="1" indent="4"/>
    </xf>
    <xf numFmtId="0" fontId="4" fillId="0" borderId="10" xfId="0" applyFont="1" applyBorder="1" applyAlignment="1">
      <alignment horizontal="right" vertical="center" wrapText="1"/>
    </xf>
    <xf numFmtId="0" fontId="6" fillId="0" borderId="10" xfId="0" applyFont="1" applyBorder="1" applyAlignment="1">
      <alignment horizontal="right" vertical="center" wrapText="1"/>
    </xf>
    <xf numFmtId="3" fontId="2" fillId="0" borderId="1" xfId="0" applyNumberFormat="1" applyFont="1" applyBorder="1"/>
    <xf numFmtId="9" fontId="2" fillId="0" borderId="2" xfId="2" applyFont="1" applyBorder="1"/>
    <xf numFmtId="3" fontId="0" fillId="0" borderId="1" xfId="0" applyNumberFormat="1" applyBorder="1"/>
    <xf numFmtId="9" fontId="0" fillId="0" borderId="2" xfId="2" applyFont="1" applyBorder="1"/>
    <xf numFmtId="3" fontId="6" fillId="0" borderId="12" xfId="0" applyNumberFormat="1" applyFont="1" applyBorder="1" applyAlignment="1">
      <alignment horizontal="right" vertical="center" wrapText="1"/>
    </xf>
    <xf numFmtId="0" fontId="12" fillId="0" borderId="0" xfId="0" applyFont="1" applyAlignment="1">
      <alignment vertical="center"/>
    </xf>
    <xf numFmtId="0" fontId="13" fillId="0" borderId="6" xfId="0" applyFont="1" applyBorder="1" applyAlignment="1">
      <alignment vertical="center"/>
    </xf>
    <xf numFmtId="0" fontId="13" fillId="0" borderId="6" xfId="0" applyFont="1" applyBorder="1" applyAlignment="1">
      <alignment horizontal="right" vertical="center"/>
    </xf>
    <xf numFmtId="0" fontId="14" fillId="0" borderId="0" xfId="0" applyFont="1"/>
    <xf numFmtId="0" fontId="15" fillId="0" borderId="6" xfId="0" applyFont="1" applyBorder="1" applyAlignment="1">
      <alignment horizontal="right" vertical="center"/>
    </xf>
    <xf numFmtId="0" fontId="15" fillId="0" borderId="6" xfId="0" applyFont="1" applyBorder="1" applyAlignment="1">
      <alignment horizontal="center" vertical="center" wrapText="1"/>
    </xf>
    <xf numFmtId="0" fontId="15" fillId="0" borderId="6" xfId="0" applyFont="1" applyBorder="1" applyAlignment="1">
      <alignment vertical="center" wrapText="1"/>
    </xf>
    <xf numFmtId="0" fontId="15" fillId="0" borderId="6" xfId="0" applyFont="1" applyBorder="1" applyAlignment="1">
      <alignment vertical="center"/>
    </xf>
    <xf numFmtId="2" fontId="15" fillId="0" borderId="6" xfId="0" applyNumberFormat="1" applyFont="1" applyBorder="1" applyAlignment="1">
      <alignment horizontal="right" vertical="center"/>
    </xf>
    <xf numFmtId="2" fontId="15" fillId="0" borderId="6" xfId="0" applyNumberFormat="1" applyFont="1" applyBorder="1" applyAlignment="1">
      <alignment vertical="center"/>
    </xf>
    <xf numFmtId="0" fontId="16" fillId="0" borderId="6" xfId="0" applyFont="1" applyBorder="1" applyAlignment="1">
      <alignment horizontal="center" vertical="center" wrapText="1"/>
    </xf>
    <xf numFmtId="2" fontId="0" fillId="0" borderId="6" xfId="0" applyNumberFormat="1" applyBorder="1"/>
    <xf numFmtId="2" fontId="15" fillId="0" borderId="6" xfId="0" applyNumberFormat="1" applyFont="1" applyBorder="1" applyAlignment="1">
      <alignment vertical="center" wrapText="1"/>
    </xf>
    <xf numFmtId="2" fontId="15" fillId="0" borderId="6" xfId="0" applyNumberFormat="1" applyFont="1" applyBorder="1" applyAlignment="1">
      <alignment horizontal="center" vertical="center"/>
    </xf>
    <xf numFmtId="0" fontId="17" fillId="0" borderId="6" xfId="0" applyFont="1" applyBorder="1" applyAlignment="1">
      <alignment vertical="center"/>
    </xf>
    <xf numFmtId="0" fontId="3" fillId="2" borderId="6" xfId="0" applyFont="1" applyFill="1" applyBorder="1" applyAlignment="1">
      <alignment wrapText="1"/>
    </xf>
    <xf numFmtId="0" fontId="3" fillId="2" borderId="6" xfId="0" applyFont="1" applyFill="1" applyBorder="1"/>
    <xf numFmtId="0" fontId="11" fillId="0" borderId="6" xfId="0" applyFont="1" applyBorder="1" applyAlignment="1">
      <alignment vertical="center"/>
    </xf>
    <xf numFmtId="0" fontId="3" fillId="0" borderId="6" xfId="0" applyFont="1" applyBorder="1"/>
    <xf numFmtId="0" fontId="3" fillId="2" borderId="0" xfId="0" applyFont="1" applyFill="1" applyAlignment="1">
      <alignment horizontal="center"/>
    </xf>
    <xf numFmtId="0" fontId="9" fillId="0" borderId="6" xfId="0" applyFont="1" applyBorder="1" applyAlignment="1">
      <alignment horizontal="center" vertical="center" wrapText="1"/>
    </xf>
    <xf numFmtId="0" fontId="3" fillId="0" borderId="6"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15" fillId="4" borderId="6" xfId="0" applyFont="1" applyFill="1" applyBorder="1" applyAlignment="1">
      <alignment horizontal="center" vertical="center" wrapText="1"/>
    </xf>
    <xf numFmtId="0" fontId="15" fillId="0" borderId="6" xfId="0" applyFont="1" applyBorder="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85725</xdr:colOff>
      <xdr:row>17</xdr:row>
      <xdr:rowOff>50800</xdr:rowOff>
    </xdr:from>
    <xdr:ext cx="131767" cy="17376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C14F4CC-85DB-4182-9A41-26170DCB4442}"/>
                </a:ext>
              </a:extLst>
            </xdr:cNvPr>
            <xdr:cNvSpPr txBox="1"/>
          </xdr:nvSpPr>
          <xdr:spPr>
            <a:xfrm>
              <a:off x="10487025" y="6286500"/>
              <a:ext cx="131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kern="1200">
                        <a:latin typeface="Cambria Math" panose="02040503050406030204" pitchFamily="18" charset="0"/>
                        <a:ea typeface="Cambria Math" panose="02040503050406030204" pitchFamily="18" charset="0"/>
                      </a:rPr>
                      <m:t>÷</m:t>
                    </m:r>
                  </m:oMath>
                </m:oMathPara>
              </a14:m>
              <a:endParaRPr lang="en-US" sz="1100" kern="1200"/>
            </a:p>
          </xdr:txBody>
        </xdr:sp>
      </mc:Choice>
      <mc:Fallback xmlns="">
        <xdr:sp macro="" textlink="">
          <xdr:nvSpPr>
            <xdr:cNvPr id="2" name="TextBox 1">
              <a:extLst>
                <a:ext uri="{FF2B5EF4-FFF2-40B4-BE49-F238E27FC236}">
                  <a16:creationId xmlns:a16="http://schemas.microsoft.com/office/drawing/2014/main" id="{8C14F4CC-85DB-4182-9A41-26170DCB4442}"/>
                </a:ext>
              </a:extLst>
            </xdr:cNvPr>
            <xdr:cNvSpPr txBox="1"/>
          </xdr:nvSpPr>
          <xdr:spPr>
            <a:xfrm>
              <a:off x="10487025" y="6286500"/>
              <a:ext cx="131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kern="1200">
                  <a:latin typeface="Cambria Math" panose="02040503050406030204" pitchFamily="18" charset="0"/>
                  <a:ea typeface="Cambria Math" panose="02040503050406030204" pitchFamily="18" charset="0"/>
                </a:rPr>
                <a:t>÷</a:t>
              </a:r>
              <a:endParaRPr lang="en-US" sz="1100" kern="1200"/>
            </a:p>
          </xdr:txBody>
        </xdr:sp>
      </mc:Fallback>
    </mc:AlternateContent>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Analysis%20sheet.xlsx" TargetMode="External"/><Relationship Id="rId1" Type="http://schemas.openxmlformats.org/officeDocument/2006/relationships/externalLinkPath" Target="Analysis%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come statement"/>
      <sheetName val="Analysis"/>
      <sheetName val="Sheet6"/>
      <sheetName val="Clash Flows"/>
      <sheetName val="Ratio"/>
      <sheetName val="Babalnce sheet"/>
      <sheetName val="Sheet7"/>
      <sheetName val="Sheet1"/>
    </sheetNames>
    <sheetDataSet>
      <sheetData sheetId="0"/>
      <sheetData sheetId="1"/>
      <sheetData sheetId="2"/>
      <sheetData sheetId="3"/>
      <sheetData sheetId="4"/>
      <sheetData sheetId="5">
        <row r="12">
          <cell r="C12">
            <v>159734</v>
          </cell>
          <cell r="D12">
            <v>184257</v>
          </cell>
        </row>
        <row r="29">
          <cell r="C29">
            <v>125286</v>
          </cell>
          <cell r="D29">
            <v>104149</v>
          </cell>
        </row>
        <row r="36">
          <cell r="C36">
            <v>243686</v>
          </cell>
          <cell r="D36">
            <v>205753</v>
          </cell>
        </row>
        <row r="42">
          <cell r="C42">
            <v>268477</v>
          </cell>
          <cell r="D42">
            <v>206223</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3F81E-7CAC-476B-B6E5-E7F8C9C262BA}">
  <dimension ref="A3:R36"/>
  <sheetViews>
    <sheetView tabSelected="1" topLeftCell="A3" workbookViewId="0">
      <pane ySplit="3" topLeftCell="A6" activePane="bottomLeft" state="frozen"/>
      <selection activeCell="A3" sqref="A3"/>
      <selection pane="bottomLeft" activeCell="D13" sqref="D13"/>
    </sheetView>
  </sheetViews>
  <sheetFormatPr defaultColWidth="29.54296875" defaultRowHeight="14.5" x14ac:dyDescent="0.35"/>
  <cols>
    <col min="1" max="1" width="29.54296875" style="1"/>
    <col min="2" max="2" width="7.36328125" style="1" bestFit="1" customWidth="1"/>
    <col min="3" max="4" width="10.7265625" style="1" bestFit="1" customWidth="1"/>
    <col min="5" max="5" width="4.36328125" style="1" customWidth="1"/>
    <col min="6" max="6" width="7.7265625" style="1" customWidth="1"/>
    <col min="7" max="7" width="7.90625" style="1" customWidth="1"/>
    <col min="8" max="8" width="7.7265625" style="1" customWidth="1"/>
    <col min="9" max="9" width="8" style="1" customWidth="1"/>
    <col min="10" max="10" width="10.453125" style="1" customWidth="1"/>
    <col min="11" max="11" width="41.1796875" style="1" customWidth="1"/>
    <col min="12" max="14" width="7.36328125" style="1" bestFit="1" customWidth="1"/>
    <col min="15" max="15" width="2.08984375" style="1" customWidth="1"/>
    <col min="16" max="18" width="5.36328125" style="1" bestFit="1" customWidth="1"/>
    <col min="19" max="1997" width="29.54296875" style="1"/>
    <col min="1998" max="1998" width="2.453125" style="1" customWidth="1"/>
    <col min="1999" max="16384" width="29.54296875" style="1"/>
  </cols>
  <sheetData>
    <row r="3" spans="1:18" x14ac:dyDescent="0.35">
      <c r="A3" s="128" t="s">
        <v>135</v>
      </c>
      <c r="G3" s="1" t="s">
        <v>32</v>
      </c>
      <c r="K3" s="128" t="s">
        <v>135</v>
      </c>
      <c r="P3" s="131" t="s">
        <v>33</v>
      </c>
      <c r="Q3" s="131"/>
      <c r="R3" s="131"/>
    </row>
    <row r="4" spans="1:18" x14ac:dyDescent="0.35">
      <c r="A4" s="128" t="s">
        <v>0</v>
      </c>
      <c r="F4" s="131" t="s">
        <v>1</v>
      </c>
      <c r="G4" s="131"/>
      <c r="H4" s="131" t="s">
        <v>2</v>
      </c>
      <c r="I4" s="131"/>
      <c r="K4" s="128" t="s">
        <v>0</v>
      </c>
      <c r="P4" s="1">
        <v>2024</v>
      </c>
      <c r="Q4" s="1">
        <v>2023</v>
      </c>
      <c r="R4" s="1">
        <v>2022</v>
      </c>
    </row>
    <row r="5" spans="1:18" ht="33" customHeight="1" x14ac:dyDescent="0.35">
      <c r="A5" s="2" t="s">
        <v>3</v>
      </c>
      <c r="B5" s="2">
        <v>2024</v>
      </c>
      <c r="C5" s="2">
        <v>2023</v>
      </c>
      <c r="D5" s="2">
        <v>2022</v>
      </c>
      <c r="E5" s="2"/>
      <c r="F5" s="3" t="s">
        <v>4</v>
      </c>
      <c r="G5" s="127" t="s">
        <v>5</v>
      </c>
      <c r="H5" s="5" t="s">
        <v>4</v>
      </c>
      <c r="I5" s="4" t="s">
        <v>5</v>
      </c>
      <c r="K5" s="2" t="s">
        <v>3</v>
      </c>
      <c r="L5" s="2">
        <v>2024</v>
      </c>
      <c r="M5" s="2">
        <v>2023</v>
      </c>
      <c r="N5" s="2">
        <v>2022</v>
      </c>
    </row>
    <row r="6" spans="1:18" x14ac:dyDescent="0.35">
      <c r="A6" s="6" t="s">
        <v>6</v>
      </c>
      <c r="B6" s="7" t="s">
        <v>7</v>
      </c>
      <c r="C6" s="7" t="s">
        <v>7</v>
      </c>
      <c r="D6" s="7" t="s">
        <v>7</v>
      </c>
      <c r="E6" s="7"/>
      <c r="F6" s="8"/>
      <c r="G6" s="9"/>
      <c r="I6" s="9"/>
      <c r="K6" s="6" t="s">
        <v>6</v>
      </c>
      <c r="L6" s="7" t="s">
        <v>7</v>
      </c>
      <c r="M6" s="7" t="s">
        <v>7</v>
      </c>
      <c r="N6" s="7" t="s">
        <v>7</v>
      </c>
    </row>
    <row r="7" spans="1:18" x14ac:dyDescent="0.35">
      <c r="A7" s="10" t="s">
        <v>8</v>
      </c>
      <c r="B7" s="11">
        <v>64773</v>
      </c>
      <c r="C7" s="12">
        <v>64699</v>
      </c>
      <c r="D7" s="12">
        <v>72732</v>
      </c>
      <c r="E7" s="12"/>
      <c r="F7" s="13">
        <f>C7-D7</f>
        <v>-8033</v>
      </c>
      <c r="G7" s="14">
        <f>F7/D7</f>
        <v>-0.11044657097288677</v>
      </c>
      <c r="H7" s="15">
        <f>B7-C7</f>
        <v>74</v>
      </c>
      <c r="I7" s="16">
        <f>H7/C7</f>
        <v>1.1437580178982674E-3</v>
      </c>
      <c r="K7" s="10" t="s">
        <v>8</v>
      </c>
      <c r="L7" s="11">
        <v>64773</v>
      </c>
      <c r="M7" s="12">
        <v>64699</v>
      </c>
      <c r="N7" s="12">
        <v>72732</v>
      </c>
      <c r="P7" s="17">
        <v>0.26424800711482443</v>
      </c>
      <c r="Q7" s="18">
        <v>0.30530637283816625</v>
      </c>
      <c r="R7" s="19">
        <v>0.36683310637010136</v>
      </c>
    </row>
    <row r="8" spans="1:18" ht="15" thickBot="1" x14ac:dyDescent="0.4">
      <c r="A8" s="20" t="s">
        <v>9</v>
      </c>
      <c r="B8" s="21">
        <v>180349</v>
      </c>
      <c r="C8" s="22">
        <v>147216</v>
      </c>
      <c r="D8" s="22">
        <v>125538</v>
      </c>
      <c r="E8" s="12"/>
      <c r="F8" s="15">
        <f>C8-D8</f>
        <v>21678</v>
      </c>
      <c r="G8" s="16">
        <f>F8/D8</f>
        <v>0.1726807819146394</v>
      </c>
      <c r="H8" s="15">
        <f>B8-C8</f>
        <v>33133</v>
      </c>
      <c r="I8" s="16">
        <f>H8/C8</f>
        <v>0.22506385175524399</v>
      </c>
      <c r="K8" s="20" t="s">
        <v>9</v>
      </c>
      <c r="L8" s="21">
        <v>180349</v>
      </c>
      <c r="M8" s="22">
        <v>147216</v>
      </c>
      <c r="N8" s="22">
        <v>125538</v>
      </c>
      <c r="P8" s="23">
        <v>0.73575199288517557</v>
      </c>
      <c r="Q8" s="24">
        <v>0.6946936271618338</v>
      </c>
      <c r="R8" s="25">
        <v>0.63316689362989864</v>
      </c>
    </row>
    <row r="9" spans="1:18" ht="15" thickBot="1" x14ac:dyDescent="0.4">
      <c r="A9" s="26" t="s">
        <v>10</v>
      </c>
      <c r="B9" s="21">
        <v>245122</v>
      </c>
      <c r="C9" s="22">
        <v>211915</v>
      </c>
      <c r="D9" s="22">
        <v>198270</v>
      </c>
      <c r="E9" s="12"/>
      <c r="F9" s="15">
        <f>C9-D9</f>
        <v>13645</v>
      </c>
      <c r="G9" s="16">
        <f>F9/D9</f>
        <v>6.8820295556564284E-2</v>
      </c>
      <c r="H9" s="15">
        <f>B9-C9</f>
        <v>33207</v>
      </c>
      <c r="I9" s="16">
        <f>H9/C9</f>
        <v>0.15669962013071279</v>
      </c>
      <c r="J9" s="27"/>
      <c r="K9" s="26" t="s">
        <v>10</v>
      </c>
      <c r="L9" s="21">
        <v>245122</v>
      </c>
      <c r="M9" s="22">
        <v>211915</v>
      </c>
      <c r="N9" s="22">
        <v>198270</v>
      </c>
      <c r="P9" s="28">
        <v>1</v>
      </c>
      <c r="Q9" s="29">
        <v>1</v>
      </c>
      <c r="R9" s="30">
        <v>1</v>
      </c>
    </row>
    <row r="10" spans="1:18" x14ac:dyDescent="0.35">
      <c r="A10" s="6" t="s">
        <v>11</v>
      </c>
      <c r="B10" s="31"/>
      <c r="C10" s="31"/>
      <c r="D10" s="31"/>
      <c r="E10" s="31"/>
      <c r="F10" s="15"/>
      <c r="G10" s="16"/>
      <c r="H10" s="15"/>
      <c r="I10" s="16"/>
      <c r="K10" s="6" t="s">
        <v>11</v>
      </c>
      <c r="L10" s="31"/>
      <c r="M10" s="31"/>
      <c r="N10" s="31"/>
      <c r="P10" s="23"/>
      <c r="Q10" s="24"/>
      <c r="R10" s="25"/>
    </row>
    <row r="11" spans="1:18" x14ac:dyDescent="0.35">
      <c r="A11" s="10" t="s">
        <v>8</v>
      </c>
      <c r="B11" s="11">
        <v>15272</v>
      </c>
      <c r="C11" s="12">
        <v>17804</v>
      </c>
      <c r="D11" s="12">
        <v>19064</v>
      </c>
      <c r="E11" s="12"/>
      <c r="F11" s="13">
        <f t="shared" ref="F11:F22" si="0">C11-D11</f>
        <v>-1260</v>
      </c>
      <c r="G11" s="14">
        <f t="shared" ref="G11:G22" si="1">F11/D11</f>
        <v>-6.6093159882501043E-2</v>
      </c>
      <c r="H11" s="13">
        <f t="shared" ref="H11:H22" si="2">B11-C11</f>
        <v>-2532</v>
      </c>
      <c r="I11" s="14">
        <f t="shared" ref="I11:I22" si="3">H11/C11</f>
        <v>-0.14221523253201529</v>
      </c>
      <c r="K11" s="10" t="s">
        <v>8</v>
      </c>
      <c r="L11" s="11">
        <v>15272</v>
      </c>
      <c r="M11" s="12">
        <v>17804</v>
      </c>
      <c r="N11" s="12">
        <v>19064</v>
      </c>
      <c r="P11" s="23">
        <v>6.230366919329966E-2</v>
      </c>
      <c r="Q11" s="24">
        <v>8.4014817261637925E-2</v>
      </c>
      <c r="R11" s="25">
        <v>9.6151712311494428E-2</v>
      </c>
    </row>
    <row r="12" spans="1:18" ht="15" thickBot="1" x14ac:dyDescent="0.4">
      <c r="A12" s="20" t="s">
        <v>9</v>
      </c>
      <c r="B12" s="21">
        <v>58842</v>
      </c>
      <c r="C12" s="22">
        <v>48059</v>
      </c>
      <c r="D12" s="22">
        <v>43586</v>
      </c>
      <c r="E12" s="12"/>
      <c r="F12" s="15">
        <f t="shared" si="0"/>
        <v>4473</v>
      </c>
      <c r="G12" s="16">
        <f t="shared" si="1"/>
        <v>0.10262469600330382</v>
      </c>
      <c r="H12" s="15">
        <f t="shared" si="2"/>
        <v>10783</v>
      </c>
      <c r="I12" s="16">
        <f t="shared" si="3"/>
        <v>0.22437004515283299</v>
      </c>
      <c r="K12" s="20" t="s">
        <v>9</v>
      </c>
      <c r="L12" s="21">
        <v>58842</v>
      </c>
      <c r="M12" s="22">
        <v>48059</v>
      </c>
      <c r="N12" s="22">
        <v>43586</v>
      </c>
      <c r="P12" s="23">
        <v>0.24005189252698655</v>
      </c>
      <c r="Q12" s="24">
        <v>0.22678432390345185</v>
      </c>
      <c r="R12" s="25">
        <v>0.21983154284561457</v>
      </c>
    </row>
    <row r="13" spans="1:18" ht="15" thickBot="1" x14ac:dyDescent="0.4">
      <c r="A13" s="26" t="s">
        <v>12</v>
      </c>
      <c r="B13" s="21">
        <v>74114</v>
      </c>
      <c r="C13" s="22">
        <v>65863</v>
      </c>
      <c r="D13" s="22">
        <v>62650</v>
      </c>
      <c r="E13" s="12"/>
      <c r="F13" s="15">
        <f t="shared" si="0"/>
        <v>3213</v>
      </c>
      <c r="G13" s="16">
        <f t="shared" si="1"/>
        <v>5.1284916201117317E-2</v>
      </c>
      <c r="H13" s="15">
        <f t="shared" si="2"/>
        <v>8251</v>
      </c>
      <c r="I13" s="16">
        <f t="shared" si="3"/>
        <v>0.12527519244492355</v>
      </c>
      <c r="K13" s="26" t="s">
        <v>12</v>
      </c>
      <c r="L13" s="21">
        <v>74114</v>
      </c>
      <c r="M13" s="22">
        <v>65863</v>
      </c>
      <c r="N13" s="22">
        <v>62650</v>
      </c>
      <c r="P13" s="23">
        <v>0.30235556172028621</v>
      </c>
      <c r="Q13" s="24">
        <v>0.31079914116508978</v>
      </c>
      <c r="R13" s="25">
        <v>0.31598325515710901</v>
      </c>
    </row>
    <row r="14" spans="1:18" x14ac:dyDescent="0.35">
      <c r="A14" s="32" t="s">
        <v>13</v>
      </c>
      <c r="B14" s="11">
        <v>171008</v>
      </c>
      <c r="C14" s="12">
        <v>146052</v>
      </c>
      <c r="D14" s="12">
        <v>135620</v>
      </c>
      <c r="E14" s="12"/>
      <c r="F14" s="15">
        <f t="shared" si="0"/>
        <v>10432</v>
      </c>
      <c r="G14" s="16">
        <f t="shared" si="1"/>
        <v>7.6920808140392274E-2</v>
      </c>
      <c r="H14" s="15">
        <f t="shared" si="2"/>
        <v>24956</v>
      </c>
      <c r="I14" s="16">
        <f t="shared" si="3"/>
        <v>0.17087064881001288</v>
      </c>
      <c r="K14" s="32" t="s">
        <v>13</v>
      </c>
      <c r="L14" s="11">
        <v>171008</v>
      </c>
      <c r="M14" s="12">
        <v>146052</v>
      </c>
      <c r="N14" s="12">
        <v>135620</v>
      </c>
      <c r="P14" s="23">
        <v>0.69764443827971379</v>
      </c>
      <c r="Q14" s="24">
        <v>0.68920085883491022</v>
      </c>
      <c r="R14" s="25">
        <v>0.68401674484289099</v>
      </c>
    </row>
    <row r="15" spans="1:18" x14ac:dyDescent="0.35">
      <c r="A15" s="33" t="s">
        <v>14</v>
      </c>
      <c r="B15" s="11">
        <v>29510</v>
      </c>
      <c r="C15" s="12">
        <v>27195</v>
      </c>
      <c r="D15" s="12">
        <v>24512</v>
      </c>
      <c r="E15" s="12"/>
      <c r="F15" s="15">
        <f t="shared" si="0"/>
        <v>2683</v>
      </c>
      <c r="G15" s="16">
        <f t="shared" si="1"/>
        <v>0.10945659268929504</v>
      </c>
      <c r="H15" s="15">
        <f t="shared" si="2"/>
        <v>2315</v>
      </c>
      <c r="I15" s="16">
        <f t="shared" si="3"/>
        <v>8.5125942268799409E-2</v>
      </c>
      <c r="K15" s="33" t="s">
        <v>14</v>
      </c>
      <c r="L15" s="11">
        <v>29510</v>
      </c>
      <c r="M15" s="12">
        <v>27195</v>
      </c>
      <c r="N15" s="12">
        <v>24512</v>
      </c>
      <c r="P15" s="23">
        <v>0.12038903076835208</v>
      </c>
      <c r="Q15" s="24">
        <v>0.12832975485454073</v>
      </c>
      <c r="R15" s="25">
        <v>0.12362939426035205</v>
      </c>
    </row>
    <row r="16" spans="1:18" x14ac:dyDescent="0.35">
      <c r="A16" s="33" t="s">
        <v>15</v>
      </c>
      <c r="B16" s="11">
        <v>24456</v>
      </c>
      <c r="C16" s="12">
        <v>22759</v>
      </c>
      <c r="D16" s="12">
        <v>21825</v>
      </c>
      <c r="E16" s="12"/>
      <c r="F16" s="15">
        <f t="shared" si="0"/>
        <v>934</v>
      </c>
      <c r="G16" s="16">
        <f t="shared" si="1"/>
        <v>4.2794959908361969E-2</v>
      </c>
      <c r="H16" s="15">
        <f t="shared" si="2"/>
        <v>1697</v>
      </c>
      <c r="I16" s="16">
        <f t="shared" si="3"/>
        <v>7.4563908783338462E-2</v>
      </c>
      <c r="K16" s="33" t="s">
        <v>15</v>
      </c>
      <c r="L16" s="11">
        <v>24456</v>
      </c>
      <c r="M16" s="12">
        <v>22759</v>
      </c>
      <c r="N16" s="12">
        <v>21825</v>
      </c>
      <c r="P16" s="23">
        <v>9.9770726413785787E-2</v>
      </c>
      <c r="Q16" s="24">
        <v>0.10739683363612769</v>
      </c>
      <c r="R16" s="25">
        <v>0.11007716749886519</v>
      </c>
    </row>
    <row r="17" spans="1:18" ht="15" thickBot="1" x14ac:dyDescent="0.4">
      <c r="A17" s="34" t="s">
        <v>16</v>
      </c>
      <c r="B17" s="21">
        <v>7609</v>
      </c>
      <c r="C17" s="22">
        <v>7575</v>
      </c>
      <c r="D17" s="22">
        <v>5900</v>
      </c>
      <c r="E17" s="12"/>
      <c r="F17" s="15">
        <f t="shared" si="0"/>
        <v>1675</v>
      </c>
      <c r="G17" s="16">
        <f t="shared" si="1"/>
        <v>0.28389830508474578</v>
      </c>
      <c r="H17" s="15">
        <f t="shared" si="2"/>
        <v>34</v>
      </c>
      <c r="I17" s="16">
        <f t="shared" si="3"/>
        <v>4.4884488448844887E-3</v>
      </c>
      <c r="K17" s="34" t="s">
        <v>16</v>
      </c>
      <c r="L17" s="21">
        <v>7609</v>
      </c>
      <c r="M17" s="22">
        <v>7575</v>
      </c>
      <c r="N17" s="22">
        <v>5900</v>
      </c>
      <c r="P17" s="23">
        <v>3.1041685364838735E-2</v>
      </c>
      <c r="Q17" s="24">
        <v>3.5745463983200811E-2</v>
      </c>
      <c r="R17" s="25">
        <v>2.9757401523175468E-2</v>
      </c>
    </row>
    <row r="18" spans="1:18" x14ac:dyDescent="0.35">
      <c r="A18" s="33" t="s">
        <v>17</v>
      </c>
      <c r="B18" s="11">
        <v>109433</v>
      </c>
      <c r="C18" s="12">
        <v>88523</v>
      </c>
      <c r="D18" s="12">
        <v>83383</v>
      </c>
      <c r="E18" s="12"/>
      <c r="F18" s="15">
        <f t="shared" si="0"/>
        <v>5140</v>
      </c>
      <c r="G18" s="16">
        <f t="shared" si="1"/>
        <v>6.1643260616672461E-2</v>
      </c>
      <c r="H18" s="15">
        <f t="shared" si="2"/>
        <v>20910</v>
      </c>
      <c r="I18" s="16">
        <f t="shared" si="3"/>
        <v>0.23620979858341901</v>
      </c>
      <c r="K18" s="33" t="s">
        <v>17</v>
      </c>
      <c r="L18" s="11">
        <v>109433</v>
      </c>
      <c r="M18" s="12">
        <v>88523</v>
      </c>
      <c r="N18" s="12">
        <v>83383</v>
      </c>
      <c r="P18" s="23">
        <v>0.44644299573273716</v>
      </c>
      <c r="Q18" s="24">
        <v>0.41772880636104098</v>
      </c>
      <c r="R18" s="25">
        <v>0.4205527815604983</v>
      </c>
    </row>
    <row r="19" spans="1:18" ht="15" thickBot="1" x14ac:dyDescent="0.4">
      <c r="A19" s="34" t="s">
        <v>18</v>
      </c>
      <c r="B19" s="35">
        <v>-1646</v>
      </c>
      <c r="C19" s="36">
        <v>788</v>
      </c>
      <c r="D19" s="36">
        <v>333</v>
      </c>
      <c r="E19" s="37"/>
      <c r="F19" s="15">
        <f t="shared" si="0"/>
        <v>455</v>
      </c>
      <c r="G19" s="16">
        <f t="shared" si="1"/>
        <v>1.3663663663663663</v>
      </c>
      <c r="H19" s="13">
        <f t="shared" si="2"/>
        <v>-2434</v>
      </c>
      <c r="I19" s="14">
        <f t="shared" si="3"/>
        <v>-3.0888324873096447</v>
      </c>
      <c r="K19" s="34" t="s">
        <v>18</v>
      </c>
      <c r="L19" s="35">
        <v>-1646</v>
      </c>
      <c r="M19" s="36">
        <v>788</v>
      </c>
      <c r="N19" s="36">
        <v>333</v>
      </c>
      <c r="P19" s="23">
        <v>-6.715023539298798E-3</v>
      </c>
      <c r="Q19" s="24">
        <v>3.7184720288795034E-3</v>
      </c>
      <c r="R19" s="25">
        <v>1.6795279164775307E-3</v>
      </c>
    </row>
    <row r="20" spans="1:18" x14ac:dyDescent="0.35">
      <c r="A20" s="33" t="s">
        <v>19</v>
      </c>
      <c r="B20" s="11">
        <v>107787</v>
      </c>
      <c r="C20" s="12">
        <v>89311</v>
      </c>
      <c r="D20" s="12">
        <v>83716</v>
      </c>
      <c r="E20" s="12"/>
      <c r="F20" s="15">
        <f t="shared" si="0"/>
        <v>5595</v>
      </c>
      <c r="G20" s="16">
        <f t="shared" si="1"/>
        <v>6.6833102393807631E-2</v>
      </c>
      <c r="H20" s="15">
        <f t="shared" si="2"/>
        <v>18476</v>
      </c>
      <c r="I20" s="16">
        <f t="shared" si="3"/>
        <v>0.206872613675807</v>
      </c>
      <c r="K20" s="33" t="s">
        <v>19</v>
      </c>
      <c r="L20" s="11">
        <v>107787</v>
      </c>
      <c r="M20" s="12">
        <v>89311</v>
      </c>
      <c r="N20" s="12">
        <v>83716</v>
      </c>
      <c r="P20" s="23">
        <v>0.43972797219343834</v>
      </c>
      <c r="Q20" s="24">
        <v>0.42144727838992047</v>
      </c>
      <c r="R20" s="25">
        <v>0.42223230947697582</v>
      </c>
    </row>
    <row r="21" spans="1:18" ht="15" thickBot="1" x14ac:dyDescent="0.4">
      <c r="A21" s="34" t="s">
        <v>20</v>
      </c>
      <c r="B21" s="21">
        <v>19651</v>
      </c>
      <c r="C21" s="22">
        <v>16950</v>
      </c>
      <c r="D21" s="22">
        <v>10978</v>
      </c>
      <c r="E21" s="12"/>
      <c r="F21" s="15">
        <f t="shared" si="0"/>
        <v>5972</v>
      </c>
      <c r="G21" s="16">
        <f t="shared" si="1"/>
        <v>0.54399708507924938</v>
      </c>
      <c r="H21" s="15">
        <f t="shared" si="2"/>
        <v>2701</v>
      </c>
      <c r="I21" s="16">
        <f t="shared" si="3"/>
        <v>0.15935103244837759</v>
      </c>
      <c r="K21" s="34" t="s">
        <v>20</v>
      </c>
      <c r="L21" s="21">
        <v>19651</v>
      </c>
      <c r="M21" s="22">
        <v>16950</v>
      </c>
      <c r="N21" s="22">
        <v>10978</v>
      </c>
      <c r="P21" s="23">
        <v>8.0168242752588506E-2</v>
      </c>
      <c r="Q21" s="24">
        <v>7.9984899605974089E-2</v>
      </c>
      <c r="R21" s="25">
        <v>5.5368941342613609E-2</v>
      </c>
    </row>
    <row r="22" spans="1:18" ht="15" thickBot="1" x14ac:dyDescent="0.4">
      <c r="A22" s="33" t="s">
        <v>21</v>
      </c>
      <c r="B22" s="38">
        <v>88136</v>
      </c>
      <c r="C22" s="39">
        <v>72361</v>
      </c>
      <c r="D22" s="39">
        <v>72738</v>
      </c>
      <c r="E22" s="12"/>
      <c r="F22" s="13">
        <f t="shared" si="0"/>
        <v>-377</v>
      </c>
      <c r="G22" s="14">
        <f t="shared" si="1"/>
        <v>-5.1829855096373282E-3</v>
      </c>
      <c r="H22" s="15">
        <f t="shared" si="2"/>
        <v>15775</v>
      </c>
      <c r="I22" s="16">
        <f t="shared" si="3"/>
        <v>0.21800417351888449</v>
      </c>
      <c r="K22" s="33" t="s">
        <v>21</v>
      </c>
      <c r="L22" s="38">
        <v>88136</v>
      </c>
      <c r="M22" s="39">
        <v>72361</v>
      </c>
      <c r="N22" s="39">
        <v>72738</v>
      </c>
      <c r="P22" s="23">
        <v>0.35955972944084985</v>
      </c>
      <c r="Q22" s="24">
        <v>0.34146237878394642</v>
      </c>
      <c r="R22" s="25">
        <v>0.36686336813436221</v>
      </c>
    </row>
    <row r="23" spans="1:18" ht="15" thickTop="1" x14ac:dyDescent="0.35">
      <c r="A23" s="33" t="s">
        <v>22</v>
      </c>
      <c r="B23" s="31"/>
      <c r="C23" s="31"/>
      <c r="D23" s="31"/>
      <c r="E23" s="31"/>
      <c r="F23" s="15"/>
      <c r="G23" s="16"/>
      <c r="H23" s="15"/>
      <c r="I23" s="16"/>
      <c r="K23" s="33" t="s">
        <v>22</v>
      </c>
      <c r="L23" s="31"/>
      <c r="M23" s="31"/>
      <c r="N23" s="31"/>
      <c r="P23" s="23"/>
      <c r="Q23" s="24"/>
      <c r="R23" s="25"/>
    </row>
    <row r="24" spans="1:18" x14ac:dyDescent="0.35">
      <c r="A24" s="10" t="s">
        <v>23</v>
      </c>
      <c r="B24" s="40">
        <v>11.86</v>
      </c>
      <c r="C24" s="37">
        <v>9.7200000000000006</v>
      </c>
      <c r="D24" s="37">
        <v>9.6999999999999993</v>
      </c>
      <c r="E24" s="37"/>
      <c r="F24" s="15">
        <f>C24-D24</f>
        <v>2.000000000000135E-2</v>
      </c>
      <c r="G24" s="16">
        <f>F24/D24</f>
        <v>2.061855670103232E-3</v>
      </c>
      <c r="H24" s="15">
        <f>B24-C24</f>
        <v>2.1399999999999988</v>
      </c>
      <c r="I24" s="16">
        <f>H24/C24</f>
        <v>0.2201646090534978</v>
      </c>
      <c r="K24" s="10" t="s">
        <v>23</v>
      </c>
      <c r="L24" s="40">
        <v>11.86</v>
      </c>
      <c r="M24" s="37">
        <v>9.7200000000000006</v>
      </c>
      <c r="N24" s="37">
        <v>9.6999999999999993</v>
      </c>
      <c r="P24" s="23">
        <v>4.8384069973319405E-5</v>
      </c>
      <c r="Q24" s="24">
        <v>4.5867446853691344E-5</v>
      </c>
      <c r="R24" s="25">
        <v>4.8923185555051188E-5</v>
      </c>
    </row>
    <row r="25" spans="1:18" x14ac:dyDescent="0.35">
      <c r="A25" s="10" t="s">
        <v>24</v>
      </c>
      <c r="B25" s="40">
        <v>11.8</v>
      </c>
      <c r="C25" s="37">
        <v>9.68</v>
      </c>
      <c r="D25" s="37">
        <v>9.65</v>
      </c>
      <c r="E25" s="37"/>
      <c r="F25" s="15">
        <f>C25-D25</f>
        <v>2.9999999999999361E-2</v>
      </c>
      <c r="G25" s="16">
        <f>F25/D25</f>
        <v>3.1088082901553739E-3</v>
      </c>
      <c r="H25" s="15">
        <f>B25-C25</f>
        <v>2.120000000000001</v>
      </c>
      <c r="I25" s="16">
        <f>H25/C25</f>
        <v>0.21900826446281002</v>
      </c>
      <c r="K25" s="10" t="s">
        <v>24</v>
      </c>
      <c r="L25" s="40">
        <v>11.8</v>
      </c>
      <c r="M25" s="37">
        <v>9.68</v>
      </c>
      <c r="N25" s="37">
        <v>9.65</v>
      </c>
      <c r="P25" s="23">
        <v>4.8139293902628079E-5</v>
      </c>
      <c r="Q25" s="24">
        <v>4.5678691928367506E-5</v>
      </c>
      <c r="R25" s="25">
        <v>4.8671004186210727E-5</v>
      </c>
    </row>
    <row r="26" spans="1:18" ht="25" x14ac:dyDescent="0.35">
      <c r="A26" s="33" t="s">
        <v>25</v>
      </c>
      <c r="B26" s="31"/>
      <c r="C26" s="31"/>
      <c r="D26" s="31"/>
      <c r="E26" s="31"/>
      <c r="F26" s="15"/>
      <c r="G26" s="16"/>
      <c r="H26" s="15"/>
      <c r="I26" s="16"/>
      <c r="K26" s="33" t="s">
        <v>25</v>
      </c>
      <c r="L26" s="31"/>
      <c r="M26" s="31"/>
      <c r="N26" s="31"/>
      <c r="P26" s="23">
        <v>0</v>
      </c>
      <c r="Q26" s="24">
        <v>0</v>
      </c>
      <c r="R26" s="25">
        <v>0</v>
      </c>
    </row>
    <row r="27" spans="1:18" x14ac:dyDescent="0.35">
      <c r="A27" s="10" t="s">
        <v>23</v>
      </c>
      <c r="B27" s="11">
        <v>7431</v>
      </c>
      <c r="C27" s="12">
        <v>7446</v>
      </c>
      <c r="D27" s="12">
        <v>7496</v>
      </c>
      <c r="E27" s="12"/>
      <c r="F27" s="13">
        <f>C27-D27</f>
        <v>-50</v>
      </c>
      <c r="G27" s="14">
        <f>F27/D27</f>
        <v>-6.6702241195304166E-3</v>
      </c>
      <c r="H27" s="13">
        <f>B27-C27</f>
        <v>-15</v>
      </c>
      <c r="I27" s="14">
        <f>H27/C27</f>
        <v>-2.01450443190975E-3</v>
      </c>
      <c r="K27" s="10" t="s">
        <v>23</v>
      </c>
      <c r="L27" s="11">
        <v>7431</v>
      </c>
      <c r="M27" s="12">
        <v>7446</v>
      </c>
      <c r="N27" s="12">
        <v>7496</v>
      </c>
      <c r="P27" s="23">
        <v>3.0315516355121124E-2</v>
      </c>
      <c r="Q27" s="24">
        <v>3.5136729349031448E-2</v>
      </c>
      <c r="R27" s="25">
        <v>3.7807030816563274E-2</v>
      </c>
    </row>
    <row r="28" spans="1:18" ht="15" thickBot="1" x14ac:dyDescent="0.4">
      <c r="A28" s="20" t="s">
        <v>24</v>
      </c>
      <c r="B28" s="21">
        <v>7469</v>
      </c>
      <c r="C28" s="22">
        <v>7472</v>
      </c>
      <c r="D28" s="22">
        <v>7540</v>
      </c>
      <c r="E28" s="12"/>
      <c r="F28" s="13">
        <f>C28-D28</f>
        <v>-68</v>
      </c>
      <c r="G28" s="14">
        <f>F28/D28</f>
        <v>-9.0185676392572946E-3</v>
      </c>
      <c r="H28" s="13">
        <f>B28-C28</f>
        <v>-3</v>
      </c>
      <c r="I28" s="14">
        <f>H28/C28</f>
        <v>-4.0149892933618843E-4</v>
      </c>
      <c r="K28" s="20" t="s">
        <v>24</v>
      </c>
      <c r="L28" s="21">
        <v>7469</v>
      </c>
      <c r="M28" s="22">
        <v>7472</v>
      </c>
      <c r="N28" s="22">
        <v>7540</v>
      </c>
      <c r="P28" s="23">
        <v>3.0470541199892297E-2</v>
      </c>
      <c r="Q28" s="24">
        <v>3.5259420050491944E-2</v>
      </c>
      <c r="R28" s="25">
        <v>3.8028950421142883E-2</v>
      </c>
    </row>
    <row r="29" spans="1:18" ht="15" thickBot="1" x14ac:dyDescent="0.4">
      <c r="A29" s="33" t="s">
        <v>21</v>
      </c>
      <c r="B29" s="21">
        <v>88136</v>
      </c>
      <c r="C29" s="22">
        <v>72361</v>
      </c>
      <c r="D29" s="22">
        <v>72738</v>
      </c>
      <c r="E29" s="12"/>
      <c r="F29" s="13">
        <f>C29-D29</f>
        <v>-377</v>
      </c>
      <c r="G29" s="14">
        <f>F29/D29</f>
        <v>-5.1829855096373282E-3</v>
      </c>
      <c r="H29" s="15">
        <f>B29-C29</f>
        <v>15775</v>
      </c>
      <c r="I29" s="16">
        <f>H29/C29</f>
        <v>0.21800417351888449</v>
      </c>
      <c r="K29" s="33" t="s">
        <v>21</v>
      </c>
      <c r="L29" s="21">
        <v>88136</v>
      </c>
      <c r="M29" s="22">
        <v>72361</v>
      </c>
      <c r="N29" s="22">
        <v>72738</v>
      </c>
      <c r="P29" s="23">
        <v>0.35955972944084985</v>
      </c>
      <c r="Q29" s="24">
        <v>0.34146237878394642</v>
      </c>
      <c r="R29" s="25">
        <v>0.36686336813436221</v>
      </c>
    </row>
    <row r="30" spans="1:18" ht="25" x14ac:dyDescent="0.35">
      <c r="A30" s="33" t="s">
        <v>26</v>
      </c>
      <c r="B30" s="31"/>
      <c r="C30" s="31"/>
      <c r="D30" s="31"/>
      <c r="E30" s="31"/>
      <c r="F30" s="15"/>
      <c r="G30" s="16"/>
      <c r="H30" s="15"/>
      <c r="I30" s="16"/>
      <c r="K30" s="33" t="s">
        <v>26</v>
      </c>
      <c r="L30" s="31"/>
      <c r="M30" s="31"/>
      <c r="N30" s="31"/>
      <c r="P30" s="23"/>
      <c r="Q30" s="24"/>
      <c r="R30" s="25"/>
    </row>
    <row r="31" spans="1:18" x14ac:dyDescent="0.35">
      <c r="A31" s="10" t="s">
        <v>27</v>
      </c>
      <c r="B31" s="40">
        <v>24</v>
      </c>
      <c r="C31" s="41">
        <v>-14</v>
      </c>
      <c r="D31" s="37">
        <v>6</v>
      </c>
      <c r="E31" s="37"/>
      <c r="F31" s="13">
        <f>C31-D31</f>
        <v>-20</v>
      </c>
      <c r="G31" s="14">
        <f>F31/D31</f>
        <v>-3.3333333333333335</v>
      </c>
      <c r="H31" s="15">
        <f>B31-C31</f>
        <v>38</v>
      </c>
      <c r="I31" s="16">
        <f>H31/C31</f>
        <v>-2.7142857142857144</v>
      </c>
      <c r="K31" s="10" t="s">
        <v>27</v>
      </c>
      <c r="L31" s="40">
        <v>24</v>
      </c>
      <c r="M31" s="41">
        <v>-14</v>
      </c>
      <c r="N31" s="37">
        <v>6</v>
      </c>
      <c r="P31" s="23">
        <v>9.7910428276531687E-5</v>
      </c>
      <c r="Q31" s="24">
        <v>-6.6064223863341435E-5</v>
      </c>
      <c r="R31" s="25">
        <v>3.0261764260856407E-5</v>
      </c>
    </row>
    <row r="32" spans="1:18" ht="25" x14ac:dyDescent="0.35">
      <c r="A32" s="10" t="s">
        <v>28</v>
      </c>
      <c r="B32" s="40">
        <v>957</v>
      </c>
      <c r="C32" s="42">
        <v>-1444</v>
      </c>
      <c r="D32" s="42">
        <v>-5360</v>
      </c>
      <c r="E32" s="42"/>
      <c r="F32" s="15">
        <f>C32-D32</f>
        <v>3916</v>
      </c>
      <c r="G32" s="14">
        <f>F32/D32</f>
        <v>-0.7305970149253731</v>
      </c>
      <c r="H32" s="15">
        <f>B32-C32</f>
        <v>2401</v>
      </c>
      <c r="I32" s="14">
        <f>H32/C32</f>
        <v>-1.6627423822714682</v>
      </c>
      <c r="K32" s="10" t="s">
        <v>28</v>
      </c>
      <c r="L32" s="40">
        <v>957</v>
      </c>
      <c r="M32" s="42">
        <v>-1444</v>
      </c>
      <c r="N32" s="42">
        <v>-5360</v>
      </c>
      <c r="P32" s="23">
        <v>3.9041783275267001E-3</v>
      </c>
      <c r="Q32" s="24">
        <v>-6.8140528041903594E-3</v>
      </c>
      <c r="R32" s="25">
        <v>-2.7033842739698392E-2</v>
      </c>
    </row>
    <row r="33" spans="1:18" ht="25.5" thickBot="1" x14ac:dyDescent="0.4">
      <c r="A33" s="20" t="s">
        <v>29</v>
      </c>
      <c r="B33" s="35">
        <v>-228</v>
      </c>
      <c r="C33" s="43">
        <v>-207</v>
      </c>
      <c r="D33" s="43">
        <v>-1146</v>
      </c>
      <c r="E33" s="42"/>
      <c r="F33" s="15">
        <f>C33-D33</f>
        <v>939</v>
      </c>
      <c r="G33" s="14">
        <f>F33/D33</f>
        <v>-0.81937172774869105</v>
      </c>
      <c r="H33" s="13">
        <f>B33-C33</f>
        <v>-21</v>
      </c>
      <c r="I33" s="16">
        <f>H33/C33</f>
        <v>0.10144927536231885</v>
      </c>
      <c r="K33" s="20" t="s">
        <v>29</v>
      </c>
      <c r="L33" s="35">
        <v>-228</v>
      </c>
      <c r="M33" s="43">
        <v>-207</v>
      </c>
      <c r="N33" s="43">
        <v>-1146</v>
      </c>
      <c r="P33" s="23">
        <v>-9.30149068627051E-4</v>
      </c>
      <c r="Q33" s="24">
        <v>-9.7680673855083397E-4</v>
      </c>
      <c r="R33" s="25">
        <v>-5.7799969738235738E-3</v>
      </c>
    </row>
    <row r="34" spans="1:18" ht="25.5" thickBot="1" x14ac:dyDescent="0.4">
      <c r="A34" s="26" t="s">
        <v>30</v>
      </c>
      <c r="B34" s="44">
        <v>753</v>
      </c>
      <c r="C34" s="43">
        <v>-1665</v>
      </c>
      <c r="D34" s="43">
        <v>-6500</v>
      </c>
      <c r="E34" s="42"/>
      <c r="F34" s="15">
        <f>C34-D34</f>
        <v>4835</v>
      </c>
      <c r="G34" s="14">
        <f>F34/D34</f>
        <v>-0.74384615384615382</v>
      </c>
      <c r="H34" s="15">
        <f>B34-C34</f>
        <v>2418</v>
      </c>
      <c r="I34" s="14">
        <f>H34/C34</f>
        <v>-1.4522522522522523</v>
      </c>
      <c r="K34" s="26" t="s">
        <v>30</v>
      </c>
      <c r="L34" s="44">
        <v>753</v>
      </c>
      <c r="M34" s="43">
        <v>-1665</v>
      </c>
      <c r="N34" s="43">
        <v>-6500</v>
      </c>
      <c r="P34" s="23">
        <v>3.0719396871761815E-3</v>
      </c>
      <c r="Q34" s="24">
        <v>-7.8569237666045351E-3</v>
      </c>
      <c r="R34" s="25">
        <v>-3.2783577949261108E-2</v>
      </c>
    </row>
    <row r="35" spans="1:18" ht="15" thickBot="1" x14ac:dyDescent="0.4">
      <c r="A35" s="33" t="s">
        <v>31</v>
      </c>
      <c r="B35" s="38">
        <v>88889</v>
      </c>
      <c r="C35" s="39">
        <v>70696</v>
      </c>
      <c r="D35" s="39">
        <v>66238</v>
      </c>
      <c r="E35" s="12"/>
      <c r="F35" s="15">
        <f>C35-D35</f>
        <v>4458</v>
      </c>
      <c r="G35" s="16">
        <f>F35/D35</f>
        <v>6.7302756725746551E-2</v>
      </c>
      <c r="H35" s="15">
        <f>B35-C35</f>
        <v>18193</v>
      </c>
      <c r="I35" s="16">
        <f>H35/C35</f>
        <v>0.25734129229376485</v>
      </c>
      <c r="K35" s="33" t="s">
        <v>31</v>
      </c>
      <c r="L35" s="38">
        <v>88889</v>
      </c>
      <c r="M35" s="39">
        <v>70696</v>
      </c>
      <c r="N35" s="39">
        <v>66238</v>
      </c>
      <c r="P35" s="45">
        <v>0.36263166912802602</v>
      </c>
      <c r="Q35" s="46">
        <v>0.33360545501734185</v>
      </c>
      <c r="R35" s="47">
        <v>0.33407979018510114</v>
      </c>
    </row>
    <row r="36" spans="1:18" ht="15" thickTop="1" x14ac:dyDescent="0.35"/>
  </sheetData>
  <mergeCells count="3">
    <mergeCell ref="F4:G4"/>
    <mergeCell ref="H4:I4"/>
    <mergeCell ref="P3:R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44BBC-483B-4A80-8B3F-4F6BEB8B74D1}">
  <dimension ref="A1:I44"/>
  <sheetViews>
    <sheetView workbookViewId="0">
      <pane ySplit="5" topLeftCell="A6" activePane="bottomLeft" state="frozen"/>
      <selection pane="bottomLeft" activeCell="A6" sqref="A6"/>
    </sheetView>
  </sheetViews>
  <sheetFormatPr defaultColWidth="13.26953125" defaultRowHeight="14.5" x14ac:dyDescent="0.35"/>
  <cols>
    <col min="1" max="1" width="47.7265625" customWidth="1"/>
    <col min="2" max="3" width="7.36328125" bestFit="1" customWidth="1"/>
    <col min="4" max="4" width="1.81640625" customWidth="1"/>
    <col min="5" max="5" width="8.54296875" bestFit="1" customWidth="1"/>
    <col min="6" max="6" width="12.1796875" bestFit="1" customWidth="1"/>
    <col min="7" max="7" width="2.1796875" customWidth="1"/>
  </cols>
  <sheetData>
    <row r="1" spans="1:9" x14ac:dyDescent="0.35">
      <c r="A1" s="128" t="s">
        <v>135</v>
      </c>
    </row>
    <row r="2" spans="1:9" x14ac:dyDescent="0.35">
      <c r="A2" s="130" t="s">
        <v>34</v>
      </c>
    </row>
    <row r="3" spans="1:9" ht="16" thickBot="1" x14ac:dyDescent="0.4">
      <c r="A3" s="48" t="s">
        <v>35</v>
      </c>
      <c r="B3" s="49"/>
      <c r="C3" s="49"/>
      <c r="D3" s="50"/>
      <c r="E3" s="132" t="s">
        <v>32</v>
      </c>
      <c r="F3" s="132"/>
      <c r="G3" s="51"/>
    </row>
    <row r="4" spans="1:9" ht="15.5" x14ac:dyDescent="0.35">
      <c r="A4" s="52" t="s">
        <v>36</v>
      </c>
      <c r="B4" s="53">
        <v>2024</v>
      </c>
      <c r="C4" s="53">
        <v>2023</v>
      </c>
      <c r="D4" s="53"/>
      <c r="E4" s="132" t="s">
        <v>2</v>
      </c>
      <c r="F4" s="132"/>
      <c r="G4" s="51"/>
      <c r="H4" s="133" t="s">
        <v>33</v>
      </c>
      <c r="I4" s="133"/>
    </row>
    <row r="5" spans="1:9" x14ac:dyDescent="0.35">
      <c r="A5" s="54" t="s">
        <v>37</v>
      </c>
      <c r="B5" s="50"/>
      <c r="C5" s="50"/>
      <c r="D5" s="50"/>
      <c r="E5" s="55" t="s">
        <v>4</v>
      </c>
      <c r="F5" s="55" t="s">
        <v>38</v>
      </c>
      <c r="G5" s="50"/>
      <c r="H5" s="56">
        <v>2024</v>
      </c>
      <c r="I5" s="56">
        <v>2023</v>
      </c>
    </row>
    <row r="6" spans="1:9" x14ac:dyDescent="0.35">
      <c r="A6" s="57" t="s">
        <v>39</v>
      </c>
      <c r="B6" s="58" t="s">
        <v>7</v>
      </c>
      <c r="C6" s="58" t="s">
        <v>7</v>
      </c>
      <c r="D6" s="58"/>
      <c r="E6" s="59" t="s">
        <v>7</v>
      </c>
      <c r="F6" s="60" t="s">
        <v>40</v>
      </c>
      <c r="G6" s="58"/>
      <c r="H6" s="60" t="s">
        <v>40</v>
      </c>
      <c r="I6" s="61" t="s">
        <v>40</v>
      </c>
    </row>
    <row r="7" spans="1:9" x14ac:dyDescent="0.35">
      <c r="A7" s="62" t="s">
        <v>41</v>
      </c>
      <c r="B7" s="63">
        <v>18315</v>
      </c>
      <c r="C7" s="63">
        <v>34704</v>
      </c>
      <c r="D7" s="63"/>
      <c r="E7" s="64">
        <f>B7-C7</f>
        <v>-16389</v>
      </c>
      <c r="F7" s="65">
        <f>E7/C7</f>
        <v>-0.47225103734439833</v>
      </c>
      <c r="G7" s="66"/>
      <c r="H7" s="67">
        <f>B7/$B$20</f>
        <v>3.5760099811973922E-2</v>
      </c>
      <c r="I7" s="68">
        <f>C7/$C$20</f>
        <v>8.4237916771850788E-2</v>
      </c>
    </row>
    <row r="8" spans="1:9" ht="15" thickBot="1" x14ac:dyDescent="0.4">
      <c r="A8" s="69" t="s">
        <v>42</v>
      </c>
      <c r="B8" s="70">
        <v>57228</v>
      </c>
      <c r="C8" s="70">
        <v>76558</v>
      </c>
      <c r="D8" s="63"/>
      <c r="E8" s="64">
        <f t="shared" ref="E8:E44" si="0">B8-C8</f>
        <v>-19330</v>
      </c>
      <c r="F8" s="65">
        <f t="shared" ref="F8:F44" si="1">E8/C8</f>
        <v>-0.25248830951696755</v>
      </c>
      <c r="G8" s="66"/>
      <c r="H8" s="67">
        <f t="shared" ref="H8:H19" si="2">B8/$B$20</f>
        <v>0.11173786470322924</v>
      </c>
      <c r="I8" s="68">
        <f t="shared" ref="I8:I19" si="3">C8/$C$20</f>
        <v>0.18583121346874576</v>
      </c>
    </row>
    <row r="9" spans="1:9" ht="25" x14ac:dyDescent="0.35">
      <c r="A9" s="71" t="s">
        <v>43</v>
      </c>
      <c r="B9" s="63">
        <v>75543</v>
      </c>
      <c r="C9" s="63">
        <v>111262</v>
      </c>
      <c r="D9" s="63"/>
      <c r="E9" s="64">
        <f t="shared" si="0"/>
        <v>-35719</v>
      </c>
      <c r="F9" s="65">
        <f t="shared" si="1"/>
        <v>-0.32103503442325321</v>
      </c>
      <c r="G9" s="66"/>
      <c r="H9" s="67">
        <f t="shared" si="2"/>
        <v>0.14749796451520317</v>
      </c>
      <c r="I9" s="68">
        <f t="shared" si="3"/>
        <v>0.27006913024059653</v>
      </c>
    </row>
    <row r="10" spans="1:9" ht="25.5" x14ac:dyDescent="0.35">
      <c r="A10" s="62" t="s">
        <v>44</v>
      </c>
      <c r="B10" s="63">
        <v>56924</v>
      </c>
      <c r="C10" s="63">
        <v>48688</v>
      </c>
      <c r="D10" s="63"/>
      <c r="E10" s="64">
        <f t="shared" si="0"/>
        <v>8236</v>
      </c>
      <c r="F10" s="65">
        <f t="shared" si="1"/>
        <v>0.16915872494249096</v>
      </c>
      <c r="G10" s="66"/>
      <c r="H10" s="67">
        <f t="shared" si="2"/>
        <v>0.11114430366894915</v>
      </c>
      <c r="I10" s="68">
        <f t="shared" si="3"/>
        <v>0.1181816416490281</v>
      </c>
    </row>
    <row r="11" spans="1:9" x14ac:dyDescent="0.35">
      <c r="A11" s="62" t="s">
        <v>45</v>
      </c>
      <c r="B11" s="63">
        <v>1246</v>
      </c>
      <c r="C11" s="63">
        <v>2500</v>
      </c>
      <c r="D11" s="63"/>
      <c r="E11" s="64">
        <f t="shared" si="0"/>
        <v>-1254</v>
      </c>
      <c r="F11" s="65">
        <f t="shared" si="1"/>
        <v>-0.50160000000000005</v>
      </c>
      <c r="G11" s="66"/>
      <c r="H11" s="67">
        <f t="shared" si="2"/>
        <v>2.4328192391875241E-3</v>
      </c>
      <c r="I11" s="68">
        <f t="shared" si="3"/>
        <v>6.0683146591063554E-3</v>
      </c>
    </row>
    <row r="12" spans="1:9" ht="15" thickBot="1" x14ac:dyDescent="0.4">
      <c r="A12" s="69" t="s">
        <v>46</v>
      </c>
      <c r="B12" s="70">
        <v>26021</v>
      </c>
      <c r="C12" s="70">
        <v>21807</v>
      </c>
      <c r="D12" s="63"/>
      <c r="E12" s="64">
        <f t="shared" si="0"/>
        <v>4214</v>
      </c>
      <c r="F12" s="65">
        <f t="shared" si="1"/>
        <v>0.19324070252671161</v>
      </c>
      <c r="G12" s="66"/>
      <c r="H12" s="67">
        <f t="shared" si="2"/>
        <v>5.0806091029613622E-2</v>
      </c>
      <c r="I12" s="68">
        <f t="shared" si="3"/>
        <v>5.2932695108452922E-2</v>
      </c>
    </row>
    <row r="13" spans="1:9" x14ac:dyDescent="0.35">
      <c r="A13" s="72" t="s">
        <v>47</v>
      </c>
      <c r="B13" s="73">
        <v>159734</v>
      </c>
      <c r="C13" s="73">
        <v>184257</v>
      </c>
      <c r="D13" s="73"/>
      <c r="E13" s="74">
        <f t="shared" si="0"/>
        <v>-24523</v>
      </c>
      <c r="F13" s="75">
        <f t="shared" si="1"/>
        <v>-0.13309128011418833</v>
      </c>
      <c r="G13" s="66"/>
      <c r="H13" s="67">
        <f t="shared" si="2"/>
        <v>0.31188117845295343</v>
      </c>
      <c r="I13" s="68">
        <f t="shared" si="3"/>
        <v>0.44725178165718393</v>
      </c>
    </row>
    <row r="14" spans="1:9" ht="25.5" x14ac:dyDescent="0.35">
      <c r="A14" s="57" t="s">
        <v>48</v>
      </c>
      <c r="B14" s="63">
        <v>135591</v>
      </c>
      <c r="C14" s="63">
        <v>95641</v>
      </c>
      <c r="D14" s="63"/>
      <c r="E14" s="64">
        <f t="shared" si="0"/>
        <v>39950</v>
      </c>
      <c r="F14" s="65">
        <f t="shared" si="1"/>
        <v>0.41770788678495624</v>
      </c>
      <c r="G14" s="66"/>
      <c r="H14" s="67">
        <f t="shared" si="2"/>
        <v>0.26474188881274124</v>
      </c>
      <c r="I14" s="68">
        <f t="shared" si="3"/>
        <v>0.23215187292463638</v>
      </c>
    </row>
    <row r="15" spans="1:9" x14ac:dyDescent="0.35">
      <c r="A15" s="57" t="s">
        <v>49</v>
      </c>
      <c r="B15" s="63">
        <v>18961</v>
      </c>
      <c r="C15" s="63">
        <v>14346</v>
      </c>
      <c r="D15" s="63"/>
      <c r="E15" s="64">
        <f t="shared" si="0"/>
        <v>4615</v>
      </c>
      <c r="F15" s="65">
        <f t="shared" si="1"/>
        <v>0.32169245782796596</v>
      </c>
      <c r="G15" s="66"/>
      <c r="H15" s="67">
        <f t="shared" si="2"/>
        <v>3.7021417009819139E-2</v>
      </c>
      <c r="I15" s="68">
        <f t="shared" si="3"/>
        <v>3.4822416839815913E-2</v>
      </c>
    </row>
    <row r="16" spans="1:9" x14ac:dyDescent="0.35">
      <c r="A16" s="57" t="s">
        <v>50</v>
      </c>
      <c r="B16" s="63">
        <v>14600</v>
      </c>
      <c r="C16" s="63">
        <v>9879</v>
      </c>
      <c r="D16" s="63"/>
      <c r="E16" s="64">
        <f t="shared" si="0"/>
        <v>4721</v>
      </c>
      <c r="F16" s="65">
        <f t="shared" si="1"/>
        <v>0.47788237675878126</v>
      </c>
      <c r="G16" s="66"/>
      <c r="H16" s="67">
        <f t="shared" si="2"/>
        <v>2.8506549672662803E-2</v>
      </c>
      <c r="I16" s="68">
        <f t="shared" si="3"/>
        <v>2.3979552206924677E-2</v>
      </c>
    </row>
    <row r="17" spans="1:9" x14ac:dyDescent="0.35">
      <c r="A17" s="57" t="s">
        <v>51</v>
      </c>
      <c r="B17" s="63">
        <v>119220</v>
      </c>
      <c r="C17" s="63">
        <v>67886</v>
      </c>
      <c r="D17" s="63"/>
      <c r="E17" s="64">
        <f t="shared" si="0"/>
        <v>51334</v>
      </c>
      <c r="F17" s="65">
        <f t="shared" si="1"/>
        <v>0.75617947735910207</v>
      </c>
      <c r="G17" s="66"/>
      <c r="H17" s="67">
        <f t="shared" si="2"/>
        <v>0.23277745561471641</v>
      </c>
      <c r="I17" s="68">
        <f t="shared" si="3"/>
        <v>0.16478144357923763</v>
      </c>
    </row>
    <row r="18" spans="1:9" x14ac:dyDescent="0.35">
      <c r="A18" s="57" t="s">
        <v>52</v>
      </c>
      <c r="B18" s="63">
        <v>27597</v>
      </c>
      <c r="C18" s="63">
        <v>9366</v>
      </c>
      <c r="D18" s="63"/>
      <c r="E18" s="64">
        <f t="shared" si="0"/>
        <v>18231</v>
      </c>
      <c r="F18" s="65">
        <f t="shared" si="1"/>
        <v>1.9465086483023704</v>
      </c>
      <c r="G18" s="66"/>
      <c r="H18" s="67">
        <f t="shared" si="2"/>
        <v>5.3883236391539413E-2</v>
      </c>
      <c r="I18" s="68">
        <f t="shared" si="3"/>
        <v>2.273433403887605E-2</v>
      </c>
    </row>
    <row r="19" spans="1:9" ht="15" thickBot="1" x14ac:dyDescent="0.4">
      <c r="A19" s="76" t="s">
        <v>53</v>
      </c>
      <c r="B19" s="70">
        <v>36460</v>
      </c>
      <c r="C19" s="70">
        <v>30601</v>
      </c>
      <c r="D19" s="63"/>
      <c r="E19" s="64">
        <f t="shared" si="0"/>
        <v>5859</v>
      </c>
      <c r="F19" s="65">
        <f t="shared" si="1"/>
        <v>0.19146433123100554</v>
      </c>
      <c r="G19" s="66"/>
      <c r="H19" s="67">
        <f t="shared" si="2"/>
        <v>7.1188274045567518E-2</v>
      </c>
      <c r="I19" s="68">
        <f t="shared" si="3"/>
        <v>7.4278598753325431E-2</v>
      </c>
    </row>
    <row r="20" spans="1:9" ht="15" thickBot="1" x14ac:dyDescent="0.4">
      <c r="A20" s="77" t="s">
        <v>54</v>
      </c>
      <c r="B20" s="78">
        <v>512163</v>
      </c>
      <c r="C20" s="78">
        <v>411976</v>
      </c>
      <c r="D20" s="73"/>
      <c r="E20" s="74">
        <f t="shared" si="0"/>
        <v>100187</v>
      </c>
      <c r="F20" s="75">
        <f t="shared" si="1"/>
        <v>0.24318649630075539</v>
      </c>
      <c r="G20" s="66"/>
      <c r="H20" s="79">
        <v>100</v>
      </c>
      <c r="I20" s="80">
        <v>100</v>
      </c>
    </row>
    <row r="21" spans="1:9" ht="15" thickTop="1" x14ac:dyDescent="0.35">
      <c r="A21" s="54" t="s">
        <v>55</v>
      </c>
      <c r="B21" s="50"/>
      <c r="C21" s="50"/>
      <c r="D21" s="50"/>
      <c r="E21" s="64"/>
      <c r="F21" s="65"/>
      <c r="G21" s="66"/>
      <c r="H21" s="81"/>
      <c r="I21" s="82"/>
    </row>
    <row r="22" spans="1:9" x14ac:dyDescent="0.35">
      <c r="A22" s="57" t="s">
        <v>56</v>
      </c>
      <c r="B22" s="50"/>
      <c r="C22" s="50"/>
      <c r="D22" s="50"/>
      <c r="E22" s="64"/>
      <c r="F22" s="65"/>
      <c r="G22" s="66"/>
      <c r="H22" s="81"/>
      <c r="I22" s="82"/>
    </row>
    <row r="23" spans="1:9" x14ac:dyDescent="0.35">
      <c r="A23" s="62" t="s">
        <v>57</v>
      </c>
      <c r="B23" s="63">
        <v>21996</v>
      </c>
      <c r="C23" s="63">
        <v>18095</v>
      </c>
      <c r="D23" s="63"/>
      <c r="E23" s="64">
        <f t="shared" si="0"/>
        <v>3901</v>
      </c>
      <c r="F23" s="65">
        <f t="shared" si="1"/>
        <v>0.21558441558441557</v>
      </c>
      <c r="G23" s="66"/>
      <c r="H23" s="67">
        <f t="shared" ref="H23:H43" si="4">B23/$B$44</f>
        <v>4.2947264835608977E-2</v>
      </c>
      <c r="I23" s="68">
        <f t="shared" ref="I23:I43" si="5">C23/$C$44</f>
        <v>4.3922461502611802E-2</v>
      </c>
    </row>
    <row r="24" spans="1:9" x14ac:dyDescent="0.35">
      <c r="A24" s="62" t="s">
        <v>58</v>
      </c>
      <c r="B24" s="63">
        <v>6693</v>
      </c>
      <c r="C24" s="83">
        <v>0</v>
      </c>
      <c r="D24" s="83"/>
      <c r="E24" s="64">
        <f t="shared" si="0"/>
        <v>6693</v>
      </c>
      <c r="F24" s="65">
        <v>0</v>
      </c>
      <c r="G24" s="66"/>
      <c r="H24" s="67">
        <f t="shared" si="4"/>
        <v>1.3068105271173434E-2</v>
      </c>
      <c r="I24" s="68">
        <f t="shared" si="5"/>
        <v>0</v>
      </c>
    </row>
    <row r="25" spans="1:9" x14ac:dyDescent="0.35">
      <c r="A25" s="62" t="s">
        <v>59</v>
      </c>
      <c r="B25" s="63">
        <v>2249</v>
      </c>
      <c r="C25" s="63">
        <v>5247</v>
      </c>
      <c r="D25" s="63"/>
      <c r="E25" s="64">
        <f t="shared" si="0"/>
        <v>-2998</v>
      </c>
      <c r="F25" s="65">
        <f t="shared" si="1"/>
        <v>-0.57137411854392983</v>
      </c>
      <c r="G25" s="66"/>
      <c r="H25" s="67">
        <f t="shared" si="4"/>
        <v>4.3911801516314146E-3</v>
      </c>
      <c r="I25" s="68">
        <f t="shared" si="5"/>
        <v>1.273617880653242E-2</v>
      </c>
    </row>
    <row r="26" spans="1:9" x14ac:dyDescent="0.35">
      <c r="A26" s="62" t="s">
        <v>60</v>
      </c>
      <c r="B26" s="63">
        <v>12564</v>
      </c>
      <c r="C26" s="63">
        <v>11009</v>
      </c>
      <c r="D26" s="63"/>
      <c r="E26" s="64">
        <f t="shared" si="0"/>
        <v>1555</v>
      </c>
      <c r="F26" s="65">
        <f t="shared" si="1"/>
        <v>0.14124806976110454</v>
      </c>
      <c r="G26" s="66"/>
      <c r="H26" s="67">
        <f t="shared" si="4"/>
        <v>2.4531252745707909E-2</v>
      </c>
      <c r="I26" s="68">
        <f t="shared" si="5"/>
        <v>2.6722430432840748E-2</v>
      </c>
    </row>
    <row r="27" spans="1:9" x14ac:dyDescent="0.35">
      <c r="A27" s="62" t="s">
        <v>61</v>
      </c>
      <c r="B27" s="63">
        <v>5017</v>
      </c>
      <c r="C27" s="63">
        <v>4152</v>
      </c>
      <c r="D27" s="63"/>
      <c r="E27" s="64">
        <f t="shared" si="0"/>
        <v>865</v>
      </c>
      <c r="F27" s="65">
        <f t="shared" si="1"/>
        <v>0.20833333333333334</v>
      </c>
      <c r="G27" s="66"/>
      <c r="H27" s="67">
        <f t="shared" si="4"/>
        <v>9.7957095690239249E-3</v>
      </c>
      <c r="I27" s="68">
        <f t="shared" si="5"/>
        <v>1.0078256985843836E-2</v>
      </c>
    </row>
    <row r="28" spans="1:9" x14ac:dyDescent="0.35">
      <c r="A28" s="62" t="s">
        <v>62</v>
      </c>
      <c r="B28" s="63">
        <v>57582</v>
      </c>
      <c r="C28" s="63">
        <v>50901</v>
      </c>
      <c r="D28" s="63"/>
      <c r="E28" s="64">
        <f t="shared" si="0"/>
        <v>6681</v>
      </c>
      <c r="F28" s="65">
        <f t="shared" si="1"/>
        <v>0.13125478870749102</v>
      </c>
      <c r="G28" s="66"/>
      <c r="H28" s="67">
        <f t="shared" si="4"/>
        <v>0.1124290509076212</v>
      </c>
      <c r="I28" s="68">
        <f t="shared" si="5"/>
        <v>0.12355331378526904</v>
      </c>
    </row>
    <row r="29" spans="1:9" x14ac:dyDescent="0.35">
      <c r="A29" s="62" t="s">
        <v>63</v>
      </c>
      <c r="B29" s="63">
        <v>19185</v>
      </c>
      <c r="C29" s="63">
        <v>14745</v>
      </c>
      <c r="D29" s="63"/>
      <c r="E29" s="64">
        <f t="shared" si="0"/>
        <v>4440</v>
      </c>
      <c r="F29" s="65">
        <f t="shared" si="1"/>
        <v>0.30111902339776198</v>
      </c>
      <c r="G29" s="66"/>
      <c r="H29" s="67">
        <f t="shared" si="4"/>
        <v>3.7458777771920269E-2</v>
      </c>
      <c r="I29" s="68">
        <f t="shared" si="5"/>
        <v>3.5790919859409284E-2</v>
      </c>
    </row>
    <row r="30" spans="1:9" x14ac:dyDescent="0.35">
      <c r="A30" s="84" t="s">
        <v>64</v>
      </c>
      <c r="B30" s="85">
        <v>125286</v>
      </c>
      <c r="C30" s="85">
        <v>104149</v>
      </c>
      <c r="D30" s="73"/>
      <c r="E30" s="74">
        <f t="shared" si="0"/>
        <v>21137</v>
      </c>
      <c r="F30" s="75">
        <f t="shared" si="1"/>
        <v>0.20294962025559535</v>
      </c>
      <c r="G30" s="66"/>
      <c r="H30" s="67">
        <f t="shared" si="4"/>
        <v>0.24462134125268714</v>
      </c>
      <c r="I30" s="68">
        <f t="shared" si="5"/>
        <v>0.25280356137250715</v>
      </c>
    </row>
    <row r="31" spans="1:9" x14ac:dyDescent="0.35">
      <c r="A31" s="57" t="s">
        <v>65</v>
      </c>
      <c r="B31" s="63">
        <v>42688</v>
      </c>
      <c r="C31" s="63">
        <v>41990</v>
      </c>
      <c r="D31" s="63"/>
      <c r="E31" s="64">
        <f t="shared" si="0"/>
        <v>698</v>
      </c>
      <c r="F31" s="65">
        <f t="shared" si="1"/>
        <v>1.6623005477494641E-2</v>
      </c>
      <c r="G31" s="66"/>
      <c r="H31" s="67">
        <f t="shared" si="4"/>
        <v>8.3348465234700672E-2</v>
      </c>
      <c r="I31" s="68">
        <f t="shared" si="5"/>
        <v>0.10192341301435034</v>
      </c>
    </row>
    <row r="32" spans="1:9" x14ac:dyDescent="0.35">
      <c r="A32" s="57" t="s">
        <v>66</v>
      </c>
      <c r="B32" s="63">
        <v>27931</v>
      </c>
      <c r="C32" s="63">
        <v>25560</v>
      </c>
      <c r="D32" s="63"/>
      <c r="E32" s="64">
        <f t="shared" si="0"/>
        <v>2371</v>
      </c>
      <c r="F32" s="65">
        <f t="shared" si="1"/>
        <v>9.2762128325508605E-2</v>
      </c>
      <c r="G32" s="66"/>
      <c r="H32" s="67">
        <f t="shared" si="4"/>
        <v>5.4535372527886629E-2</v>
      </c>
      <c r="I32" s="68">
        <f t="shared" si="5"/>
        <v>6.2042449074703382E-2</v>
      </c>
    </row>
    <row r="33" spans="1:9" x14ac:dyDescent="0.35">
      <c r="A33" s="57" t="s">
        <v>67</v>
      </c>
      <c r="B33" s="63">
        <v>2602</v>
      </c>
      <c r="C33" s="63">
        <v>2912</v>
      </c>
      <c r="D33" s="63"/>
      <c r="E33" s="64">
        <f t="shared" si="0"/>
        <v>-310</v>
      </c>
      <c r="F33" s="65">
        <f t="shared" si="1"/>
        <v>-0.10645604395604395</v>
      </c>
      <c r="G33" s="66"/>
      <c r="H33" s="67">
        <f t="shared" si="4"/>
        <v>5.0804138526211384E-3</v>
      </c>
      <c r="I33" s="68">
        <f t="shared" si="5"/>
        <v>7.0683729149270827E-3</v>
      </c>
    </row>
    <row r="34" spans="1:9" x14ac:dyDescent="0.35">
      <c r="A34" s="57" t="s">
        <v>68</v>
      </c>
      <c r="B34" s="63">
        <v>2618</v>
      </c>
      <c r="C34" s="83">
        <v>433</v>
      </c>
      <c r="D34" s="83"/>
      <c r="E34" s="64">
        <f t="shared" si="0"/>
        <v>2185</v>
      </c>
      <c r="F34" s="65">
        <f t="shared" si="1"/>
        <v>5.0461893764434178</v>
      </c>
      <c r="G34" s="66"/>
      <c r="H34" s="67">
        <f t="shared" si="4"/>
        <v>5.1116539070569329E-3</v>
      </c>
      <c r="I34" s="68">
        <f t="shared" si="5"/>
        <v>1.0510320989572208E-3</v>
      </c>
    </row>
    <row r="35" spans="1:9" x14ac:dyDescent="0.35">
      <c r="A35" s="57" t="s">
        <v>69</v>
      </c>
      <c r="B35" s="63">
        <v>15497</v>
      </c>
      <c r="C35" s="63">
        <v>12728</v>
      </c>
      <c r="D35" s="63"/>
      <c r="E35" s="64">
        <f t="shared" si="0"/>
        <v>2769</v>
      </c>
      <c r="F35" s="65">
        <f t="shared" si="1"/>
        <v>0.21755185417976117</v>
      </c>
      <c r="G35" s="66"/>
      <c r="H35" s="67">
        <f t="shared" si="4"/>
        <v>3.0257945224469552E-2</v>
      </c>
      <c r="I35" s="68">
        <f t="shared" si="5"/>
        <v>3.0895003592442277E-2</v>
      </c>
    </row>
    <row r="36" spans="1:9" ht="15" thickBot="1" x14ac:dyDescent="0.4">
      <c r="A36" s="76" t="s">
        <v>70</v>
      </c>
      <c r="B36" s="70">
        <v>27064</v>
      </c>
      <c r="C36" s="70">
        <v>17981</v>
      </c>
      <c r="D36" s="63"/>
      <c r="E36" s="64">
        <f t="shared" si="0"/>
        <v>9083</v>
      </c>
      <c r="F36" s="65">
        <f t="shared" si="1"/>
        <v>0.50514431900339252</v>
      </c>
      <c r="G36" s="66"/>
      <c r="H36" s="67">
        <f t="shared" si="4"/>
        <v>5.2842552078146997E-2</v>
      </c>
      <c r="I36" s="68">
        <f t="shared" si="5"/>
        <v>4.364574635415655E-2</v>
      </c>
    </row>
    <row r="37" spans="1:9" ht="15" thickBot="1" x14ac:dyDescent="0.4">
      <c r="A37" s="86" t="s">
        <v>71</v>
      </c>
      <c r="B37" s="87">
        <v>243686</v>
      </c>
      <c r="C37" s="87">
        <v>205753</v>
      </c>
      <c r="D37" s="73"/>
      <c r="E37" s="74">
        <f t="shared" si="0"/>
        <v>37933</v>
      </c>
      <c r="F37" s="75">
        <f t="shared" si="1"/>
        <v>0.1843618319052456</v>
      </c>
      <c r="G37" s="66"/>
      <c r="H37" s="67">
        <f t="shared" si="4"/>
        <v>0.47579774407756903</v>
      </c>
      <c r="I37" s="68">
        <f t="shared" si="5"/>
        <v>0.499429578422044</v>
      </c>
    </row>
    <row r="38" spans="1:9" x14ac:dyDescent="0.35">
      <c r="A38" s="57" t="s">
        <v>72</v>
      </c>
      <c r="B38" s="50"/>
      <c r="C38" s="50"/>
      <c r="D38" s="50"/>
      <c r="E38" s="64"/>
      <c r="F38" s="65"/>
      <c r="G38" s="66"/>
      <c r="H38" s="67">
        <f t="shared" si="4"/>
        <v>0</v>
      </c>
      <c r="I38" s="68">
        <f t="shared" si="5"/>
        <v>0</v>
      </c>
    </row>
    <row r="39" spans="1:9" x14ac:dyDescent="0.35">
      <c r="A39" s="57" t="s">
        <v>73</v>
      </c>
      <c r="B39" s="50"/>
      <c r="C39" s="50"/>
      <c r="D39" s="50"/>
      <c r="E39" s="64"/>
      <c r="F39" s="65"/>
      <c r="G39" s="66"/>
      <c r="H39" s="67">
        <f t="shared" si="4"/>
        <v>0</v>
      </c>
      <c r="I39" s="68">
        <f t="shared" si="5"/>
        <v>0</v>
      </c>
    </row>
    <row r="40" spans="1:9" ht="25.5" x14ac:dyDescent="0.35">
      <c r="A40" s="62" t="s">
        <v>74</v>
      </c>
      <c r="B40" s="63">
        <v>100923</v>
      </c>
      <c r="C40" s="63">
        <v>93718</v>
      </c>
      <c r="D40" s="63"/>
      <c r="E40" s="64">
        <f t="shared" si="0"/>
        <v>7205</v>
      </c>
      <c r="F40" s="65">
        <f t="shared" si="1"/>
        <v>7.6879574894897454E-2</v>
      </c>
      <c r="G40" s="66"/>
      <c r="H40" s="67">
        <f t="shared" si="4"/>
        <v>0.19705250086398277</v>
      </c>
      <c r="I40" s="68">
        <f t="shared" si="5"/>
        <v>0.22748412528885179</v>
      </c>
    </row>
    <row r="41" spans="1:9" x14ac:dyDescent="0.35">
      <c r="A41" s="62" t="s">
        <v>75</v>
      </c>
      <c r="B41" s="63">
        <v>173144</v>
      </c>
      <c r="C41" s="63">
        <v>118848</v>
      </c>
      <c r="D41" s="63"/>
      <c r="E41" s="64">
        <f t="shared" si="0"/>
        <v>54296</v>
      </c>
      <c r="F41" s="65">
        <f t="shared" si="1"/>
        <v>0.45685245018847603</v>
      </c>
      <c r="G41" s="66"/>
      <c r="H41" s="67">
        <f t="shared" si="4"/>
        <v>0.33806424907695404</v>
      </c>
      <c r="I41" s="68">
        <f t="shared" si="5"/>
        <v>0.28848282424218885</v>
      </c>
    </row>
    <row r="42" spans="1:9" ht="15" thickBot="1" x14ac:dyDescent="0.4">
      <c r="A42" s="69" t="s">
        <v>76</v>
      </c>
      <c r="B42" s="70">
        <v>-5590</v>
      </c>
      <c r="C42" s="70">
        <v>-6343</v>
      </c>
      <c r="D42" s="83"/>
      <c r="E42" s="64">
        <f t="shared" si="0"/>
        <v>753</v>
      </c>
      <c r="F42" s="65">
        <f t="shared" si="1"/>
        <v>-0.11871354248778181</v>
      </c>
      <c r="G42" s="66"/>
      <c r="H42" s="67">
        <f t="shared" si="4"/>
        <v>-1.0914494018505827E-2</v>
      </c>
      <c r="I42" s="68">
        <f t="shared" si="5"/>
        <v>-1.5396527953084646E-2</v>
      </c>
    </row>
    <row r="43" spans="1:9" ht="15" thickBot="1" x14ac:dyDescent="0.4">
      <c r="A43" s="88" t="s">
        <v>77</v>
      </c>
      <c r="B43" s="70">
        <v>268477</v>
      </c>
      <c r="C43" s="70">
        <v>206223</v>
      </c>
      <c r="D43" s="63"/>
      <c r="E43" s="74">
        <f t="shared" si="0"/>
        <v>62254</v>
      </c>
      <c r="F43" s="75">
        <f t="shared" si="1"/>
        <v>0.30187709421354553</v>
      </c>
      <c r="G43" s="66"/>
      <c r="H43" s="67">
        <f t="shared" si="4"/>
        <v>0.52420225592243097</v>
      </c>
      <c r="I43" s="68">
        <f t="shared" si="5"/>
        <v>0.50057042157795595</v>
      </c>
    </row>
    <row r="44" spans="1:9" ht="15" thickBot="1" x14ac:dyDescent="0.4">
      <c r="A44" s="77" t="s">
        <v>78</v>
      </c>
      <c r="B44" s="89">
        <v>512163</v>
      </c>
      <c r="C44" s="78">
        <v>411976</v>
      </c>
      <c r="D44" s="73"/>
      <c r="E44" s="90">
        <f t="shared" si="0"/>
        <v>100187</v>
      </c>
      <c r="F44" s="91">
        <f t="shared" si="1"/>
        <v>0.24318649630075539</v>
      </c>
      <c r="G44" s="92"/>
      <c r="H44" s="79">
        <v>100</v>
      </c>
      <c r="I44" s="93">
        <v>100</v>
      </c>
    </row>
  </sheetData>
  <mergeCells count="3">
    <mergeCell ref="E3:F3"/>
    <mergeCell ref="E4:F4"/>
    <mergeCell ref="H4: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F8815-5F2C-44EC-8D63-2EAC08975794}">
  <dimension ref="A1:V45"/>
  <sheetViews>
    <sheetView workbookViewId="0">
      <pane ySplit="5" topLeftCell="A6" activePane="bottomLeft" state="frozen"/>
      <selection pane="bottomLeft" activeCell="A6" sqref="A6"/>
    </sheetView>
  </sheetViews>
  <sheetFormatPr defaultRowHeight="14.5" x14ac:dyDescent="0.35"/>
  <cols>
    <col min="1" max="1" width="35.6328125" bestFit="1" customWidth="1"/>
    <col min="2" max="2" width="7.36328125" bestFit="1" customWidth="1"/>
    <col min="3" max="4" width="7" bestFit="1" customWidth="1"/>
    <col min="5" max="5" width="2.54296875" customWidth="1"/>
    <col min="6" max="6" width="7.54296875" customWidth="1"/>
    <col min="7" max="8" width="7.26953125" customWidth="1"/>
    <col min="9" max="9" width="6.81640625" bestFit="1" customWidth="1"/>
    <col min="14" max="14" width="33.08984375" hidden="1" customWidth="1"/>
    <col min="15" max="23" width="0" hidden="1" customWidth="1"/>
  </cols>
  <sheetData>
    <row r="1" spans="1:9" x14ac:dyDescent="0.35">
      <c r="A1" s="128" t="s">
        <v>135</v>
      </c>
    </row>
    <row r="2" spans="1:9" x14ac:dyDescent="0.35">
      <c r="A2" s="129" t="s">
        <v>79</v>
      </c>
      <c r="F2" s="134" t="s">
        <v>32</v>
      </c>
      <c r="G2" s="135"/>
      <c r="H2" s="135"/>
      <c r="I2" s="136"/>
    </row>
    <row r="3" spans="1:9" ht="15" thickBot="1" x14ac:dyDescent="0.4">
      <c r="A3" s="48" t="s">
        <v>35</v>
      </c>
      <c r="B3" s="49"/>
      <c r="C3" s="49"/>
      <c r="D3" s="49"/>
      <c r="F3" s="133" t="s">
        <v>1</v>
      </c>
      <c r="G3" s="133"/>
      <c r="H3" s="133" t="s">
        <v>2</v>
      </c>
      <c r="I3" s="133"/>
    </row>
    <row r="4" spans="1:9" ht="23" x14ac:dyDescent="0.35">
      <c r="A4" s="52" t="s">
        <v>3</v>
      </c>
      <c r="B4" s="94">
        <v>2024</v>
      </c>
      <c r="C4" s="94">
        <v>2023</v>
      </c>
      <c r="D4" s="94">
        <v>2022</v>
      </c>
      <c r="F4" s="55" t="s">
        <v>4</v>
      </c>
      <c r="G4" s="55" t="s">
        <v>38</v>
      </c>
      <c r="H4" s="55" t="s">
        <v>4</v>
      </c>
      <c r="I4" s="55" t="s">
        <v>38</v>
      </c>
    </row>
    <row r="5" spans="1:9" x14ac:dyDescent="0.35">
      <c r="A5" s="54" t="s">
        <v>80</v>
      </c>
      <c r="B5" s="58" t="s">
        <v>7</v>
      </c>
      <c r="C5" s="58" t="s">
        <v>7</v>
      </c>
      <c r="D5" s="58" t="s">
        <v>7</v>
      </c>
      <c r="F5" s="95" t="s">
        <v>7</v>
      </c>
      <c r="G5" s="95" t="s">
        <v>40</v>
      </c>
      <c r="H5" s="95" t="s">
        <v>7</v>
      </c>
      <c r="I5" s="95" t="s">
        <v>40</v>
      </c>
    </row>
    <row r="6" spans="1:9" x14ac:dyDescent="0.35">
      <c r="A6" s="57" t="s">
        <v>21</v>
      </c>
      <c r="B6" s="73">
        <v>88136</v>
      </c>
      <c r="C6" s="63">
        <v>72361</v>
      </c>
      <c r="D6" s="63">
        <v>72738</v>
      </c>
      <c r="F6" s="96">
        <f>C6-D6</f>
        <v>-377</v>
      </c>
      <c r="G6" s="97">
        <f>F6/D6</f>
        <v>-5.1829855096373282E-3</v>
      </c>
      <c r="H6" s="98">
        <f>B6-C6</f>
        <v>15775</v>
      </c>
      <c r="I6" s="99">
        <f>H6/C6</f>
        <v>0.21800417351888449</v>
      </c>
    </row>
    <row r="7" spans="1:9" ht="25" x14ac:dyDescent="0.35">
      <c r="A7" s="57" t="s">
        <v>81</v>
      </c>
      <c r="B7" s="50"/>
      <c r="C7" s="50"/>
      <c r="D7" s="50"/>
      <c r="F7" s="100"/>
      <c r="G7" s="68"/>
      <c r="H7" s="100"/>
      <c r="I7" s="68"/>
    </row>
    <row r="8" spans="1:9" x14ac:dyDescent="0.35">
      <c r="A8" s="62" t="s">
        <v>82</v>
      </c>
      <c r="B8" s="73">
        <v>22287</v>
      </c>
      <c r="C8" s="63">
        <v>13861</v>
      </c>
      <c r="D8" s="63">
        <v>14460</v>
      </c>
      <c r="F8" s="101">
        <f t="shared" ref="F8:F44" si="0">C8-D8</f>
        <v>-599</v>
      </c>
      <c r="G8" s="102">
        <f t="shared" ref="G8:G44" si="1">F8/D8</f>
        <v>-4.1424619640387274E-2</v>
      </c>
      <c r="H8" s="100">
        <f t="shared" ref="H8:H44" si="2">B8-C8</f>
        <v>8426</v>
      </c>
      <c r="I8" s="68">
        <f t="shared" ref="I8:I44" si="3">H8/C8</f>
        <v>0.60789264843806368</v>
      </c>
    </row>
    <row r="9" spans="1:9" x14ac:dyDescent="0.35">
      <c r="A9" s="62" t="s">
        <v>83</v>
      </c>
      <c r="B9" s="73">
        <v>10734</v>
      </c>
      <c r="C9" s="63">
        <v>9611</v>
      </c>
      <c r="D9" s="63">
        <v>7502</v>
      </c>
      <c r="F9" s="100">
        <f t="shared" si="0"/>
        <v>2109</v>
      </c>
      <c r="G9" s="68">
        <f t="shared" si="1"/>
        <v>0.28112503332444683</v>
      </c>
      <c r="H9" s="100">
        <f t="shared" si="2"/>
        <v>1123</v>
      </c>
      <c r="I9" s="68">
        <f t="shared" si="3"/>
        <v>0.11684528144834044</v>
      </c>
    </row>
    <row r="10" spans="1:9" ht="25" x14ac:dyDescent="0.35">
      <c r="A10" s="62" t="s">
        <v>84</v>
      </c>
      <c r="B10" s="103">
        <v>305</v>
      </c>
      <c r="C10" s="83">
        <v>196</v>
      </c>
      <c r="D10" s="83">
        <v>-409</v>
      </c>
      <c r="F10" s="100">
        <f t="shared" si="0"/>
        <v>605</v>
      </c>
      <c r="G10" s="102">
        <f t="shared" si="1"/>
        <v>-1.4792176039119804</v>
      </c>
      <c r="H10" s="100">
        <f t="shared" si="2"/>
        <v>109</v>
      </c>
      <c r="I10" s="68">
        <f t="shared" si="3"/>
        <v>0.55612244897959184</v>
      </c>
    </row>
    <row r="11" spans="1:9" x14ac:dyDescent="0.35">
      <c r="A11" s="62" t="s">
        <v>68</v>
      </c>
      <c r="B11" s="73">
        <v>-4738</v>
      </c>
      <c r="C11" s="63">
        <v>-6059</v>
      </c>
      <c r="D11" s="63">
        <v>-5702</v>
      </c>
      <c r="F11" s="101">
        <f t="shared" si="0"/>
        <v>-357</v>
      </c>
      <c r="G11" s="68">
        <f t="shared" si="1"/>
        <v>6.2609610662925294E-2</v>
      </c>
      <c r="H11" s="100">
        <f t="shared" si="2"/>
        <v>1321</v>
      </c>
      <c r="I11" s="102">
        <f t="shared" si="3"/>
        <v>-0.21802277603564946</v>
      </c>
    </row>
    <row r="12" spans="1:9" ht="25" x14ac:dyDescent="0.35">
      <c r="A12" s="62" t="s">
        <v>85</v>
      </c>
      <c r="B12" s="50"/>
      <c r="C12" s="50"/>
      <c r="D12" s="50"/>
      <c r="F12" s="100"/>
      <c r="G12" s="68"/>
      <c r="H12" s="100"/>
      <c r="I12" s="68"/>
    </row>
    <row r="13" spans="1:9" x14ac:dyDescent="0.35">
      <c r="A13" s="71" t="s">
        <v>86</v>
      </c>
      <c r="B13" s="73">
        <v>-7191</v>
      </c>
      <c r="C13" s="63">
        <v>-4087</v>
      </c>
      <c r="D13" s="63">
        <v>-6834</v>
      </c>
      <c r="F13" s="100">
        <f t="shared" si="0"/>
        <v>2747</v>
      </c>
      <c r="G13" s="102">
        <f t="shared" si="1"/>
        <v>-0.40196078431372551</v>
      </c>
      <c r="H13" s="101">
        <f t="shared" si="2"/>
        <v>-3104</v>
      </c>
      <c r="I13" s="68">
        <f t="shared" si="3"/>
        <v>0.75948128211402011</v>
      </c>
    </row>
    <row r="14" spans="1:9" x14ac:dyDescent="0.35">
      <c r="A14" s="71" t="s">
        <v>45</v>
      </c>
      <c r="B14" s="73">
        <v>1284</v>
      </c>
      <c r="C14" s="63">
        <v>1242</v>
      </c>
      <c r="D14" s="63">
        <v>-1123</v>
      </c>
      <c r="F14" s="100">
        <f t="shared" si="0"/>
        <v>2365</v>
      </c>
      <c r="G14" s="102">
        <f t="shared" si="1"/>
        <v>-2.1059661620658949</v>
      </c>
      <c r="H14" s="100">
        <f t="shared" si="2"/>
        <v>42</v>
      </c>
      <c r="I14" s="68">
        <f t="shared" si="3"/>
        <v>3.3816425120772944E-2</v>
      </c>
    </row>
    <row r="15" spans="1:9" x14ac:dyDescent="0.35">
      <c r="A15" s="71" t="s">
        <v>46</v>
      </c>
      <c r="B15" s="73">
        <v>-1648</v>
      </c>
      <c r="C15" s="63">
        <v>-1991</v>
      </c>
      <c r="D15" s="83">
        <v>-709</v>
      </c>
      <c r="F15" s="101">
        <f t="shared" si="0"/>
        <v>-1282</v>
      </c>
      <c r="G15" s="68">
        <f t="shared" si="1"/>
        <v>1.8081805359661496</v>
      </c>
      <c r="H15" s="100">
        <f t="shared" si="2"/>
        <v>343</v>
      </c>
      <c r="I15" s="102">
        <f t="shared" si="3"/>
        <v>-0.17227523857358112</v>
      </c>
    </row>
    <row r="16" spans="1:9" x14ac:dyDescent="0.35">
      <c r="A16" s="71" t="s">
        <v>53</v>
      </c>
      <c r="B16" s="73">
        <v>-6817</v>
      </c>
      <c r="C16" s="63">
        <v>-2833</v>
      </c>
      <c r="D16" s="63">
        <v>-2805</v>
      </c>
      <c r="F16" s="101">
        <f t="shared" si="0"/>
        <v>-28</v>
      </c>
      <c r="G16" s="68">
        <f t="shared" si="1"/>
        <v>9.9821746880570418E-3</v>
      </c>
      <c r="H16" s="101">
        <f t="shared" si="2"/>
        <v>-3984</v>
      </c>
      <c r="I16" s="68">
        <f t="shared" si="3"/>
        <v>1.4062830921284857</v>
      </c>
    </row>
    <row r="17" spans="1:22" x14ac:dyDescent="0.35">
      <c r="A17" s="71" t="s">
        <v>57</v>
      </c>
      <c r="B17" s="73">
        <v>3545</v>
      </c>
      <c r="C17" s="63">
        <v>-2721</v>
      </c>
      <c r="D17" s="63">
        <v>2943</v>
      </c>
      <c r="F17" s="101">
        <f t="shared" si="0"/>
        <v>-5664</v>
      </c>
      <c r="G17" s="102">
        <f t="shared" si="1"/>
        <v>-1.9245667686034658</v>
      </c>
      <c r="H17" s="100">
        <f t="shared" si="2"/>
        <v>6266</v>
      </c>
      <c r="I17" s="102">
        <f t="shared" si="3"/>
        <v>-2.3028298419698641</v>
      </c>
    </row>
    <row r="18" spans="1:22" x14ac:dyDescent="0.35">
      <c r="A18" s="71" t="s">
        <v>87</v>
      </c>
      <c r="B18" s="73">
        <v>5348</v>
      </c>
      <c r="C18" s="63">
        <v>5535</v>
      </c>
      <c r="D18" s="63">
        <v>5109</v>
      </c>
      <c r="F18" s="100">
        <f t="shared" si="0"/>
        <v>426</v>
      </c>
      <c r="G18" s="68">
        <f t="shared" si="1"/>
        <v>8.3382266588373458E-2</v>
      </c>
      <c r="H18" s="101">
        <f t="shared" si="2"/>
        <v>-187</v>
      </c>
      <c r="I18" s="102">
        <f t="shared" si="3"/>
        <v>-3.3785004516711833E-2</v>
      </c>
    </row>
    <row r="19" spans="1:22" x14ac:dyDescent="0.35">
      <c r="A19" s="71" t="s">
        <v>88</v>
      </c>
      <c r="B19" s="73">
        <v>1687</v>
      </c>
      <c r="C19" s="83">
        <v>-358</v>
      </c>
      <c r="D19" s="83">
        <v>696</v>
      </c>
      <c r="F19" s="101">
        <f t="shared" si="0"/>
        <v>-1054</v>
      </c>
      <c r="G19" s="102">
        <f t="shared" si="1"/>
        <v>-1.514367816091954</v>
      </c>
      <c r="H19" s="100">
        <f t="shared" si="2"/>
        <v>2045</v>
      </c>
      <c r="I19" s="102">
        <f t="shared" si="3"/>
        <v>-5.7122905027932962</v>
      </c>
    </row>
    <row r="20" spans="1:22" x14ac:dyDescent="0.35">
      <c r="A20" s="71" t="s">
        <v>63</v>
      </c>
      <c r="B20" s="73">
        <v>4867</v>
      </c>
      <c r="C20" s="63">
        <v>2272</v>
      </c>
      <c r="D20" s="63">
        <v>2344</v>
      </c>
      <c r="F20" s="101">
        <f t="shared" si="0"/>
        <v>-72</v>
      </c>
      <c r="G20" s="102">
        <f t="shared" si="1"/>
        <v>-3.0716723549488054E-2</v>
      </c>
      <c r="H20" s="100">
        <f t="shared" si="2"/>
        <v>2595</v>
      </c>
      <c r="I20" s="68">
        <f t="shared" si="3"/>
        <v>1.1421654929577465</v>
      </c>
    </row>
    <row r="21" spans="1:22" ht="15" thickBot="1" x14ac:dyDescent="0.4">
      <c r="A21" s="104" t="s">
        <v>70</v>
      </c>
      <c r="B21" s="105">
        <v>749</v>
      </c>
      <c r="C21" s="106">
        <v>553</v>
      </c>
      <c r="D21" s="106">
        <v>825</v>
      </c>
      <c r="F21" s="101">
        <f t="shared" si="0"/>
        <v>-272</v>
      </c>
      <c r="G21" s="102">
        <f t="shared" si="1"/>
        <v>-0.32969696969696971</v>
      </c>
      <c r="H21" s="100">
        <f t="shared" si="2"/>
        <v>196</v>
      </c>
      <c r="I21" s="68">
        <f t="shared" si="3"/>
        <v>0.35443037974683544</v>
      </c>
    </row>
    <row r="22" spans="1:22" ht="15" thickBot="1" x14ac:dyDescent="0.4">
      <c r="A22" s="88" t="s">
        <v>89</v>
      </c>
      <c r="B22" s="87">
        <v>118548</v>
      </c>
      <c r="C22" s="70">
        <v>87582</v>
      </c>
      <c r="D22" s="70">
        <v>89035</v>
      </c>
      <c r="F22" s="107">
        <f t="shared" si="0"/>
        <v>-1453</v>
      </c>
      <c r="G22" s="108">
        <f t="shared" si="1"/>
        <v>-1.6319424945246252E-2</v>
      </c>
      <c r="H22" s="109">
        <f t="shared" si="2"/>
        <v>30966</v>
      </c>
      <c r="I22" s="110">
        <f t="shared" si="3"/>
        <v>0.35356580119202574</v>
      </c>
    </row>
    <row r="23" spans="1:22" x14ac:dyDescent="0.35">
      <c r="A23" s="54" t="s">
        <v>90</v>
      </c>
      <c r="B23" s="50"/>
      <c r="C23" s="50"/>
      <c r="D23" s="50"/>
      <c r="F23" s="100"/>
      <c r="G23" s="68"/>
      <c r="H23" s="100"/>
      <c r="I23" s="68"/>
    </row>
    <row r="24" spans="1:22" ht="25" x14ac:dyDescent="0.35">
      <c r="A24" s="57" t="s">
        <v>91</v>
      </c>
      <c r="B24" s="73">
        <v>5250</v>
      </c>
      <c r="C24" s="83">
        <v>0</v>
      </c>
      <c r="D24" s="83">
        <v>0</v>
      </c>
      <c r="F24" s="100">
        <f t="shared" si="0"/>
        <v>0</v>
      </c>
      <c r="G24" s="68">
        <v>0</v>
      </c>
      <c r="H24" s="100">
        <f t="shared" si="2"/>
        <v>5250</v>
      </c>
      <c r="I24" s="68">
        <v>0</v>
      </c>
    </row>
    <row r="25" spans="1:22" x14ac:dyDescent="0.35">
      <c r="A25" s="57" t="s">
        <v>92</v>
      </c>
      <c r="B25" s="73">
        <v>24395</v>
      </c>
      <c r="C25" s="83">
        <v>0</v>
      </c>
      <c r="D25" s="83">
        <v>0</v>
      </c>
      <c r="F25" s="100">
        <f t="shared" si="0"/>
        <v>0</v>
      </c>
      <c r="G25" s="68">
        <v>0</v>
      </c>
      <c r="H25" s="100">
        <f t="shared" si="2"/>
        <v>24395</v>
      </c>
      <c r="I25" s="68">
        <v>0</v>
      </c>
    </row>
    <row r="26" spans="1:22" x14ac:dyDescent="0.35">
      <c r="A26" s="57" t="s">
        <v>93</v>
      </c>
      <c r="B26" s="73">
        <v>-29070</v>
      </c>
      <c r="C26" s="63">
        <v>-2750</v>
      </c>
      <c r="D26" s="63">
        <v>-9023</v>
      </c>
      <c r="F26" s="100">
        <f t="shared" si="0"/>
        <v>6273</v>
      </c>
      <c r="G26" s="102">
        <f t="shared" si="1"/>
        <v>-0.69522331818685579</v>
      </c>
      <c r="H26" s="101">
        <f t="shared" si="2"/>
        <v>-26320</v>
      </c>
      <c r="I26" s="68">
        <f t="shared" si="3"/>
        <v>9.5709090909090904</v>
      </c>
    </row>
    <row r="27" spans="1:22" x14ac:dyDescent="0.35">
      <c r="A27" s="57" t="s">
        <v>94</v>
      </c>
      <c r="B27" s="73">
        <v>2002</v>
      </c>
      <c r="C27" s="63">
        <v>1866</v>
      </c>
      <c r="D27" s="63">
        <v>1841</v>
      </c>
      <c r="F27" s="100">
        <f t="shared" si="0"/>
        <v>25</v>
      </c>
      <c r="G27" s="68">
        <f t="shared" si="1"/>
        <v>1.3579576317218903E-2</v>
      </c>
      <c r="H27" s="100">
        <f t="shared" si="2"/>
        <v>136</v>
      </c>
      <c r="I27" s="68">
        <f t="shared" si="3"/>
        <v>7.2883172561629156E-2</v>
      </c>
    </row>
    <row r="28" spans="1:22" x14ac:dyDescent="0.35">
      <c r="A28" s="57" t="s">
        <v>95</v>
      </c>
      <c r="B28" s="73">
        <v>-17254</v>
      </c>
      <c r="C28" s="63">
        <v>-22245</v>
      </c>
      <c r="D28" s="63">
        <v>-32696</v>
      </c>
      <c r="F28" s="100">
        <f t="shared" si="0"/>
        <v>10451</v>
      </c>
      <c r="G28" s="102">
        <f t="shared" si="1"/>
        <v>-0.31964154636652803</v>
      </c>
      <c r="H28" s="100">
        <f t="shared" si="2"/>
        <v>4991</v>
      </c>
      <c r="I28" s="102">
        <f t="shared" si="3"/>
        <v>-0.22436502584850529</v>
      </c>
    </row>
    <row r="29" spans="1:22" x14ac:dyDescent="0.35">
      <c r="A29" s="57" t="s">
        <v>96</v>
      </c>
      <c r="B29" s="73">
        <v>-21771</v>
      </c>
      <c r="C29" s="63">
        <v>-19800</v>
      </c>
      <c r="D29" s="63">
        <v>-18135</v>
      </c>
      <c r="F29" s="101">
        <f t="shared" si="0"/>
        <v>-1665</v>
      </c>
      <c r="G29" s="68">
        <f t="shared" si="1"/>
        <v>9.1811414392059559E-2</v>
      </c>
      <c r="H29" s="101">
        <f t="shared" si="2"/>
        <v>-1971</v>
      </c>
      <c r="I29" s="68">
        <f t="shared" si="3"/>
        <v>9.9545454545454548E-2</v>
      </c>
    </row>
    <row r="30" spans="1:22" ht="15" thickBot="1" x14ac:dyDescent="0.4">
      <c r="A30" s="76" t="s">
        <v>97</v>
      </c>
      <c r="B30" s="87">
        <v>-1309</v>
      </c>
      <c r="C30" s="70">
        <v>-1006</v>
      </c>
      <c r="D30" s="106">
        <v>-863</v>
      </c>
      <c r="F30" s="101">
        <f t="shared" si="0"/>
        <v>-143</v>
      </c>
      <c r="G30" s="68">
        <f t="shared" si="1"/>
        <v>0.16570104287369641</v>
      </c>
      <c r="H30" s="101">
        <f t="shared" si="2"/>
        <v>-303</v>
      </c>
      <c r="I30" s="68">
        <f t="shared" si="3"/>
        <v>0.30119284294234594</v>
      </c>
    </row>
    <row r="31" spans="1:22" ht="15" thickBot="1" x14ac:dyDescent="0.4">
      <c r="A31" s="88" t="s">
        <v>98</v>
      </c>
      <c r="B31" s="87">
        <v>-37757</v>
      </c>
      <c r="C31" s="70">
        <v>-43935</v>
      </c>
      <c r="D31" s="70">
        <v>-58876</v>
      </c>
      <c r="F31" s="109">
        <f t="shared" si="0"/>
        <v>14941</v>
      </c>
      <c r="G31" s="108">
        <f t="shared" si="1"/>
        <v>-0.25377063659215982</v>
      </c>
      <c r="H31" s="109">
        <f t="shared" si="2"/>
        <v>6178</v>
      </c>
      <c r="I31" s="108">
        <f t="shared" si="3"/>
        <v>-0.14061682030271994</v>
      </c>
    </row>
    <row r="32" spans="1:22" ht="15" thickBot="1" x14ac:dyDescent="0.4">
      <c r="A32" s="54" t="s">
        <v>99</v>
      </c>
      <c r="B32" s="50"/>
      <c r="C32" s="50"/>
      <c r="D32" s="50"/>
      <c r="F32" s="100"/>
      <c r="G32" s="68"/>
      <c r="H32" s="100"/>
      <c r="I32" s="68"/>
      <c r="O32" s="49"/>
      <c r="P32" s="49"/>
      <c r="Q32" s="49"/>
      <c r="S32" s="133" t="s">
        <v>1</v>
      </c>
      <c r="T32" s="133"/>
      <c r="U32" s="133" t="s">
        <v>2</v>
      </c>
      <c r="V32" s="133"/>
    </row>
    <row r="33" spans="1:22" ht="23" x14ac:dyDescent="0.35">
      <c r="A33" s="57" t="s">
        <v>100</v>
      </c>
      <c r="B33" s="73">
        <v>-44477</v>
      </c>
      <c r="C33" s="63">
        <v>-28107</v>
      </c>
      <c r="D33" s="63">
        <v>-23886</v>
      </c>
      <c r="F33" s="101">
        <f t="shared" si="0"/>
        <v>-4221</v>
      </c>
      <c r="G33" s="68">
        <f t="shared" si="1"/>
        <v>0.17671439336850037</v>
      </c>
      <c r="H33" s="101">
        <f t="shared" si="2"/>
        <v>-16370</v>
      </c>
      <c r="I33" s="68">
        <f t="shared" si="3"/>
        <v>0.58241719144697046</v>
      </c>
      <c r="O33" s="94">
        <v>2024</v>
      </c>
      <c r="P33" s="94">
        <v>2023</v>
      </c>
      <c r="Q33" s="94">
        <v>2022</v>
      </c>
      <c r="S33" s="55" t="s">
        <v>4</v>
      </c>
      <c r="T33" s="55" t="s">
        <v>38</v>
      </c>
      <c r="U33" s="55" t="s">
        <v>4</v>
      </c>
      <c r="V33" s="55" t="s">
        <v>38</v>
      </c>
    </row>
    <row r="34" spans="1:22" ht="37.5" x14ac:dyDescent="0.35">
      <c r="A34" s="57" t="s">
        <v>101</v>
      </c>
      <c r="B34" s="73">
        <v>-69132</v>
      </c>
      <c r="C34" s="63">
        <v>-16700</v>
      </c>
      <c r="D34" s="63">
        <v>-22038</v>
      </c>
      <c r="F34" s="100">
        <f t="shared" si="0"/>
        <v>5338</v>
      </c>
      <c r="G34" s="102">
        <f t="shared" si="1"/>
        <v>-0.24221798711316816</v>
      </c>
      <c r="H34" s="101">
        <f t="shared" si="2"/>
        <v>-52432</v>
      </c>
      <c r="I34" s="68">
        <f t="shared" si="3"/>
        <v>3.1396407185628741</v>
      </c>
      <c r="N34" t="s">
        <v>89</v>
      </c>
      <c r="O34">
        <v>118548</v>
      </c>
      <c r="P34">
        <v>87582</v>
      </c>
      <c r="Q34">
        <v>89035</v>
      </c>
      <c r="S34">
        <v>-1453</v>
      </c>
      <c r="T34">
        <v>-1.6319424945246252E-2</v>
      </c>
      <c r="U34">
        <v>30966</v>
      </c>
      <c r="V34">
        <v>0.35356580119202574</v>
      </c>
    </row>
    <row r="35" spans="1:22" x14ac:dyDescent="0.35">
      <c r="A35" s="57" t="s">
        <v>102</v>
      </c>
      <c r="B35" s="73">
        <v>-17732</v>
      </c>
      <c r="C35" s="63">
        <v>-37651</v>
      </c>
      <c r="D35" s="63">
        <v>-26456</v>
      </c>
      <c r="F35" s="101">
        <f t="shared" si="0"/>
        <v>-11195</v>
      </c>
      <c r="G35" s="68">
        <f t="shared" si="1"/>
        <v>0.42315542788025401</v>
      </c>
      <c r="H35" s="100">
        <f t="shared" si="2"/>
        <v>19919</v>
      </c>
      <c r="I35" s="102">
        <f t="shared" si="3"/>
        <v>-0.52904305330535706</v>
      </c>
      <c r="N35" t="s">
        <v>98</v>
      </c>
      <c r="O35">
        <v>-37757</v>
      </c>
      <c r="P35">
        <v>-43935</v>
      </c>
      <c r="Q35">
        <v>-58876</v>
      </c>
      <c r="S35">
        <v>14941</v>
      </c>
      <c r="T35">
        <v>-0.25377063659215982</v>
      </c>
      <c r="U35">
        <v>6178</v>
      </c>
      <c r="V35">
        <v>-0.14061682030271994</v>
      </c>
    </row>
    <row r="36" spans="1:22" x14ac:dyDescent="0.35">
      <c r="F36" s="100"/>
      <c r="G36" s="68"/>
      <c r="H36" s="100"/>
      <c r="I36" s="68"/>
      <c r="N36" t="s">
        <v>103</v>
      </c>
      <c r="O36">
        <v>-96970</v>
      </c>
      <c r="P36">
        <v>-22680</v>
      </c>
      <c r="Q36">
        <v>-30311</v>
      </c>
      <c r="S36">
        <v>7631</v>
      </c>
      <c r="T36">
        <v>-0.25175678796476525</v>
      </c>
      <c r="U36">
        <v>-74290</v>
      </c>
      <c r="V36">
        <v>3.2755731922398588</v>
      </c>
    </row>
    <row r="37" spans="1:22" x14ac:dyDescent="0.35">
      <c r="A37" s="57" t="s">
        <v>104</v>
      </c>
      <c r="B37" s="73">
        <v>24775</v>
      </c>
      <c r="C37" s="63">
        <v>33510</v>
      </c>
      <c r="D37" s="63">
        <v>16451</v>
      </c>
      <c r="F37" s="100">
        <f t="shared" si="0"/>
        <v>17059</v>
      </c>
      <c r="G37" s="68">
        <f t="shared" si="1"/>
        <v>1.0369582396206918</v>
      </c>
      <c r="H37" s="101">
        <f t="shared" si="2"/>
        <v>-8735</v>
      </c>
      <c r="I37" s="102">
        <f t="shared" si="3"/>
        <v>-0.26066845717696208</v>
      </c>
      <c r="N37" t="s">
        <v>105</v>
      </c>
      <c r="O37">
        <v>-16389</v>
      </c>
      <c r="P37">
        <v>20773</v>
      </c>
      <c r="Q37">
        <v>-293</v>
      </c>
      <c r="S37">
        <v>21066</v>
      </c>
      <c r="T37">
        <v>-71.897610921501709</v>
      </c>
      <c r="U37">
        <v>-37162</v>
      </c>
      <c r="V37">
        <v>-1.7889568189476726</v>
      </c>
    </row>
    <row r="38" spans="1:22" x14ac:dyDescent="0.35">
      <c r="A38" s="57" t="s">
        <v>106</v>
      </c>
      <c r="B38" s="73">
        <v>10894</v>
      </c>
      <c r="C38" s="63">
        <v>14354</v>
      </c>
      <c r="D38" s="63">
        <v>28443</v>
      </c>
      <c r="F38" s="101">
        <f t="shared" si="0"/>
        <v>-14089</v>
      </c>
      <c r="G38" s="102">
        <f t="shared" si="1"/>
        <v>-0.49534156031360965</v>
      </c>
      <c r="H38" s="101">
        <f t="shared" si="2"/>
        <v>-3460</v>
      </c>
      <c r="I38" s="102">
        <f t="shared" si="3"/>
        <v>-0.24104779155636061</v>
      </c>
    </row>
    <row r="39" spans="1:22" ht="15" thickBot="1" x14ac:dyDescent="0.4">
      <c r="A39" s="76" t="s">
        <v>97</v>
      </c>
      <c r="B39" s="87">
        <v>-1298</v>
      </c>
      <c r="C39" s="70">
        <v>-3116</v>
      </c>
      <c r="D39" s="70">
        <v>-2825</v>
      </c>
      <c r="F39" s="101">
        <f t="shared" si="0"/>
        <v>-291</v>
      </c>
      <c r="G39" s="68">
        <f t="shared" si="1"/>
        <v>0.10300884955752213</v>
      </c>
      <c r="H39" s="100">
        <f t="shared" si="2"/>
        <v>1818</v>
      </c>
      <c r="I39" s="102">
        <f t="shared" si="3"/>
        <v>-0.58344030808729141</v>
      </c>
    </row>
    <row r="40" spans="1:22" ht="15" thickBot="1" x14ac:dyDescent="0.4">
      <c r="A40" s="88" t="s">
        <v>103</v>
      </c>
      <c r="B40" s="87">
        <v>-96970</v>
      </c>
      <c r="C40" s="70">
        <v>-22680</v>
      </c>
      <c r="D40" s="70">
        <v>-30311</v>
      </c>
      <c r="F40" s="109">
        <f t="shared" si="0"/>
        <v>7631</v>
      </c>
      <c r="G40" s="108">
        <f t="shared" si="1"/>
        <v>-0.25175678796476525</v>
      </c>
      <c r="H40" s="107">
        <f t="shared" si="2"/>
        <v>-74290</v>
      </c>
      <c r="I40" s="110">
        <f t="shared" si="3"/>
        <v>3.2755731922398588</v>
      </c>
    </row>
    <row r="41" spans="1:22" ht="25.5" thickBot="1" x14ac:dyDescent="0.4">
      <c r="A41" s="76" t="s">
        <v>107</v>
      </c>
      <c r="B41" s="105">
        <v>-210</v>
      </c>
      <c r="C41" s="106">
        <v>-194</v>
      </c>
      <c r="D41" s="106">
        <v>-141</v>
      </c>
      <c r="F41" s="101">
        <f t="shared" si="0"/>
        <v>-53</v>
      </c>
      <c r="G41" s="68">
        <f t="shared" si="1"/>
        <v>0.37588652482269502</v>
      </c>
      <c r="H41" s="101">
        <f t="shared" si="2"/>
        <v>-16</v>
      </c>
      <c r="I41" s="68">
        <f t="shared" si="3"/>
        <v>8.247422680412371E-2</v>
      </c>
    </row>
    <row r="42" spans="1:22" x14ac:dyDescent="0.35">
      <c r="A42" s="57" t="s">
        <v>105</v>
      </c>
      <c r="B42" s="73">
        <v>-16389</v>
      </c>
      <c r="C42" s="63">
        <v>20773</v>
      </c>
      <c r="D42" s="83">
        <v>-293</v>
      </c>
      <c r="F42" s="100">
        <f t="shared" si="0"/>
        <v>21066</v>
      </c>
      <c r="G42" s="102">
        <f t="shared" si="1"/>
        <v>-71.897610921501709</v>
      </c>
      <c r="H42" s="101">
        <f t="shared" si="2"/>
        <v>-37162</v>
      </c>
      <c r="I42" s="102">
        <f t="shared" si="3"/>
        <v>-1.7889568189476726</v>
      </c>
    </row>
    <row r="43" spans="1:22" ht="25.5" thickBot="1" x14ac:dyDescent="0.4">
      <c r="A43" s="76" t="s">
        <v>108</v>
      </c>
      <c r="B43" s="87">
        <v>34704</v>
      </c>
      <c r="C43" s="70">
        <v>13931</v>
      </c>
      <c r="D43" s="70">
        <v>14224</v>
      </c>
      <c r="F43" s="101">
        <f t="shared" si="0"/>
        <v>-293</v>
      </c>
      <c r="G43" s="102">
        <f t="shared" si="1"/>
        <v>-2.0598987626546682E-2</v>
      </c>
      <c r="H43" s="100">
        <f t="shared" si="2"/>
        <v>20773</v>
      </c>
      <c r="I43" s="68">
        <f t="shared" si="3"/>
        <v>1.4911348790467303</v>
      </c>
    </row>
    <row r="44" spans="1:22" ht="15" thickBot="1" x14ac:dyDescent="0.4">
      <c r="A44" s="57" t="s">
        <v>109</v>
      </c>
      <c r="B44" s="73">
        <v>18315</v>
      </c>
      <c r="C44" s="111">
        <v>34704</v>
      </c>
      <c r="D44" s="111">
        <v>13931</v>
      </c>
      <c r="F44" s="109">
        <f t="shared" si="0"/>
        <v>20773</v>
      </c>
      <c r="G44" s="110">
        <f t="shared" si="1"/>
        <v>1.4911348790467303</v>
      </c>
      <c r="H44" s="107">
        <f t="shared" si="2"/>
        <v>-16389</v>
      </c>
      <c r="I44" s="108">
        <f t="shared" si="3"/>
        <v>-0.47225103734439833</v>
      </c>
    </row>
    <row r="45" spans="1:22" ht="15" thickTop="1" x14ac:dyDescent="0.35">
      <c r="A45" s="112"/>
    </row>
  </sheetData>
  <mergeCells count="5">
    <mergeCell ref="F2:I2"/>
    <mergeCell ref="F3:G3"/>
    <mergeCell ref="H3:I3"/>
    <mergeCell ref="S32:T32"/>
    <mergeCell ref="U32:V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77677-8D33-40C4-AACC-283FEEB12757}">
  <dimension ref="A1:H24"/>
  <sheetViews>
    <sheetView topLeftCell="A6" workbookViewId="0">
      <selection activeCell="B13" sqref="B13"/>
    </sheetView>
  </sheetViews>
  <sheetFormatPr defaultRowHeight="14.5" x14ac:dyDescent="0.35"/>
  <cols>
    <col min="1" max="1" width="4.1796875" bestFit="1" customWidth="1"/>
    <col min="2" max="2" width="16.54296875" bestFit="1" customWidth="1"/>
    <col min="3" max="3" width="18.7265625" customWidth="1"/>
    <col min="4" max="4" width="17.36328125" customWidth="1"/>
    <col min="5" max="7" width="5.7265625" bestFit="1" customWidth="1"/>
  </cols>
  <sheetData>
    <row r="1" spans="1:8" ht="15" x14ac:dyDescent="0.35">
      <c r="A1" s="113" t="s">
        <v>111</v>
      </c>
      <c r="B1" s="113" t="s">
        <v>112</v>
      </c>
      <c r="C1" s="113" t="s">
        <v>110</v>
      </c>
      <c r="D1" s="113" t="s">
        <v>113</v>
      </c>
      <c r="E1" s="113">
        <v>2022</v>
      </c>
      <c r="F1" s="114">
        <v>2023</v>
      </c>
      <c r="G1" s="114">
        <v>2024</v>
      </c>
      <c r="H1" s="115"/>
    </row>
    <row r="2" spans="1:8" ht="31" x14ac:dyDescent="0.35">
      <c r="A2" s="116">
        <v>1</v>
      </c>
      <c r="B2" s="117" t="s">
        <v>114</v>
      </c>
      <c r="C2" s="118" t="s">
        <v>115</v>
      </c>
      <c r="D2" s="119" t="s">
        <v>116</v>
      </c>
      <c r="E2" s="119"/>
      <c r="F2" s="120">
        <f>'[1]Babalnce sheet'!D12/'[1]Babalnce sheet'!D29</f>
        <v>1.7691672507657299</v>
      </c>
      <c r="G2" s="119"/>
      <c r="H2" s="115"/>
    </row>
    <row r="3" spans="1:8" ht="15.5" x14ac:dyDescent="0.35">
      <c r="A3" s="119"/>
      <c r="B3" s="119"/>
      <c r="C3" s="119"/>
      <c r="D3" s="119" t="s">
        <v>117</v>
      </c>
      <c r="E3" s="119"/>
      <c r="F3" s="119"/>
      <c r="G3" s="120">
        <f>'[1]Babalnce sheet'!C12/'[1]Babalnce sheet'!C29</f>
        <v>1.2749549031815206</v>
      </c>
      <c r="H3" s="115"/>
    </row>
    <row r="4" spans="1:8" ht="46" customHeight="1" x14ac:dyDescent="0.35">
      <c r="A4" s="119"/>
      <c r="B4" s="137" t="s">
        <v>118</v>
      </c>
      <c r="C4" s="137"/>
      <c r="D4" s="137"/>
      <c r="E4" s="137"/>
      <c r="F4" s="137"/>
      <c r="G4" s="137"/>
      <c r="H4" s="115"/>
    </row>
    <row r="5" spans="1:8" ht="15.5" x14ac:dyDescent="0.35">
      <c r="A5" s="119"/>
      <c r="B5" s="119"/>
      <c r="C5" s="119"/>
      <c r="D5" s="119"/>
      <c r="E5" s="119"/>
      <c r="F5" s="119"/>
      <c r="G5" s="119"/>
      <c r="H5" s="115"/>
    </row>
    <row r="6" spans="1:8" ht="46.5" x14ac:dyDescent="0.35">
      <c r="A6" s="116">
        <v>2</v>
      </c>
      <c r="B6" s="118" t="s">
        <v>119</v>
      </c>
      <c r="C6" s="138" t="s">
        <v>120</v>
      </c>
      <c r="D6" s="117" t="s">
        <v>121</v>
      </c>
      <c r="E6" s="117"/>
      <c r="F6" s="120">
        <f>'[1]Babalnce sheet'!D36/'[1]Babalnce sheet'!D42</f>
        <v>0.99772091376810546</v>
      </c>
      <c r="G6" s="121"/>
      <c r="H6" s="115"/>
    </row>
    <row r="7" spans="1:8" ht="15.5" x14ac:dyDescent="0.35">
      <c r="A7" s="119"/>
      <c r="B7" s="119"/>
      <c r="C7" s="138"/>
      <c r="D7" s="117" t="s">
        <v>122</v>
      </c>
      <c r="E7" s="117"/>
      <c r="F7" s="121"/>
      <c r="G7" s="120">
        <f>'[1]Babalnce sheet'!C36/'[1]Babalnce sheet'!C42</f>
        <v>0.90766061897294736</v>
      </c>
      <c r="H7" s="115"/>
    </row>
    <row r="8" spans="1:8" ht="61" customHeight="1" x14ac:dyDescent="0.35">
      <c r="A8" s="119"/>
      <c r="B8" s="137" t="s">
        <v>123</v>
      </c>
      <c r="C8" s="137"/>
      <c r="D8" s="137"/>
      <c r="E8" s="137"/>
      <c r="F8" s="137"/>
      <c r="G8" s="137"/>
      <c r="H8" s="115"/>
    </row>
    <row r="9" spans="1:8" ht="15.5" x14ac:dyDescent="0.35">
      <c r="A9" s="119"/>
      <c r="B9" s="137"/>
      <c r="C9" s="137"/>
      <c r="D9" s="137"/>
      <c r="E9" s="137"/>
      <c r="F9" s="137"/>
      <c r="G9" s="137"/>
      <c r="H9" s="115"/>
    </row>
    <row r="10" spans="1:8" ht="15.5" x14ac:dyDescent="0.35">
      <c r="A10" s="119"/>
      <c r="B10" s="137"/>
      <c r="C10" s="137"/>
      <c r="D10" s="137"/>
      <c r="E10" s="137"/>
      <c r="F10" s="137"/>
      <c r="G10" s="137"/>
      <c r="H10" s="115"/>
    </row>
    <row r="11" spans="1:8" ht="15.5" x14ac:dyDescent="0.35">
      <c r="A11" s="119"/>
      <c r="B11" s="119"/>
      <c r="C11" s="119"/>
      <c r="D11" s="119"/>
      <c r="E11" s="119"/>
      <c r="F11" s="119"/>
      <c r="G11" s="119"/>
      <c r="H11" s="115"/>
    </row>
    <row r="12" spans="1:8" ht="47.5" customHeight="1" x14ac:dyDescent="0.35">
      <c r="A12" s="116">
        <v>3</v>
      </c>
      <c r="B12" s="119" t="s">
        <v>124</v>
      </c>
      <c r="C12" s="138" t="s">
        <v>125</v>
      </c>
      <c r="D12" s="122" t="s">
        <v>126</v>
      </c>
      <c r="E12" s="122"/>
      <c r="F12" s="123">
        <v>1.7451631796752729</v>
      </c>
      <c r="G12" s="119"/>
      <c r="H12" s="115"/>
    </row>
    <row r="13" spans="1:8" ht="31" x14ac:dyDescent="0.35">
      <c r="A13" s="119"/>
      <c r="B13" s="119"/>
      <c r="C13" s="138"/>
      <c r="D13" s="117" t="s">
        <v>127</v>
      </c>
      <c r="E13" s="117"/>
      <c r="F13" s="119"/>
      <c r="G13" s="120">
        <v>1.2650096579027186</v>
      </c>
      <c r="H13" s="115"/>
    </row>
    <row r="14" spans="1:8" ht="30" customHeight="1" x14ac:dyDescent="0.35">
      <c r="A14" s="119"/>
      <c r="B14" s="137" t="s">
        <v>128</v>
      </c>
      <c r="C14" s="137"/>
      <c r="D14" s="137"/>
      <c r="E14" s="137"/>
      <c r="F14" s="137"/>
      <c r="G14" s="137"/>
      <c r="H14" s="115"/>
    </row>
    <row r="15" spans="1:8" ht="15.5" x14ac:dyDescent="0.35">
      <c r="A15" s="119"/>
      <c r="B15" s="137"/>
      <c r="C15" s="137"/>
      <c r="D15" s="137"/>
      <c r="E15" s="137"/>
      <c r="F15" s="137"/>
      <c r="G15" s="137"/>
      <c r="H15" s="115"/>
    </row>
    <row r="16" spans="1:8" ht="15.5" x14ac:dyDescent="0.35">
      <c r="A16" s="119"/>
      <c r="B16" s="137"/>
      <c r="C16" s="137"/>
      <c r="D16" s="137"/>
      <c r="E16" s="137"/>
      <c r="F16" s="137"/>
      <c r="G16" s="137"/>
      <c r="H16" s="115"/>
    </row>
    <row r="17" spans="1:8" ht="15.5" x14ac:dyDescent="0.35">
      <c r="A17" s="119"/>
      <c r="B17" s="117"/>
      <c r="C17" s="117"/>
      <c r="D17" s="117"/>
      <c r="E17" s="117"/>
      <c r="F17" s="117"/>
      <c r="G17" s="117"/>
      <c r="H17" s="115"/>
    </row>
    <row r="18" spans="1:8" ht="31" x14ac:dyDescent="0.35">
      <c r="A18" s="119">
        <v>4</v>
      </c>
      <c r="B18" s="118" t="s">
        <v>129</v>
      </c>
      <c r="C18" s="118" t="s">
        <v>130</v>
      </c>
      <c r="D18" s="119" t="s">
        <v>131</v>
      </c>
      <c r="E18" s="121">
        <f>83383/2063</f>
        <v>40.418322830828892</v>
      </c>
      <c r="F18" s="121"/>
      <c r="G18" s="121"/>
      <c r="H18" s="115"/>
    </row>
    <row r="19" spans="1:8" ht="15.5" x14ac:dyDescent="0.35">
      <c r="A19" s="116"/>
      <c r="B19" s="118"/>
      <c r="C19" s="118"/>
      <c r="D19" s="118" t="s">
        <v>132</v>
      </c>
      <c r="E19" s="124"/>
      <c r="F19" s="125">
        <f>88523/1968</f>
        <v>44.981199186991873</v>
      </c>
      <c r="G19" s="125"/>
      <c r="H19" s="115"/>
    </row>
    <row r="20" spans="1:8" ht="15.5" x14ac:dyDescent="0.35">
      <c r="A20" s="119"/>
      <c r="B20" s="118"/>
      <c r="C20" s="118"/>
      <c r="D20" s="118" t="s">
        <v>133</v>
      </c>
      <c r="E20" s="124"/>
      <c r="F20" s="125"/>
      <c r="G20" s="125">
        <f>109433/2935</f>
        <v>37.285519591141394</v>
      </c>
      <c r="H20" s="115"/>
    </row>
    <row r="21" spans="1:8" ht="45.5" customHeight="1" x14ac:dyDescent="0.35">
      <c r="A21" s="119"/>
      <c r="B21" s="137" t="s">
        <v>134</v>
      </c>
      <c r="C21" s="137"/>
      <c r="D21" s="137"/>
      <c r="E21" s="137"/>
      <c r="F21" s="137"/>
      <c r="G21" s="137"/>
      <c r="H21" s="115"/>
    </row>
    <row r="22" spans="1:8" ht="15.5" x14ac:dyDescent="0.35">
      <c r="A22" s="119"/>
      <c r="B22" s="137"/>
      <c r="C22" s="137"/>
      <c r="D22" s="137"/>
      <c r="E22" s="137"/>
      <c r="F22" s="137"/>
      <c r="G22" s="137"/>
      <c r="H22" s="115"/>
    </row>
    <row r="23" spans="1:8" ht="15.5" x14ac:dyDescent="0.35">
      <c r="A23" s="119"/>
      <c r="B23" s="137"/>
      <c r="C23" s="137"/>
      <c r="D23" s="137"/>
      <c r="E23" s="137"/>
      <c r="F23" s="137"/>
      <c r="G23" s="137"/>
      <c r="H23" s="115"/>
    </row>
    <row r="24" spans="1:8" x14ac:dyDescent="0.35">
      <c r="A24" s="126"/>
      <c r="B24" s="126"/>
      <c r="C24" s="126"/>
      <c r="D24" s="126"/>
      <c r="E24" s="126"/>
      <c r="F24" s="126"/>
      <c r="G24" s="126"/>
      <c r="H24" s="115"/>
    </row>
  </sheetData>
  <mergeCells count="6">
    <mergeCell ref="B21:G23"/>
    <mergeCell ref="B4:G4"/>
    <mergeCell ref="C6:C7"/>
    <mergeCell ref="B8:G10"/>
    <mergeCell ref="C12:C13"/>
    <mergeCell ref="B14:G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 Analysis</vt:lpstr>
      <vt:lpstr>Balance Sheet Analysis</vt:lpstr>
      <vt:lpstr>Clash Flows Statement analysis</vt:lpstr>
      <vt:lpstr>Ratio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Chukwuemeka Obiekwe Vincent</dc:creator>
  <cp:lastModifiedBy>Chukwuemeka Obiekwe Vincent</cp:lastModifiedBy>
  <dcterms:created xsi:type="dcterms:W3CDTF">2025-01-29T22:55:29Z</dcterms:created>
  <dcterms:modified xsi:type="dcterms:W3CDTF">2025-05-08T18:04:11Z</dcterms:modified>
</cp:coreProperties>
</file>