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9040" windowHeight="15840" tabRatio="482" activeTab="1"/>
  </bookViews>
  <sheets>
    <sheet name="Main" sheetId="2" r:id="rId1"/>
    <sheet name="Sheet1" sheetId="4" r:id="rId2"/>
    <sheet name="Calculation" sheetId="3" r:id="rId3"/>
  </sheets>
  <definedNames>
    <definedName name="_xlnm.Print_Area" localSheetId="0">Main!$A$1:$W$38</definedName>
  </definedNames>
  <calcPr calcId="145621"/>
</workbook>
</file>

<file path=xl/calcChain.xml><?xml version="1.0" encoding="utf-8"?>
<calcChain xmlns="http://schemas.openxmlformats.org/spreadsheetml/2006/main">
  <c r="G25" i="3" l="1"/>
  <c r="F2" i="2" l="1"/>
  <c r="P31" i="2" l="1"/>
  <c r="G22" i="3" l="1"/>
  <c r="K14" i="2"/>
  <c r="P30" i="2"/>
  <c r="U10" i="2" l="1"/>
  <c r="R10" i="2"/>
  <c r="O10" i="2"/>
  <c r="L10" i="2"/>
  <c r="U9" i="2" l="1"/>
  <c r="R9" i="2"/>
  <c r="K20" i="2" l="1"/>
  <c r="H32" i="3" l="1"/>
  <c r="E40" i="3" l="1"/>
  <c r="N18" i="2" s="1"/>
  <c r="D40" i="3"/>
  <c r="K18" i="2" s="1"/>
  <c r="O9" i="2"/>
  <c r="L9" i="2"/>
  <c r="G32" i="3" l="1"/>
  <c r="K16" i="2" s="1"/>
  <c r="H5" i="2"/>
</calcChain>
</file>

<file path=xl/sharedStrings.xml><?xml version="1.0" encoding="utf-8"?>
<sst xmlns="http://schemas.openxmlformats.org/spreadsheetml/2006/main" count="140" uniqueCount="103">
  <si>
    <t>Date:</t>
  </si>
  <si>
    <t>Test No:</t>
  </si>
  <si>
    <t>Material Name:</t>
  </si>
  <si>
    <t>Laboratory Incharge</t>
  </si>
  <si>
    <t>Sohail Ghouri</t>
  </si>
  <si>
    <t>Test performed By</t>
  </si>
  <si>
    <t>Test</t>
  </si>
  <si>
    <t xml:space="preserve">Breaking 
Elongation </t>
  </si>
  <si>
    <t>Results</t>
  </si>
  <si>
    <t>Date</t>
  </si>
  <si>
    <t>Gauge Length (mm)</t>
  </si>
  <si>
    <t>Warp</t>
  </si>
  <si>
    <t>Sample Information</t>
  </si>
  <si>
    <t>Direction</t>
  </si>
  <si>
    <t>Maximum Load (N)</t>
  </si>
  <si>
    <t>Deflection at Maximum Load (mm)</t>
  </si>
  <si>
    <t>Roll#:</t>
  </si>
  <si>
    <t>Supplier:</t>
  </si>
  <si>
    <t>Loss of weight</t>
  </si>
  <si>
    <t>W1</t>
  </si>
  <si>
    <t>W2</t>
  </si>
  <si>
    <t>cal</t>
  </si>
  <si>
    <t>Receiving Date:</t>
  </si>
  <si>
    <t>Tensile Strength</t>
  </si>
  <si>
    <t>Comments</t>
  </si>
  <si>
    <t>Unit</t>
  </si>
  <si>
    <t>N/cm</t>
  </si>
  <si>
    <t>%</t>
  </si>
  <si>
    <t>Test Report Of SR Bladder</t>
  </si>
  <si>
    <t>Hardness:</t>
  </si>
  <si>
    <t>Hardness</t>
  </si>
  <si>
    <t>Resilience Test</t>
  </si>
  <si>
    <t>Stability Test</t>
  </si>
  <si>
    <t>Abrasion (Loss of wt.)</t>
  </si>
  <si>
    <t xml:space="preserve">ReMarks:                       </t>
  </si>
  <si>
    <t>Specific Gravity</t>
  </si>
  <si>
    <t>Reference:</t>
  </si>
  <si>
    <t xml:space="preserve">Air Retention Test </t>
  </si>
  <si>
    <t>Day</t>
  </si>
  <si>
    <t>Decrease In Pr.</t>
  </si>
  <si>
    <t>T.Pressure</t>
  </si>
  <si>
    <t>%age Leakage</t>
  </si>
  <si>
    <t>Fresh</t>
  </si>
  <si>
    <t>Nill</t>
  </si>
  <si>
    <t>g/sqcm</t>
  </si>
  <si>
    <t>3 Days</t>
  </si>
  <si>
    <t>72 Hours</t>
  </si>
  <si>
    <t>Store</t>
  </si>
  <si>
    <t xml:space="preserve"> </t>
  </si>
  <si>
    <t>Sp.Grravity</t>
  </si>
  <si>
    <t>Size :</t>
  </si>
  <si>
    <t>Compressin Test</t>
  </si>
  <si>
    <t>Pass</t>
  </si>
  <si>
    <t xml:space="preserve"> All Bladders are acceptable.</t>
  </si>
  <si>
    <t> Migration Test:</t>
  </si>
  <si>
    <t>Valve Test:</t>
  </si>
  <si>
    <t xml:space="preserve">1) </t>
  </si>
  <si>
    <t>Valve not Leaked upto 500 strokes</t>
  </si>
  <si>
    <t>PO#</t>
  </si>
  <si>
    <t>26/02/2021</t>
  </si>
  <si>
    <t>New Dye refference</t>
  </si>
  <si>
    <t>Siba Ding  180-190 (Size 4)</t>
  </si>
  <si>
    <t>Bilal Tahir</t>
  </si>
  <si>
    <t>SR Bladders 195-205g</t>
  </si>
  <si>
    <t xml:space="preserve">BD032-21 </t>
  </si>
  <si>
    <t>195-205  Hamza Rubber Works</t>
  </si>
  <si>
    <t>Hamza Rubber Works</t>
  </si>
  <si>
    <t>4/5 comparing it with grey scale.</t>
  </si>
  <si>
    <t>Receiving</t>
  </si>
  <si>
    <t>material</t>
  </si>
  <si>
    <t>Size</t>
  </si>
  <si>
    <t>Results1</t>
  </si>
  <si>
    <t>Results2</t>
  </si>
  <si>
    <t>Results3</t>
  </si>
  <si>
    <t>Results4</t>
  </si>
  <si>
    <t>AirDate</t>
  </si>
  <si>
    <t>ReMarks</t>
  </si>
  <si>
    <t>TestNo</t>
  </si>
  <si>
    <t>PONo</t>
  </si>
  <si>
    <t>Supplier</t>
  </si>
  <si>
    <t>ValveTest</t>
  </si>
  <si>
    <t>SpecificGravity</t>
  </si>
  <si>
    <t>ResilienceTest</t>
  </si>
  <si>
    <t>AbrasionLossOfWt</t>
  </si>
  <si>
    <t>StabilityTest</t>
  </si>
  <si>
    <t> MigrationTest</t>
  </si>
  <si>
    <t>DecreaseInPr</t>
  </si>
  <si>
    <t>TPressure</t>
  </si>
  <si>
    <t>PercentageLeakage</t>
  </si>
  <si>
    <t>Ref</t>
  </si>
  <si>
    <t xml:space="preserve">Ali </t>
  </si>
  <si>
    <t>Rehan</t>
  </si>
  <si>
    <t>rubber</t>
  </si>
  <si>
    <t>cm</t>
  </si>
  <si>
    <t>pass</t>
  </si>
  <si>
    <t>fail</t>
  </si>
  <si>
    <t>valve not leaked pass</t>
  </si>
  <si>
    <t>fdsf</t>
  </si>
  <si>
    <t>fdfs</t>
  </si>
  <si>
    <t>fdfsf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</si>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</sst>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&quot;£&quot;* #,##0.00_-;\-&quot;£&quot;* #,##0.00_-;_-&quot;£&quot;* &quot;-&quot;??_-;_-@_-"/>
    <numFmt numFmtId="165" formatCode="0.0"/>
    <numFmt numFmtId="166" formatCode="0.000"/>
    <numFmt numFmtId="167" formatCode="0.0&quot;,&quot;"/>
    <numFmt numFmtId="168" formatCode="&quot;PU&quot;000&quot;-08&quot;"/>
    <numFmt numFmtId="169" formatCode="0.00&quot;Shore A&quot;"/>
    <numFmt numFmtId="170" formatCode="0.0000"/>
    <numFmt numFmtId="171" formatCode="0.0&quot;Shore A&quot;"/>
    <numFmt numFmtId="172" formatCode="0&quot; mg&quot;"/>
    <numFmt numFmtId="173" formatCode="0.0%"/>
    <numFmt numFmtId="174" formatCode="dd/mm/yyyy;@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Georgia"/>
      <family val="1"/>
    </font>
    <font>
      <b/>
      <sz val="10"/>
      <name val="Georgia"/>
      <family val="1"/>
    </font>
    <font>
      <i/>
      <sz val="10"/>
      <name val="Georgia"/>
      <family val="1"/>
    </font>
    <font>
      <sz val="28"/>
      <name val="Monotype Corsiva"/>
      <family val="4"/>
    </font>
    <font>
      <b/>
      <i/>
      <sz val="10"/>
      <name val="Georgia"/>
      <family val="1"/>
    </font>
    <font>
      <b/>
      <u/>
      <sz val="9"/>
      <name val="Georgia"/>
      <family val="1"/>
    </font>
    <font>
      <sz val="10"/>
      <name val="Arial"/>
      <family val="2"/>
    </font>
    <font>
      <b/>
      <u/>
      <sz val="12"/>
      <name val="Georgia"/>
      <family val="1"/>
    </font>
    <font>
      <b/>
      <u/>
      <sz val="11"/>
      <name val="Georgi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8"/>
      <name val="Arial"/>
      <family val="2"/>
    </font>
    <font>
      <i/>
      <sz val="10"/>
      <name val="Arial"/>
      <family val="2"/>
    </font>
    <font>
      <b/>
      <i/>
      <u/>
      <sz val="10"/>
      <name val="Georgia"/>
      <family val="1"/>
    </font>
    <font>
      <i/>
      <u/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1"/>
      <name val="Georgia"/>
      <family val="1"/>
    </font>
    <font>
      <b/>
      <u/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4"/>
      <name val="Book Antiqua"/>
      <family val="1"/>
    </font>
    <font>
      <i/>
      <sz val="14"/>
      <name val="Arial"/>
      <family val="2"/>
    </font>
    <font>
      <b/>
      <sz val="14"/>
      <name val="Times New Roman"/>
      <family val="1"/>
    </font>
    <font>
      <b/>
      <i/>
      <sz val="16"/>
      <name val="Times New Roman"/>
      <family val="1"/>
    </font>
    <font>
      <b/>
      <i/>
      <sz val="14"/>
      <name val="Times New Roman"/>
      <family val="1"/>
    </font>
    <font>
      <b/>
      <sz val="11"/>
      <name val="Book Antiqua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u/>
      <sz val="12"/>
      <name val="Book Antiqua"/>
      <family val="1"/>
    </font>
    <font>
      <sz val="26"/>
      <name val="Georgia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9"/>
      <name val="Georgia"/>
      <family val="1"/>
    </font>
    <font>
      <b/>
      <sz val="15"/>
      <name val="Book Antiqua"/>
      <family val="1"/>
    </font>
    <font>
      <b/>
      <i/>
      <sz val="10"/>
      <name val="Arial"/>
      <family val="2"/>
    </font>
    <font>
      <sz val="1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center"/>
    </xf>
    <xf numFmtId="0" fontId="1" fillId="0" borderId="0" xfId="0" applyFont="1" applyBorder="1"/>
    <xf numFmtId="167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4" fillId="0" borderId="0" xfId="0" applyFont="1" applyFill="1"/>
    <xf numFmtId="49" fontId="18" fillId="0" borderId="0" xfId="1" applyNumberFormat="1" applyFont="1" applyBorder="1" applyAlignment="1"/>
    <xf numFmtId="49" fontId="18" fillId="0" borderId="0" xfId="1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Border="1"/>
    <xf numFmtId="0" fontId="10" fillId="0" borderId="0" xfId="0" applyFont="1" applyAlignment="1"/>
    <xf numFmtId="0" fontId="15" fillId="0" borderId="0" xfId="0" applyFont="1" applyBorder="1" applyAlignment="1" applyProtection="1"/>
    <xf numFmtId="0" fontId="23" fillId="0" borderId="0" xfId="0" applyFont="1" applyAlignment="1"/>
    <xf numFmtId="0" fontId="26" fillId="0" borderId="0" xfId="0" applyFont="1"/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2" fontId="24" fillId="0" borderId="0" xfId="0" applyNumberFormat="1" applyFont="1" applyBorder="1" applyAlignment="1">
      <alignment horizontal="center"/>
    </xf>
    <xf numFmtId="0" fontId="17" fillId="0" borderId="0" xfId="0" applyFont="1"/>
    <xf numFmtId="0" fontId="25" fillId="0" borderId="0" xfId="0" applyFont="1" applyAlignment="1"/>
    <xf numFmtId="0" fontId="28" fillId="0" borderId="0" xfId="0" applyFont="1" applyBorder="1" applyAlignment="1">
      <alignment horizontal="center"/>
    </xf>
    <xf numFmtId="0" fontId="29" fillId="0" borderId="0" xfId="0" applyFont="1"/>
    <xf numFmtId="0" fontId="34" fillId="0" borderId="0" xfId="0" applyFont="1" applyFill="1"/>
    <xf numFmtId="0" fontId="35" fillId="0" borderId="0" xfId="0" applyFont="1" applyFill="1" applyAlignment="1">
      <alignment horizontal="center"/>
    </xf>
    <xf numFmtId="0" fontId="35" fillId="0" borderId="0" xfId="0" applyFont="1" applyFill="1"/>
    <xf numFmtId="0" fontId="35" fillId="0" borderId="0" xfId="0" applyFont="1" applyFill="1" applyAlignment="1">
      <alignment horizontal="left"/>
    </xf>
    <xf numFmtId="49" fontId="35" fillId="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center"/>
    </xf>
    <xf numFmtId="0" fontId="34" fillId="0" borderId="0" xfId="0" applyFont="1" applyFill="1" applyAlignment="1">
      <alignment horizontal="center" wrapText="1"/>
    </xf>
    <xf numFmtId="0" fontId="36" fillId="0" borderId="0" xfId="0" applyFont="1" applyFill="1"/>
    <xf numFmtId="0" fontId="34" fillId="0" borderId="0" xfId="0" applyFont="1" applyFill="1" applyAlignment="1">
      <alignment horizontal="center"/>
    </xf>
    <xf numFmtId="0" fontId="34" fillId="0" borderId="0" xfId="0" applyFont="1" applyFill="1" applyProtection="1"/>
    <xf numFmtId="2" fontId="34" fillId="0" borderId="0" xfId="0" applyNumberFormat="1" applyFont="1" applyFill="1" applyAlignment="1" applyProtection="1">
      <alignment horizontal="center"/>
    </xf>
    <xf numFmtId="166" fontId="34" fillId="0" borderId="0" xfId="0" applyNumberFormat="1" applyFont="1" applyFill="1" applyAlignment="1">
      <alignment horizontal="center"/>
    </xf>
    <xf numFmtId="10" fontId="34" fillId="0" borderId="0" xfId="0" applyNumberFormat="1" applyFont="1" applyFill="1"/>
    <xf numFmtId="166" fontId="34" fillId="0" borderId="0" xfId="0" applyNumberFormat="1" applyFont="1" applyFill="1"/>
    <xf numFmtId="0" fontId="25" fillId="0" borderId="0" xfId="0" applyFont="1" applyAlignment="1"/>
    <xf numFmtId="0" fontId="25" fillId="0" borderId="0" xfId="0" applyFont="1" applyBorder="1" applyAlignment="1"/>
    <xf numFmtId="0" fontId="26" fillId="0" borderId="0" xfId="0" applyFont="1" applyBorder="1"/>
    <xf numFmtId="170" fontId="30" fillId="0" borderId="0" xfId="0" applyNumberFormat="1" applyFont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/>
    <xf numFmtId="166" fontId="0" fillId="0" borderId="0" xfId="0" applyNumberFormat="1"/>
    <xf numFmtId="0" fontId="25" fillId="0" borderId="0" xfId="0" applyFont="1" applyAlignment="1"/>
    <xf numFmtId="0" fontId="31" fillId="0" borderId="0" xfId="0" applyFont="1" applyBorder="1" applyAlignment="1">
      <alignment horizontal="left" vertical="center"/>
    </xf>
    <xf numFmtId="0" fontId="3" fillId="0" borderId="0" xfId="0" applyFont="1" applyBorder="1" applyAlignment="1"/>
    <xf numFmtId="0" fontId="10" fillId="0" borderId="0" xfId="0" applyFont="1" applyBorder="1" applyAlignment="1">
      <alignment horizontal="left"/>
    </xf>
    <xf numFmtId="0" fontId="15" fillId="0" borderId="0" xfId="0" applyFont="1" applyBorder="1" applyAlignment="1" applyProtection="1">
      <alignment horizontal="left" indent="1"/>
    </xf>
    <xf numFmtId="14" fontId="15" fillId="0" borderId="0" xfId="0" applyNumberFormat="1" applyFont="1" applyBorder="1" applyAlignment="1" applyProtection="1">
      <alignment horizontal="left" indent="1"/>
    </xf>
    <xf numFmtId="0" fontId="3" fillId="0" borderId="0" xfId="0" applyFont="1" applyBorder="1"/>
    <xf numFmtId="0" fontId="12" fillId="0" borderId="0" xfId="0" applyFont="1" applyBorder="1" applyAlignment="1">
      <alignment horizontal="left" indent="1"/>
    </xf>
    <xf numFmtId="2" fontId="34" fillId="0" borderId="0" xfId="0" applyNumberFormat="1" applyFont="1" applyFill="1"/>
    <xf numFmtId="0" fontId="34" fillId="0" borderId="0" xfId="0" applyFont="1" applyFill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 applyBorder="1" applyAlignment="1"/>
    <xf numFmtId="169" fontId="14" fillId="0" borderId="3" xfId="0" applyNumberFormat="1" applyFont="1" applyBorder="1" applyAlignment="1"/>
    <xf numFmtId="0" fontId="8" fillId="0" borderId="0" xfId="0" applyFont="1" applyBorder="1" applyAlignment="1">
      <alignment wrapText="1"/>
    </xf>
    <xf numFmtId="49" fontId="34" fillId="0" borderId="0" xfId="0" applyNumberFormat="1" applyFont="1" applyFill="1"/>
    <xf numFmtId="170" fontId="34" fillId="0" borderId="0" xfId="0" applyNumberFormat="1" applyFont="1" applyFill="1"/>
    <xf numFmtId="0" fontId="25" fillId="0" borderId="0" xfId="0" applyFont="1" applyBorder="1" applyAlignment="1">
      <alignment vertical="center"/>
    </xf>
    <xf numFmtId="170" fontId="34" fillId="0" borderId="0" xfId="0" applyNumberFormat="1" applyFont="1" applyFill="1" applyAlignment="1">
      <alignment horizontal="center"/>
    </xf>
    <xf numFmtId="0" fontId="41" fillId="0" borderId="0" xfId="0" applyFont="1" applyAlignment="1">
      <alignment horizontal="left"/>
    </xf>
    <xf numFmtId="0" fontId="12" fillId="0" borderId="0" xfId="0" applyFont="1" applyBorder="1" applyAlignment="1"/>
    <xf numFmtId="0" fontId="10" fillId="0" borderId="0" xfId="0" applyFont="1" applyBorder="1" applyAlignment="1"/>
    <xf numFmtId="0" fontId="21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8" xfId="0" applyFont="1" applyBorder="1" applyAlignment="1">
      <alignment horizontal="center"/>
    </xf>
    <xf numFmtId="165" fontId="34" fillId="0" borderId="0" xfId="0" applyNumberFormat="1" applyFont="1" applyFill="1" applyAlignment="1">
      <alignment horizontal="left" indent="4"/>
    </xf>
    <xf numFmtId="0" fontId="10" fillId="0" borderId="0" xfId="0" applyFont="1" applyAlignment="1"/>
    <xf numFmtId="165" fontId="34" fillId="0" borderId="0" xfId="0" applyNumberFormat="1" applyFont="1" applyFill="1" applyAlignment="1"/>
    <xf numFmtId="0" fontId="34" fillId="0" borderId="0" xfId="0" applyFont="1" applyFill="1" applyAlignment="1"/>
    <xf numFmtId="0" fontId="22" fillId="0" borderId="2" xfId="0" applyFont="1" applyBorder="1" applyAlignment="1">
      <alignment wrapText="1"/>
    </xf>
    <xf numFmtId="10" fontId="3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3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173" fontId="2" fillId="0" borderId="0" xfId="0" applyNumberFormat="1" applyFont="1" applyBorder="1" applyAlignment="1">
      <alignment horizontal="center"/>
    </xf>
    <xf numFmtId="0" fontId="44" fillId="2" borderId="28" xfId="0" applyFont="1" applyFill="1" applyBorder="1" applyAlignment="1">
      <alignment vertical="center"/>
    </xf>
    <xf numFmtId="14" fontId="34" fillId="0" borderId="0" xfId="0" applyNumberFormat="1" applyFont="1" applyFill="1" applyAlignment="1" applyProtection="1">
      <alignment horizontal="left"/>
    </xf>
    <xf numFmtId="0" fontId="34" fillId="0" borderId="0" xfId="0" applyFont="1" applyFill="1" applyAlignment="1" applyProtection="1">
      <alignment horizontal="left"/>
    </xf>
    <xf numFmtId="2" fontId="14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4" fillId="2" borderId="28" xfId="0" applyFont="1" applyFill="1" applyBorder="1"/>
    <xf numFmtId="0" fontId="35" fillId="0" borderId="0" xfId="0" applyFont="1" applyFill="1" applyAlignment="1">
      <alignment horizontal="center"/>
    </xf>
    <xf numFmtId="0" fontId="1" fillId="0" borderId="0" xfId="0" applyFont="1"/>
    <xf numFmtId="0" fontId="48" fillId="0" borderId="0" xfId="0" applyFont="1" applyAlignment="1">
      <alignment vertical="center"/>
    </xf>
    <xf numFmtId="0" fontId="24" fillId="0" borderId="0" xfId="0" applyFont="1"/>
    <xf numFmtId="0" fontId="1" fillId="0" borderId="3" xfId="0" applyFont="1" applyBorder="1"/>
    <xf numFmtId="14" fontId="0" fillId="0" borderId="0" xfId="0" applyNumberFormat="1"/>
    <xf numFmtId="2" fontId="14" fillId="0" borderId="0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8" xfId="0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173" fontId="2" fillId="0" borderId="28" xfId="0" applyNumberFormat="1" applyFont="1" applyBorder="1" applyAlignment="1">
      <alignment horizontal="center"/>
    </xf>
    <xf numFmtId="171" fontId="14" fillId="0" borderId="2" xfId="0" applyNumberFormat="1" applyFont="1" applyBorder="1" applyAlignment="1">
      <alignment horizontal="left" indent="1"/>
    </xf>
    <xf numFmtId="165" fontId="14" fillId="0" borderId="11" xfId="0" applyNumberFormat="1" applyFont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5" fontId="14" fillId="0" borderId="24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2" fillId="0" borderId="2" xfId="0" applyFont="1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0" fillId="0" borderId="0" xfId="0" applyFont="1"/>
    <xf numFmtId="0" fontId="22" fillId="0" borderId="2" xfId="0" applyFont="1" applyBorder="1" applyAlignment="1">
      <alignment horizontal="center" wrapText="1"/>
    </xf>
    <xf numFmtId="0" fontId="31" fillId="0" borderId="29" xfId="0" applyFont="1" applyBorder="1" applyAlignment="1">
      <alignment horizontal="center"/>
    </xf>
    <xf numFmtId="0" fontId="47" fillId="0" borderId="28" xfId="0" applyFont="1" applyBorder="1"/>
    <xf numFmtId="0" fontId="43" fillId="0" borderId="2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15" fillId="0" borderId="6" xfId="0" applyNumberFormat="1" applyFont="1" applyBorder="1" applyAlignment="1"/>
    <xf numFmtId="0" fontId="40" fillId="0" borderId="0" xfId="0" applyFont="1" applyBorder="1" applyAlignment="1">
      <alignment horizontal="left"/>
    </xf>
    <xf numFmtId="0" fontId="10" fillId="0" borderId="0" xfId="0" applyFont="1" applyAlignment="1"/>
    <xf numFmtId="174" fontId="39" fillId="0" borderId="0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174" fontId="15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>
      <alignment horizontal="center"/>
    </xf>
    <xf numFmtId="0" fontId="33" fillId="0" borderId="2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1" fillId="0" borderId="0" xfId="0" applyFont="1"/>
    <xf numFmtId="0" fontId="46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5" fillId="0" borderId="14" xfId="0" applyFont="1" applyBorder="1" applyAlignment="1"/>
    <xf numFmtId="0" fontId="31" fillId="0" borderId="7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165" fontId="14" fillId="0" borderId="23" xfId="0" applyNumberFormat="1" applyFont="1" applyBorder="1" applyAlignment="1">
      <alignment horizontal="center"/>
    </xf>
    <xf numFmtId="172" fontId="30" fillId="2" borderId="28" xfId="0" applyNumberFormat="1" applyFont="1" applyFill="1" applyBorder="1" applyAlignment="1">
      <alignment horizontal="center" vertical="center"/>
    </xf>
    <xf numFmtId="10" fontId="30" fillId="2" borderId="28" xfId="0" applyNumberFormat="1" applyFont="1" applyFill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2" fontId="14" fillId="0" borderId="19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5" fillId="0" borderId="20" xfId="0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70" fontId="30" fillId="0" borderId="28" xfId="0" applyNumberFormat="1" applyFont="1" applyBorder="1" applyAlignment="1">
      <alignment horizontal="center" vertical="center"/>
    </xf>
    <xf numFmtId="0" fontId="2" fillId="3" borderId="28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0" fontId="30" fillId="0" borderId="2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49" fontId="7" fillId="0" borderId="2" xfId="1" applyNumberFormat="1" applyFont="1" applyBorder="1" applyAlignment="1">
      <alignment horizontal="center"/>
    </xf>
    <xf numFmtId="0" fontId="4" fillId="0" borderId="19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1" fillId="0" borderId="28" xfId="0" applyFont="1" applyBorder="1" applyAlignment="1">
      <alignment horizontal="left"/>
    </xf>
    <xf numFmtId="0" fontId="41" fillId="3" borderId="9" xfId="0" applyFont="1" applyFill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2" fillId="2" borderId="7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left"/>
    </xf>
    <xf numFmtId="14" fontId="42" fillId="0" borderId="28" xfId="0" applyNumberFormat="1" applyFont="1" applyBorder="1" applyAlignment="1">
      <alignment horizontal="center"/>
    </xf>
    <xf numFmtId="0" fontId="31" fillId="0" borderId="28" xfId="0" applyFont="1" applyBorder="1" applyAlignment="1">
      <alignment horizontal="left" vertical="center"/>
    </xf>
    <xf numFmtId="0" fontId="43" fillId="0" borderId="7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66675</xdr:colOff>
      <xdr:row>0</xdr:row>
      <xdr:rowOff>1</xdr:rowOff>
    </xdr:from>
    <xdr:to>
      <xdr:col>23</xdr:col>
      <xdr:colOff>9525</xdr:colOff>
      <xdr:row>0</xdr:row>
      <xdr:rowOff>628651</xdr:rowOff>
    </xdr:to>
    <xdr:pic>
      <xdr:nvPicPr>
        <xdr:cNvPr id="2078" name="Picture 15" descr="Forwar_Logo_New">
          <a:extLst>
            <a:ext uri="{FF2B5EF4-FFF2-40B4-BE49-F238E27FC236}">
              <a16:creationId xmlns=""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"/>
          <a:ext cx="2200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104775</xdr:colOff>
      <xdr:row>10</xdr:row>
      <xdr:rowOff>28569</xdr:rowOff>
    </xdr:from>
    <xdr:to>
      <xdr:col>2</xdr:col>
      <xdr:colOff>114300</xdr:colOff>
      <xdr:row>10</xdr:row>
      <xdr:rowOff>323846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 flipV="1">
          <a:off x="285750" y="3867144"/>
          <a:ext cx="190500" cy="295277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view="pageBreakPreview" topLeftCell="A16" zoomScaleNormal="100" zoomScaleSheetLayoutView="100" workbookViewId="0">
      <selection activeCell="L7" sqref="L7:W8"/>
    </sheetView>
  </sheetViews>
  <sheetFormatPr defaultColWidth="2.7109375" defaultRowHeight="23.1" customHeight="1" x14ac:dyDescent="0.2"/>
  <cols>
    <col min="1" max="5" width="2.7109375" customWidth="1"/>
    <col min="6" max="6" width="2.140625" customWidth="1"/>
    <col min="7" max="7" width="2.7109375" customWidth="1"/>
    <col min="8" max="8" width="3.85546875" bestFit="1" customWidth="1"/>
    <col min="9" max="9" width="3.140625" customWidth="1"/>
    <col min="10" max="10" width="8.85546875" customWidth="1"/>
    <col min="11" max="11" width="3.85546875" customWidth="1"/>
    <col min="12" max="12" width="4.42578125" customWidth="1"/>
    <col min="13" max="13" width="4.85546875" customWidth="1"/>
    <col min="14" max="14" width="7.42578125" customWidth="1"/>
    <col min="15" max="15" width="7" customWidth="1"/>
    <col min="16" max="16" width="6.140625" customWidth="1"/>
    <col min="17" max="17" width="3.140625" customWidth="1"/>
    <col min="18" max="18" width="5.28515625" customWidth="1"/>
    <col min="19" max="19" width="3.140625" customWidth="1"/>
    <col min="20" max="20" width="8.140625" customWidth="1"/>
    <col min="21" max="21" width="9.42578125" bestFit="1" customWidth="1"/>
    <col min="22" max="22" width="4.28515625" customWidth="1"/>
    <col min="23" max="23" width="3.5703125" customWidth="1"/>
    <col min="24" max="27" width="4.28515625" customWidth="1"/>
    <col min="28" max="28" width="4.140625" customWidth="1"/>
    <col min="29" max="31" width="2.7109375" customWidth="1"/>
    <col min="32" max="32" width="5.5703125" bestFit="1" customWidth="1"/>
  </cols>
  <sheetData>
    <row r="1" spans="1:30" ht="63" customHeight="1" x14ac:dyDescent="0.6">
      <c r="A1" s="142" t="s">
        <v>28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2"/>
      <c r="Y1" s="2"/>
      <c r="Z1" s="2"/>
      <c r="AA1" s="2"/>
      <c r="AB1" s="2"/>
      <c r="AC1" s="2"/>
    </row>
    <row r="2" spans="1:30" ht="25.5" customHeight="1" thickBot="1" x14ac:dyDescent="0.35">
      <c r="A2" s="143" t="s">
        <v>1</v>
      </c>
      <c r="B2" s="143"/>
      <c r="C2" s="143"/>
      <c r="D2" s="143"/>
      <c r="E2" s="11"/>
      <c r="F2" s="141" t="str">
        <f>Calculation!C3</f>
        <v xml:space="preserve">BD032-21 </v>
      </c>
      <c r="G2" s="141"/>
      <c r="H2" s="141"/>
      <c r="I2" s="141"/>
      <c r="J2" s="141"/>
      <c r="K2" s="49" t="s">
        <v>0</v>
      </c>
      <c r="L2" s="49"/>
      <c r="M2" s="144">
        <v>44246</v>
      </c>
      <c r="N2" s="144"/>
      <c r="O2" s="144"/>
      <c r="P2" s="48" t="s">
        <v>22</v>
      </c>
      <c r="Q2" s="48"/>
      <c r="R2" s="48"/>
      <c r="S2" s="48"/>
      <c r="T2" s="146">
        <v>44243</v>
      </c>
      <c r="U2" s="146"/>
      <c r="V2" s="146"/>
      <c r="W2" s="146"/>
      <c r="X2" s="48"/>
      <c r="Y2" s="51"/>
      <c r="Z2" s="51"/>
      <c r="AA2" s="51"/>
      <c r="AB2" s="51"/>
      <c r="AC2" s="12"/>
      <c r="AD2" s="1"/>
    </row>
    <row r="3" spans="1:30" ht="33.75" customHeight="1" x14ac:dyDescent="0.3">
      <c r="A3" s="73" t="s">
        <v>17</v>
      </c>
      <c r="B3" s="73"/>
      <c r="C3" s="73"/>
      <c r="D3" s="73"/>
      <c r="E3" s="73"/>
      <c r="F3" s="73"/>
      <c r="G3" s="148" t="s">
        <v>66</v>
      </c>
      <c r="H3" s="148"/>
      <c r="I3" s="148"/>
      <c r="J3" s="148"/>
      <c r="K3" s="148"/>
      <c r="L3" s="148"/>
      <c r="M3" s="148"/>
      <c r="N3" s="148"/>
      <c r="O3" s="52"/>
      <c r="P3" s="66" t="s">
        <v>36</v>
      </c>
      <c r="Q3" s="52"/>
      <c r="R3" s="52"/>
      <c r="S3" s="147" t="s">
        <v>47</v>
      </c>
      <c r="T3" s="147"/>
      <c r="U3" s="147"/>
      <c r="V3" s="147"/>
      <c r="W3" s="147"/>
      <c r="X3" s="50"/>
      <c r="Y3" s="50"/>
      <c r="Z3" s="3"/>
      <c r="AA3" s="3"/>
      <c r="AB3" s="3"/>
      <c r="AC3" s="1"/>
    </row>
    <row r="4" spans="1:30" ht="29.25" customHeight="1" x14ac:dyDescent="0.3">
      <c r="A4" s="150" t="s">
        <v>2</v>
      </c>
      <c r="B4" s="150"/>
      <c r="C4" s="150"/>
      <c r="D4" s="150"/>
      <c r="E4" s="150"/>
      <c r="F4" s="150"/>
      <c r="G4" s="150"/>
      <c r="H4" s="145" t="s">
        <v>63</v>
      </c>
      <c r="I4" s="145"/>
      <c r="J4" s="145"/>
      <c r="K4" s="145"/>
      <c r="L4" s="145"/>
      <c r="M4" s="145"/>
      <c r="N4" s="145"/>
      <c r="O4" s="53"/>
      <c r="P4" s="151" t="s">
        <v>50</v>
      </c>
      <c r="Q4" s="151"/>
      <c r="R4" s="53"/>
      <c r="S4" s="149">
        <v>5</v>
      </c>
      <c r="T4" s="149"/>
      <c r="U4" s="149"/>
      <c r="V4" s="149"/>
      <c r="W4" s="149"/>
      <c r="X4" s="65"/>
      <c r="Y4" s="65"/>
      <c r="Z4" s="53"/>
      <c r="AA4" s="53"/>
      <c r="AB4" s="53"/>
      <c r="AC4" s="1"/>
    </row>
    <row r="5" spans="1:30" ht="29.25" customHeight="1" x14ac:dyDescent="0.3">
      <c r="A5" s="133" t="s">
        <v>29</v>
      </c>
      <c r="B5" s="133"/>
      <c r="C5" s="133"/>
      <c r="D5" s="133"/>
      <c r="E5" s="133"/>
      <c r="F5" s="133"/>
      <c r="G5" s="133"/>
      <c r="H5" s="105">
        <f>AVERAGE(Calculation!H29:H31)</f>
        <v>58.333333333333336</v>
      </c>
      <c r="I5" s="105"/>
      <c r="J5" s="105"/>
      <c r="K5" s="105"/>
      <c r="L5" s="105"/>
      <c r="M5" s="105"/>
      <c r="N5" s="59"/>
      <c r="O5" s="125" t="s">
        <v>58</v>
      </c>
      <c r="P5" s="125"/>
      <c r="Q5" s="125"/>
      <c r="R5" s="125"/>
      <c r="S5" s="124" t="s">
        <v>47</v>
      </c>
      <c r="T5" s="124"/>
      <c r="U5" s="124"/>
      <c r="V5" s="124"/>
      <c r="W5" s="124"/>
      <c r="X5" s="65"/>
      <c r="Y5" s="65"/>
      <c r="Z5" s="4"/>
      <c r="AA5" s="4"/>
      <c r="AB5" s="4"/>
      <c r="AC5" s="1"/>
    </row>
    <row r="6" spans="1:30" ht="36" customHeight="1" x14ac:dyDescent="0.3">
      <c r="A6" s="56"/>
      <c r="B6" s="57"/>
      <c r="C6" s="57"/>
      <c r="D6" s="57"/>
      <c r="E6" s="57"/>
      <c r="F6" s="57"/>
      <c r="G6" s="57"/>
      <c r="H6" s="58"/>
      <c r="I6" s="58"/>
      <c r="J6" s="58"/>
      <c r="K6" s="58"/>
      <c r="L6" s="58"/>
      <c r="M6" s="58"/>
      <c r="N6" s="76"/>
      <c r="O6" s="134"/>
      <c r="P6" s="134"/>
      <c r="Q6" s="134"/>
      <c r="R6" s="134"/>
      <c r="S6" s="126" t="s">
        <v>48</v>
      </c>
      <c r="T6" s="126"/>
      <c r="U6" s="126"/>
      <c r="V6" s="126"/>
      <c r="W6" s="126"/>
      <c r="X6" s="65"/>
      <c r="Y6" s="65"/>
      <c r="Z6" s="3"/>
      <c r="AA6" s="3"/>
      <c r="AB6" s="3"/>
      <c r="AC6" s="1"/>
    </row>
    <row r="7" spans="1:30" ht="15.75" customHeight="1" x14ac:dyDescent="0.2">
      <c r="A7" s="127" t="s">
        <v>6</v>
      </c>
      <c r="B7" s="128"/>
      <c r="C7" s="128"/>
      <c r="D7" s="128"/>
      <c r="E7" s="128"/>
      <c r="F7" s="128"/>
      <c r="G7" s="128"/>
      <c r="H7" s="129"/>
      <c r="I7" s="112" t="s">
        <v>25</v>
      </c>
      <c r="J7" s="113"/>
      <c r="K7" s="114"/>
      <c r="L7" s="118" t="s">
        <v>8</v>
      </c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0"/>
    </row>
    <row r="8" spans="1:30" ht="15" customHeight="1" thickBot="1" x14ac:dyDescent="0.25">
      <c r="A8" s="130"/>
      <c r="B8" s="131"/>
      <c r="C8" s="131"/>
      <c r="D8" s="131"/>
      <c r="E8" s="131"/>
      <c r="F8" s="131"/>
      <c r="G8" s="131"/>
      <c r="H8" s="132"/>
      <c r="I8" s="115"/>
      <c r="J8" s="116"/>
      <c r="K8" s="117"/>
      <c r="L8" s="121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3"/>
      <c r="X8" s="138"/>
      <c r="Y8" s="138"/>
    </row>
    <row r="9" spans="1:30" ht="27.75" customHeight="1" thickBot="1" x14ac:dyDescent="0.3">
      <c r="A9" s="180" t="s">
        <v>23</v>
      </c>
      <c r="B9" s="181"/>
      <c r="C9" s="181"/>
      <c r="D9" s="181"/>
      <c r="E9" s="181"/>
      <c r="F9" s="181"/>
      <c r="G9" s="153" t="s">
        <v>11</v>
      </c>
      <c r="H9" s="153"/>
      <c r="I9" s="109" t="s">
        <v>26</v>
      </c>
      <c r="J9" s="110"/>
      <c r="K9" s="111"/>
      <c r="L9" s="106">
        <f>Calculation!E3/0.4</f>
        <v>75.302983018844031</v>
      </c>
      <c r="M9" s="107"/>
      <c r="N9" s="107"/>
      <c r="O9" s="107">
        <f>Calculation!E4/0.4</f>
        <v>75.714752192162123</v>
      </c>
      <c r="P9" s="107"/>
      <c r="Q9" s="107"/>
      <c r="R9" s="107">
        <f>Calculation!E5/0.4</f>
        <v>73.951373601642175</v>
      </c>
      <c r="S9" s="107"/>
      <c r="T9" s="157"/>
      <c r="U9" s="106">
        <f>Calculation!E6/0.4</f>
        <v>79.113104918839568</v>
      </c>
      <c r="V9" s="107"/>
      <c r="W9" s="108"/>
      <c r="X9" s="139"/>
      <c r="Y9" s="140"/>
    </row>
    <row r="10" spans="1:30" ht="27" customHeight="1" thickBot="1" x14ac:dyDescent="0.3">
      <c r="A10" s="177" t="s">
        <v>7</v>
      </c>
      <c r="B10" s="178"/>
      <c r="C10" s="178"/>
      <c r="D10" s="178"/>
      <c r="E10" s="178"/>
      <c r="F10" s="179"/>
      <c r="G10" s="165" t="s">
        <v>11</v>
      </c>
      <c r="H10" s="166"/>
      <c r="I10" s="109" t="s">
        <v>27</v>
      </c>
      <c r="J10" s="110"/>
      <c r="K10" s="167"/>
      <c r="L10" s="163">
        <f>(Calculation!F3/50)*100</f>
        <v>299.91061734383828</v>
      </c>
      <c r="M10" s="161"/>
      <c r="N10" s="162"/>
      <c r="O10" s="160">
        <f>(Calculation!F4/50)*100</f>
        <v>299.91231322512886</v>
      </c>
      <c r="P10" s="161"/>
      <c r="Q10" s="162"/>
      <c r="R10" s="160">
        <f>(Calculation!F5/50)*100</f>
        <v>299.84374089167449</v>
      </c>
      <c r="S10" s="161"/>
      <c r="T10" s="164"/>
      <c r="U10" s="168">
        <f>(Calculation!F6/50)*100</f>
        <v>299.94671285460458</v>
      </c>
      <c r="V10" s="169"/>
      <c r="W10" s="170"/>
      <c r="X10" s="139"/>
      <c r="Y10" s="140"/>
    </row>
    <row r="11" spans="1:30" ht="27" customHeight="1" x14ac:dyDescent="0.3">
      <c r="A11" s="89"/>
      <c r="B11" s="90"/>
      <c r="D11" s="135" t="s">
        <v>55</v>
      </c>
      <c r="E11" s="135"/>
      <c r="F11" s="135"/>
      <c r="G11" s="135"/>
      <c r="H11" s="135"/>
      <c r="I11" s="135"/>
      <c r="O11" s="17"/>
      <c r="P11" s="17"/>
      <c r="Q11" s="86"/>
      <c r="R11" s="86"/>
      <c r="S11" s="86"/>
      <c r="T11" s="86"/>
      <c r="U11" s="86"/>
      <c r="V11" s="86"/>
      <c r="W11" s="86"/>
      <c r="X11" s="87"/>
      <c r="Y11" s="88"/>
    </row>
    <row r="12" spans="1:30" ht="27" customHeight="1" x14ac:dyDescent="0.3">
      <c r="A12" s="89"/>
      <c r="B12" s="90"/>
      <c r="C12" s="136" t="s">
        <v>56</v>
      </c>
      <c r="D12" s="136"/>
      <c r="E12" s="137" t="s">
        <v>57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91" t="s">
        <v>52</v>
      </c>
      <c r="Q12" s="86"/>
      <c r="R12" s="98"/>
      <c r="S12" s="98"/>
      <c r="T12" s="98"/>
      <c r="U12" s="98"/>
      <c r="V12" s="98"/>
      <c r="W12" s="98"/>
      <c r="X12" s="87"/>
      <c r="Y12" s="88"/>
    </row>
    <row r="13" spans="1:30" ht="27" customHeight="1" x14ac:dyDescent="0.25">
      <c r="A13" s="13"/>
      <c r="B13" s="13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17"/>
      <c r="R13" s="98"/>
      <c r="S13" s="98"/>
      <c r="T13" s="98"/>
      <c r="U13" s="98"/>
      <c r="V13" s="98"/>
      <c r="W13" s="98"/>
      <c r="X13" s="14"/>
      <c r="Y13" s="14"/>
      <c r="Z13" s="14"/>
      <c r="AA13" s="14"/>
      <c r="AB13" s="14"/>
    </row>
    <row r="14" spans="1:30" ht="27" customHeight="1" x14ac:dyDescent="0.25">
      <c r="A14" s="15"/>
      <c r="B14" s="16"/>
      <c r="C14" s="154" t="s">
        <v>35</v>
      </c>
      <c r="D14" s="155"/>
      <c r="E14" s="155"/>
      <c r="F14" s="155"/>
      <c r="G14" s="155"/>
      <c r="H14" s="155"/>
      <c r="I14" s="155"/>
      <c r="J14" s="156"/>
      <c r="K14" s="171">
        <f>Calculation!F24/Calculation!G25</f>
        <v>1.5653495440729484</v>
      </c>
      <c r="L14" s="171"/>
      <c r="M14" s="171"/>
      <c r="N14" s="171"/>
      <c r="O14" s="171"/>
      <c r="P14" s="171"/>
      <c r="Q14" s="19"/>
      <c r="R14" s="98"/>
      <c r="S14" s="98"/>
      <c r="T14" s="98"/>
      <c r="U14" s="98"/>
      <c r="V14" s="98"/>
      <c r="W14" s="98"/>
      <c r="X14" s="14"/>
      <c r="Y14" s="14"/>
      <c r="Z14" s="14"/>
      <c r="AA14" s="14"/>
      <c r="AB14" s="14"/>
    </row>
    <row r="15" spans="1:30" ht="27" customHeight="1" x14ac:dyDescent="0.25">
      <c r="A15" s="15"/>
      <c r="B15" s="16"/>
      <c r="C15" s="47"/>
      <c r="D15" s="47"/>
      <c r="E15" s="47"/>
      <c r="F15" s="47"/>
      <c r="G15" s="47"/>
      <c r="H15" s="47"/>
      <c r="I15" s="47"/>
      <c r="J15" s="47"/>
      <c r="K15" s="39"/>
      <c r="L15" s="39"/>
      <c r="M15" s="39"/>
      <c r="N15" s="39"/>
      <c r="O15" s="46"/>
      <c r="P15" s="46"/>
      <c r="Q15" s="36"/>
      <c r="R15" s="98"/>
      <c r="S15" s="98"/>
      <c r="T15" s="98"/>
      <c r="U15" s="98"/>
      <c r="V15" s="98"/>
      <c r="W15" s="98"/>
      <c r="X15" s="14"/>
      <c r="Y15" s="14"/>
      <c r="Z15" s="14"/>
      <c r="AA15" s="14"/>
      <c r="AB15" s="14"/>
    </row>
    <row r="16" spans="1:30" ht="27" customHeight="1" x14ac:dyDescent="0.25">
      <c r="A16" s="15"/>
      <c r="B16" s="16"/>
      <c r="C16" s="154" t="s">
        <v>31</v>
      </c>
      <c r="D16" s="155"/>
      <c r="E16" s="155"/>
      <c r="F16" s="155"/>
      <c r="G16" s="155"/>
      <c r="H16" s="155"/>
      <c r="I16" s="155"/>
      <c r="J16" s="156"/>
      <c r="K16" s="174">
        <f>Calculation!G32/100</f>
        <v>0.55833333333333335</v>
      </c>
      <c r="L16" s="174"/>
      <c r="M16" s="174"/>
      <c r="N16" s="174"/>
      <c r="O16" s="174"/>
      <c r="P16" s="174"/>
      <c r="Q16" s="36"/>
      <c r="R16" s="98"/>
      <c r="S16" s="98"/>
      <c r="T16" s="98"/>
      <c r="U16" s="98"/>
      <c r="V16" s="98"/>
      <c r="W16" s="98"/>
      <c r="X16" s="14"/>
      <c r="Y16" s="14"/>
      <c r="Z16" s="14"/>
      <c r="AA16" s="14"/>
      <c r="AB16" s="14"/>
    </row>
    <row r="17" spans="1:31" ht="27" customHeight="1" x14ac:dyDescent="0.25">
      <c r="A17" s="15"/>
      <c r="B17" s="16"/>
      <c r="C17" s="47"/>
      <c r="D17" s="47"/>
      <c r="E17" s="47"/>
      <c r="F17" s="47"/>
      <c r="G17" s="47"/>
      <c r="H17" s="47"/>
      <c r="I17" s="47"/>
      <c r="J17" s="47"/>
      <c r="K17" s="39"/>
      <c r="L17" s="39"/>
      <c r="M17" s="39"/>
      <c r="N17" s="39"/>
      <c r="O17" s="46"/>
      <c r="P17" s="46"/>
      <c r="Q17" s="36"/>
      <c r="R17" s="98"/>
      <c r="S17" s="98"/>
      <c r="T17" s="98"/>
      <c r="U17" s="98"/>
      <c r="V17" s="98"/>
      <c r="W17" s="98"/>
      <c r="X17" s="14"/>
      <c r="Y17" s="14"/>
      <c r="Z17" s="14"/>
      <c r="AA17" s="14"/>
      <c r="AB17" s="14"/>
    </row>
    <row r="18" spans="1:31" ht="27" customHeight="1" x14ac:dyDescent="0.25">
      <c r="A18" s="15"/>
      <c r="B18" s="16"/>
      <c r="C18" s="154" t="s">
        <v>33</v>
      </c>
      <c r="D18" s="155"/>
      <c r="E18" s="155"/>
      <c r="F18" s="155"/>
      <c r="G18" s="155"/>
      <c r="H18" s="155"/>
      <c r="I18" s="155"/>
      <c r="J18" s="156"/>
      <c r="K18" s="159">
        <f>Calculation!D40</f>
        <v>9.7768331562167882E-2</v>
      </c>
      <c r="L18" s="159"/>
      <c r="M18" s="159"/>
      <c r="N18" s="158">
        <f>Calculation!E40*1000</f>
        <v>183.99999999999994</v>
      </c>
      <c r="O18" s="158"/>
      <c r="P18" s="158"/>
      <c r="Q18" s="36"/>
      <c r="R18" s="98"/>
      <c r="S18" s="98"/>
      <c r="T18" s="98"/>
      <c r="U18" s="98"/>
      <c r="V18" s="98"/>
      <c r="W18" s="98"/>
      <c r="X18" s="14"/>
      <c r="Y18" s="14"/>
      <c r="Z18" s="14"/>
      <c r="AA18" s="14"/>
      <c r="AB18" s="14"/>
    </row>
    <row r="19" spans="1:31" ht="27" customHeight="1" x14ac:dyDescent="0.25">
      <c r="A19" s="15"/>
      <c r="B19" s="16"/>
      <c r="C19" s="47"/>
      <c r="D19" s="47"/>
      <c r="E19" s="47"/>
      <c r="F19" s="47"/>
      <c r="G19" s="47"/>
      <c r="H19" s="47"/>
      <c r="I19" s="47"/>
      <c r="J19" s="47"/>
      <c r="K19" s="39"/>
      <c r="L19" s="39"/>
      <c r="M19" s="39"/>
      <c r="N19" s="39"/>
      <c r="O19" s="46"/>
      <c r="P19" s="46"/>
      <c r="Q19" s="36"/>
      <c r="R19" s="98"/>
      <c r="S19" s="98"/>
      <c r="T19" s="98"/>
      <c r="U19" s="98"/>
      <c r="V19" s="98"/>
      <c r="W19" s="98"/>
      <c r="X19" s="14"/>
      <c r="Y19" s="14"/>
      <c r="Z19" s="14"/>
      <c r="AA19" s="14"/>
      <c r="AB19" s="14"/>
    </row>
    <row r="20" spans="1:31" ht="27" customHeight="1" x14ac:dyDescent="0.25">
      <c r="A20" s="15"/>
      <c r="B20" s="16"/>
      <c r="C20" s="154" t="s">
        <v>32</v>
      </c>
      <c r="D20" s="155"/>
      <c r="E20" s="155"/>
      <c r="F20" s="155"/>
      <c r="G20" s="155"/>
      <c r="H20" s="155"/>
      <c r="I20" s="155"/>
      <c r="J20" s="155"/>
      <c r="K20" s="159">
        <f>Calculation!B29/75</f>
        <v>2.4E-2</v>
      </c>
      <c r="L20" s="159"/>
      <c r="M20" s="159"/>
      <c r="N20" s="159"/>
      <c r="O20" s="159"/>
      <c r="P20" s="159"/>
      <c r="Q20" s="37"/>
      <c r="R20" s="98"/>
      <c r="S20" s="98"/>
      <c r="T20" s="98"/>
      <c r="U20" s="98"/>
      <c r="V20" s="98"/>
      <c r="W20" s="98"/>
      <c r="X20" s="38"/>
      <c r="Y20" s="38"/>
      <c r="Z20" s="38"/>
      <c r="AA20" s="14"/>
      <c r="AB20" s="14"/>
    </row>
    <row r="21" spans="1:31" ht="1.5" customHeight="1" x14ac:dyDescent="0.25">
      <c r="A21" s="15"/>
      <c r="B21" s="16"/>
      <c r="C21" s="47"/>
      <c r="D21" s="47"/>
      <c r="E21" s="47"/>
      <c r="F21" s="47"/>
      <c r="G21" s="47"/>
      <c r="H21" s="47"/>
      <c r="I21" s="47"/>
      <c r="J21" s="47"/>
      <c r="K21" s="77"/>
      <c r="L21" s="77"/>
      <c r="M21" s="77"/>
      <c r="N21" s="77"/>
      <c r="O21" s="77"/>
      <c r="P21" s="77"/>
      <c r="Q21" s="37"/>
      <c r="R21" s="98"/>
      <c r="S21" s="98"/>
      <c r="T21" s="98"/>
      <c r="U21" s="98"/>
      <c r="V21" s="98"/>
      <c r="W21" s="98"/>
      <c r="X21" s="38"/>
      <c r="Y21" s="38"/>
      <c r="Z21" s="38"/>
      <c r="AA21" s="14"/>
      <c r="AB21" s="14"/>
    </row>
    <row r="22" spans="1:31" ht="27" customHeight="1" x14ac:dyDescent="0.25">
      <c r="A22" s="15"/>
      <c r="B22" s="16"/>
      <c r="C22" s="47"/>
      <c r="D22" s="47"/>
      <c r="E22" s="47"/>
      <c r="F22" s="47"/>
      <c r="G22" s="47"/>
      <c r="H22" s="47"/>
      <c r="I22" s="47"/>
      <c r="J22" s="47"/>
      <c r="K22" s="80"/>
      <c r="L22" s="80"/>
      <c r="M22" s="80"/>
      <c r="N22" s="80"/>
      <c r="O22" s="80"/>
      <c r="P22" s="80"/>
      <c r="Q22" s="37"/>
      <c r="R22" s="98"/>
      <c r="S22" s="98"/>
      <c r="T22" s="98"/>
      <c r="U22" s="98"/>
      <c r="V22" s="98"/>
      <c r="W22" s="98"/>
      <c r="X22" s="38"/>
      <c r="Y22" s="38"/>
      <c r="Z22" s="38"/>
      <c r="AA22" s="14"/>
      <c r="AB22" s="14"/>
    </row>
    <row r="23" spans="1:31" ht="27" customHeight="1" x14ac:dyDescent="0.25">
      <c r="A23" s="15"/>
      <c r="B23" s="16"/>
      <c r="C23" s="192" t="s">
        <v>54</v>
      </c>
      <c r="D23" s="192"/>
      <c r="E23" s="192"/>
      <c r="F23" s="192"/>
      <c r="G23" s="192"/>
      <c r="H23" s="192"/>
      <c r="I23" s="192"/>
      <c r="J23" s="192"/>
      <c r="K23" s="81"/>
      <c r="L23" s="78"/>
      <c r="M23" s="82"/>
      <c r="N23" s="82"/>
      <c r="O23" s="77"/>
      <c r="P23" s="77"/>
      <c r="Q23" s="37"/>
      <c r="R23" s="79"/>
      <c r="S23" s="79"/>
      <c r="T23" s="79"/>
      <c r="U23" s="79"/>
      <c r="V23" s="79"/>
      <c r="W23" s="79"/>
      <c r="X23" s="38"/>
      <c r="Y23" s="38"/>
      <c r="Z23" s="38"/>
      <c r="AA23" s="14"/>
      <c r="AB23" s="14"/>
    </row>
    <row r="24" spans="1:31" ht="27" customHeight="1" x14ac:dyDescent="0.25">
      <c r="A24" s="15"/>
      <c r="B24" s="16"/>
      <c r="C24" s="193" t="s">
        <v>67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5"/>
      <c r="P24" s="83" t="s">
        <v>52</v>
      </c>
      <c r="Q24" s="37"/>
      <c r="R24" s="79"/>
      <c r="S24" s="79"/>
      <c r="T24" s="79"/>
      <c r="U24" s="79"/>
      <c r="V24" s="79"/>
      <c r="W24" s="79"/>
      <c r="X24" s="38"/>
      <c r="Y24" s="38"/>
      <c r="Z24" s="38"/>
      <c r="AA24" s="14"/>
      <c r="AB24" s="14"/>
    </row>
    <row r="25" spans="1:31" ht="15.75" x14ac:dyDescent="0.25">
      <c r="B25" s="64"/>
      <c r="C25" s="68"/>
      <c r="D25" s="68"/>
      <c r="E25" s="68"/>
      <c r="F25" s="68"/>
      <c r="G25" s="68"/>
      <c r="H25" s="68"/>
      <c r="I25" s="68"/>
      <c r="J25" s="102"/>
      <c r="K25" s="102"/>
      <c r="L25" s="102"/>
      <c r="M25" s="102"/>
      <c r="N25" s="102"/>
      <c r="O25" s="102"/>
      <c r="P25" s="102"/>
      <c r="Q25" s="173"/>
      <c r="R25" s="98"/>
      <c r="S25" s="98"/>
      <c r="T25" s="98"/>
      <c r="U25" s="98"/>
      <c r="V25" s="98"/>
      <c r="W25" s="98"/>
      <c r="X25" s="1"/>
      <c r="Y25" s="1"/>
      <c r="Z25" s="5"/>
      <c r="AA25" s="5"/>
      <c r="AB25" s="1"/>
    </row>
    <row r="26" spans="1:31" ht="15.75" x14ac:dyDescent="0.25">
      <c r="B26" s="64"/>
      <c r="C26" s="182" t="s">
        <v>37</v>
      </c>
      <c r="D26" s="182"/>
      <c r="E26" s="182"/>
      <c r="F26" s="182"/>
      <c r="G26" s="182"/>
      <c r="H26" s="182"/>
      <c r="I26" s="182"/>
      <c r="J26" s="103"/>
      <c r="K26" s="103"/>
      <c r="L26" s="103"/>
      <c r="M26" s="103"/>
      <c r="N26" s="103"/>
      <c r="O26" s="103"/>
      <c r="P26" s="103"/>
      <c r="Q26" s="103"/>
      <c r="R26" s="98"/>
      <c r="S26" s="98"/>
      <c r="T26" s="98"/>
      <c r="U26" s="98"/>
      <c r="V26" s="98"/>
      <c r="W26" s="98"/>
      <c r="X26" s="1"/>
      <c r="Y26" s="1"/>
      <c r="Z26" s="5"/>
      <c r="AA26" s="5"/>
      <c r="AB26" s="1"/>
    </row>
    <row r="27" spans="1:31" ht="15.75" x14ac:dyDescent="0.25">
      <c r="B27" s="64"/>
      <c r="C27" s="183" t="s">
        <v>9</v>
      </c>
      <c r="D27" s="184"/>
      <c r="E27" s="184"/>
      <c r="F27" s="184"/>
      <c r="G27" s="185" t="s">
        <v>38</v>
      </c>
      <c r="H27" s="186"/>
      <c r="I27" s="186"/>
      <c r="J27" s="185" t="s">
        <v>39</v>
      </c>
      <c r="K27" s="186"/>
      <c r="L27" s="187"/>
      <c r="M27" s="172" t="s">
        <v>40</v>
      </c>
      <c r="N27" s="172"/>
      <c r="O27" s="172"/>
      <c r="P27" s="185" t="s">
        <v>41</v>
      </c>
      <c r="Q27" s="186"/>
      <c r="R27" s="187"/>
      <c r="S27" s="1"/>
      <c r="T27" s="98"/>
      <c r="U27" s="98"/>
      <c r="V27" s="98"/>
      <c r="W27" s="98"/>
      <c r="X27" s="1"/>
      <c r="Y27" s="1"/>
      <c r="Z27" s="5"/>
      <c r="AA27" s="5"/>
      <c r="AB27" s="1"/>
    </row>
    <row r="28" spans="1:31" ht="15.75" x14ac:dyDescent="0.25">
      <c r="B28" s="64"/>
      <c r="C28" s="191">
        <v>43532</v>
      </c>
      <c r="D28" s="191"/>
      <c r="E28" s="191"/>
      <c r="F28" s="191"/>
      <c r="G28" s="99" t="s">
        <v>42</v>
      </c>
      <c r="H28" s="99"/>
      <c r="I28" s="99"/>
      <c r="J28" s="99" t="s">
        <v>43</v>
      </c>
      <c r="K28" s="99"/>
      <c r="L28" s="99"/>
      <c r="M28" s="99">
        <v>1000</v>
      </c>
      <c r="N28" s="99"/>
      <c r="O28" s="70" t="s">
        <v>44</v>
      </c>
      <c r="P28" s="99"/>
      <c r="Q28" s="99"/>
      <c r="R28" s="99"/>
      <c r="S28" s="1"/>
      <c r="T28" s="98"/>
      <c r="U28" s="98"/>
      <c r="V28" s="98"/>
      <c r="W28" s="98"/>
      <c r="X28" s="1"/>
      <c r="Y28" s="1"/>
      <c r="Z28" s="5"/>
      <c r="AA28" s="5"/>
      <c r="AB28" s="1"/>
    </row>
    <row r="29" spans="1:31" ht="15.75" x14ac:dyDescent="0.25">
      <c r="B29" s="64"/>
      <c r="C29" s="191"/>
      <c r="D29" s="191"/>
      <c r="E29" s="191"/>
      <c r="F29" s="191"/>
      <c r="G29" s="99"/>
      <c r="H29" s="99"/>
      <c r="I29" s="99"/>
      <c r="J29" s="99" t="s">
        <v>43</v>
      </c>
      <c r="K29" s="99"/>
      <c r="L29" s="99"/>
      <c r="M29" s="99">
        <v>1000</v>
      </c>
      <c r="N29" s="99"/>
      <c r="O29" s="70" t="s">
        <v>44</v>
      </c>
      <c r="P29" s="99"/>
      <c r="Q29" s="99"/>
      <c r="R29" s="99"/>
      <c r="S29" s="1"/>
      <c r="T29" s="98"/>
      <c r="U29" s="98"/>
      <c r="V29" s="98"/>
      <c r="W29" s="98"/>
      <c r="X29" s="1"/>
      <c r="Y29" s="1"/>
      <c r="Z29" s="5"/>
      <c r="AA29" s="5"/>
      <c r="AB29" s="1"/>
    </row>
    <row r="30" spans="1:31" ht="15.75" x14ac:dyDescent="0.25">
      <c r="B30" s="64"/>
      <c r="C30" s="191">
        <v>43535</v>
      </c>
      <c r="D30" s="191"/>
      <c r="E30" s="191"/>
      <c r="F30" s="191"/>
      <c r="G30" s="99" t="s">
        <v>45</v>
      </c>
      <c r="H30" s="99"/>
      <c r="I30" s="99"/>
      <c r="J30" s="100"/>
      <c r="K30" s="100"/>
      <c r="L30" s="100"/>
      <c r="M30" s="101">
        <v>1000</v>
      </c>
      <c r="N30" s="101"/>
      <c r="O30" s="70" t="s">
        <v>44</v>
      </c>
      <c r="P30" s="104">
        <f>J30/1000</f>
        <v>0</v>
      </c>
      <c r="Q30" s="104"/>
      <c r="R30" s="104"/>
      <c r="S30" s="1"/>
      <c r="T30" s="98"/>
      <c r="U30" s="98"/>
      <c r="V30" s="98"/>
      <c r="W30" s="98"/>
      <c r="X30" s="1"/>
      <c r="Y30" s="1"/>
      <c r="Z30" s="5"/>
      <c r="AA30" s="5"/>
      <c r="AB30" s="1"/>
    </row>
    <row r="31" spans="1:31" ht="15.75" x14ac:dyDescent="0.25">
      <c r="C31" s="191"/>
      <c r="D31" s="191"/>
      <c r="E31" s="191"/>
      <c r="F31" s="191"/>
      <c r="G31" s="99" t="s">
        <v>46</v>
      </c>
      <c r="H31" s="99"/>
      <c r="I31" s="99"/>
      <c r="J31" s="100">
        <v>45</v>
      </c>
      <c r="K31" s="100"/>
      <c r="L31" s="100"/>
      <c r="M31" s="101">
        <v>1000</v>
      </c>
      <c r="N31" s="101"/>
      <c r="O31" s="71" t="s">
        <v>44</v>
      </c>
      <c r="P31" s="104">
        <f>J31/1000</f>
        <v>4.4999999999999998E-2</v>
      </c>
      <c r="Q31" s="104"/>
      <c r="R31" s="104"/>
      <c r="S31" s="1"/>
      <c r="T31" s="98" t="s">
        <v>48</v>
      </c>
      <c r="U31" s="98"/>
      <c r="V31" s="98"/>
      <c r="W31" s="98"/>
      <c r="X31" s="9"/>
      <c r="Y31" s="9"/>
      <c r="Z31" s="9"/>
      <c r="AA31" s="10"/>
      <c r="AB31" s="10"/>
      <c r="AC31" s="10"/>
      <c r="AD31" s="10"/>
      <c r="AE31" s="10"/>
    </row>
    <row r="32" spans="1:31" ht="15.75" x14ac:dyDescent="0.25">
      <c r="K32" s="6"/>
      <c r="L32" s="6"/>
      <c r="M32" s="6"/>
      <c r="N32" s="68"/>
      <c r="O32" s="68"/>
      <c r="P32" s="9"/>
      <c r="Q32" s="10"/>
      <c r="R32" s="10"/>
      <c r="S32" s="10"/>
      <c r="T32" s="98"/>
      <c r="U32" s="98"/>
      <c r="V32" s="98"/>
      <c r="W32" s="98"/>
      <c r="X32" s="5"/>
      <c r="Y32" s="5"/>
      <c r="Z32" s="1"/>
      <c r="AA32" s="1"/>
      <c r="AB32" s="1"/>
    </row>
    <row r="33" spans="1:27" ht="19.5" x14ac:dyDescent="0.35">
      <c r="A33" s="1"/>
      <c r="B33" s="1"/>
      <c r="C33" s="182" t="s">
        <v>34</v>
      </c>
      <c r="D33" s="182"/>
      <c r="E33" s="182"/>
      <c r="F33" s="182"/>
      <c r="G33" s="182"/>
      <c r="H33" s="188" t="s">
        <v>53</v>
      </c>
      <c r="I33" s="189"/>
      <c r="J33" s="189"/>
      <c r="K33" s="189"/>
      <c r="L33" s="189"/>
      <c r="M33" s="189"/>
      <c r="N33" s="189"/>
      <c r="O33" s="189"/>
      <c r="P33" s="189"/>
      <c r="Q33" s="189"/>
      <c r="R33" s="190"/>
      <c r="S33" s="7"/>
      <c r="T33" s="98"/>
      <c r="U33" s="98"/>
      <c r="V33" s="98"/>
      <c r="W33" s="98"/>
      <c r="X33" s="152"/>
      <c r="Y33" s="152"/>
      <c r="Z33" s="152"/>
      <c r="AA33" s="152"/>
    </row>
    <row r="34" spans="1:27" ht="19.5" x14ac:dyDescent="0.35">
      <c r="A34" s="1"/>
      <c r="B34" s="1"/>
      <c r="C34" s="68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1"/>
      <c r="R34" s="1"/>
      <c r="S34" s="7"/>
      <c r="T34" s="8"/>
      <c r="U34" s="8"/>
      <c r="X34" s="67"/>
      <c r="Y34" s="67"/>
      <c r="Z34" s="67"/>
      <c r="AA34" s="67"/>
    </row>
    <row r="35" spans="1:27" ht="19.5" x14ac:dyDescent="0.35">
      <c r="A35" s="1"/>
      <c r="B35" s="1"/>
      <c r="C35" s="68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1"/>
      <c r="R35" s="1"/>
      <c r="S35" s="7"/>
      <c r="T35" s="8"/>
      <c r="U35" s="8"/>
      <c r="X35" s="67"/>
      <c r="Y35" s="67"/>
      <c r="Z35" s="67"/>
      <c r="AA35" s="67"/>
    </row>
    <row r="36" spans="1:27" ht="19.5" x14ac:dyDescent="0.35">
      <c r="A36" s="1"/>
      <c r="B36" s="1"/>
      <c r="C36" s="68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1"/>
      <c r="R36" s="1"/>
      <c r="S36" s="7"/>
      <c r="T36" s="8"/>
      <c r="U36" s="8"/>
      <c r="X36" s="67"/>
      <c r="Y36" s="67"/>
      <c r="Z36" s="67"/>
      <c r="AA36" s="67"/>
    </row>
    <row r="37" spans="1:27" ht="12.75" x14ac:dyDescent="0.2">
      <c r="A37" s="176" t="s">
        <v>5</v>
      </c>
      <c r="B37" s="176"/>
      <c r="C37" s="176"/>
      <c r="D37" s="176"/>
      <c r="E37" s="176"/>
      <c r="F37" s="176"/>
      <c r="G37" s="176"/>
      <c r="H37" s="176"/>
      <c r="S37" s="8"/>
      <c r="T37" s="8" t="s">
        <v>3</v>
      </c>
      <c r="W37" s="18"/>
    </row>
    <row r="38" spans="1:27" ht="23.1" customHeight="1" x14ac:dyDescent="0.35">
      <c r="A38" s="175" t="s">
        <v>62</v>
      </c>
      <c r="B38" s="175"/>
      <c r="C38" s="175"/>
      <c r="D38" s="175"/>
      <c r="E38" s="175"/>
      <c r="F38" s="175"/>
      <c r="G38" s="175"/>
      <c r="H38" s="175"/>
      <c r="S38" s="20"/>
      <c r="T38" s="20" t="s">
        <v>4</v>
      </c>
      <c r="U38" s="21"/>
      <c r="V38" s="18"/>
    </row>
  </sheetData>
  <protectedRanges>
    <protectedRange password="DF0B" sqref="X33:AA36" name="Range3"/>
    <protectedRange sqref="G3 I3:M3" name="Range2"/>
    <protectedRange sqref="Y2:AB2 U5:Y6 A38:H38 H5:M6 T2:U2" name="Range1"/>
  </protectedRanges>
  <mergeCells count="105">
    <mergeCell ref="A38:H38"/>
    <mergeCell ref="A37:H37"/>
    <mergeCell ref="A10:F10"/>
    <mergeCell ref="C20:J20"/>
    <mergeCell ref="C16:J16"/>
    <mergeCell ref="C18:J18"/>
    <mergeCell ref="A9:F9"/>
    <mergeCell ref="C33:G33"/>
    <mergeCell ref="C26:I26"/>
    <mergeCell ref="C27:F27"/>
    <mergeCell ref="G27:I27"/>
    <mergeCell ref="J27:L27"/>
    <mergeCell ref="H33:R33"/>
    <mergeCell ref="C30:F31"/>
    <mergeCell ref="G30:I30"/>
    <mergeCell ref="P27:R27"/>
    <mergeCell ref="R21:W21"/>
    <mergeCell ref="C28:F29"/>
    <mergeCell ref="G28:I29"/>
    <mergeCell ref="G31:I31"/>
    <mergeCell ref="C23:J23"/>
    <mergeCell ref="C24:O24"/>
    <mergeCell ref="T32:W32"/>
    <mergeCell ref="T33:W33"/>
    <mergeCell ref="X33:AA33"/>
    <mergeCell ref="G9:H9"/>
    <mergeCell ref="C14:J14"/>
    <mergeCell ref="R9:T9"/>
    <mergeCell ref="L9:N9"/>
    <mergeCell ref="N18:P18"/>
    <mergeCell ref="K20:P20"/>
    <mergeCell ref="X10:Y10"/>
    <mergeCell ref="O10:Q10"/>
    <mergeCell ref="L10:N10"/>
    <mergeCell ref="R10:T10"/>
    <mergeCell ref="G10:H10"/>
    <mergeCell ref="I10:K10"/>
    <mergeCell ref="U10:W10"/>
    <mergeCell ref="K14:P14"/>
    <mergeCell ref="M27:O27"/>
    <mergeCell ref="K18:M18"/>
    <mergeCell ref="K25:K26"/>
    <mergeCell ref="Q25:Q26"/>
    <mergeCell ref="R17:W17"/>
    <mergeCell ref="R18:W18"/>
    <mergeCell ref="R19:W19"/>
    <mergeCell ref="R20:W20"/>
    <mergeCell ref="K16:P16"/>
    <mergeCell ref="F2:J2"/>
    <mergeCell ref="A1:W1"/>
    <mergeCell ref="A2:D2"/>
    <mergeCell ref="M2:O2"/>
    <mergeCell ref="H4:N4"/>
    <mergeCell ref="T2:W2"/>
    <mergeCell ref="S3:W3"/>
    <mergeCell ref="G3:N3"/>
    <mergeCell ref="S4:W4"/>
    <mergeCell ref="A4:G4"/>
    <mergeCell ref="P4:Q4"/>
    <mergeCell ref="R13:W13"/>
    <mergeCell ref="R14:W14"/>
    <mergeCell ref="R15:W15"/>
    <mergeCell ref="R16:W16"/>
    <mergeCell ref="D11:I11"/>
    <mergeCell ref="C12:D12"/>
    <mergeCell ref="E12:O12"/>
    <mergeCell ref="R12:W12"/>
    <mergeCell ref="X8:Y8"/>
    <mergeCell ref="X9:Y9"/>
    <mergeCell ref="H5:M5"/>
    <mergeCell ref="U9:W9"/>
    <mergeCell ref="I9:K9"/>
    <mergeCell ref="I7:K8"/>
    <mergeCell ref="O9:Q9"/>
    <mergeCell ref="L7:W8"/>
    <mergeCell ref="S5:W5"/>
    <mergeCell ref="O5:R5"/>
    <mergeCell ref="S6:W6"/>
    <mergeCell ref="A7:H8"/>
    <mergeCell ref="A5:G5"/>
    <mergeCell ref="O6:R6"/>
    <mergeCell ref="R22:W22"/>
    <mergeCell ref="T29:W29"/>
    <mergeCell ref="T30:W30"/>
    <mergeCell ref="T31:W31"/>
    <mergeCell ref="J28:L28"/>
    <mergeCell ref="M28:N28"/>
    <mergeCell ref="J29:L29"/>
    <mergeCell ref="M29:N29"/>
    <mergeCell ref="J30:L30"/>
    <mergeCell ref="M30:N30"/>
    <mergeCell ref="J31:L31"/>
    <mergeCell ref="M31:N31"/>
    <mergeCell ref="R25:W26"/>
    <mergeCell ref="P25:P26"/>
    <mergeCell ref="N25:N26"/>
    <mergeCell ref="L25:M26"/>
    <mergeCell ref="J25:J26"/>
    <mergeCell ref="T28:W28"/>
    <mergeCell ref="P28:R28"/>
    <mergeCell ref="P29:R29"/>
    <mergeCell ref="P30:R30"/>
    <mergeCell ref="P31:R31"/>
    <mergeCell ref="T27:W27"/>
    <mergeCell ref="O25:O26"/>
  </mergeCells>
  <phoneticPr fontId="0" type="noConversion"/>
  <printOptions horizontalCentered="1"/>
  <pageMargins left="0.27" right="0.33" top="0.36" bottom="0.5" header="0.18" footer="0.24"/>
  <pageSetup paperSize="9" scale="81" orientation="portrait" r:id="rId1"/>
  <headerFooter alignWithMargins="0">
    <oddFooter xml:space="preserve">&amp;C&amp;"Arial,Bold"Forward Sports (Pvt.) Ltd. Confidential&amp;RF08-QCP4-001 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workbookViewId="0">
      <selection activeCell="Z1" sqref="Z1"/>
    </sheetView>
  </sheetViews>
  <sheetFormatPr defaultRowHeight="12.75" x14ac:dyDescent="0.2"/>
  <cols>
    <col min="2" max="3" width="10.140625" bestFit="1" customWidth="1"/>
    <col min="22" max="22" width="10.140625" bestFit="1" customWidth="1"/>
  </cols>
  <sheetData>
    <row r="1" spans="1:27" ht="15.75" x14ac:dyDescent="0.25">
      <c r="A1" t="s">
        <v>77</v>
      </c>
      <c r="B1" t="s">
        <v>9</v>
      </c>
      <c r="C1" t="s">
        <v>68</v>
      </c>
      <c r="D1" t="s">
        <v>78</v>
      </c>
      <c r="E1" s="93" t="s">
        <v>79</v>
      </c>
      <c r="F1" s="93" t="s">
        <v>89</v>
      </c>
      <c r="G1" s="93" t="s">
        <v>69</v>
      </c>
      <c r="H1" s="93" t="s">
        <v>70</v>
      </c>
      <c r="I1" s="93" t="s">
        <v>30</v>
      </c>
      <c r="J1" s="94" t="s">
        <v>6</v>
      </c>
      <c r="K1" s="94" t="s">
        <v>25</v>
      </c>
      <c r="L1" s="94" t="s">
        <v>71</v>
      </c>
      <c r="M1" s="94" t="s">
        <v>72</v>
      </c>
      <c r="N1" s="94" t="s">
        <v>73</v>
      </c>
      <c r="O1" s="94" t="s">
        <v>74</v>
      </c>
      <c r="P1" s="94" t="s">
        <v>80</v>
      </c>
      <c r="Q1" s="94" t="s">
        <v>81</v>
      </c>
      <c r="R1" s="94" t="s">
        <v>82</v>
      </c>
      <c r="S1" s="94" t="s">
        <v>83</v>
      </c>
      <c r="T1" s="94" t="s">
        <v>84</v>
      </c>
      <c r="U1" s="94" t="s">
        <v>85</v>
      </c>
      <c r="V1" s="95" t="s">
        <v>75</v>
      </c>
      <c r="W1" s="93" t="s">
        <v>38</v>
      </c>
      <c r="X1" s="93" t="s">
        <v>86</v>
      </c>
      <c r="Y1" s="93" t="s">
        <v>87</v>
      </c>
      <c r="Z1" s="93" t="s">
        <v>88</v>
      </c>
      <c r="AA1" s="96" t="s">
        <v>76</v>
      </c>
    </row>
    <row r="2" spans="1:27" x14ac:dyDescent="0.2">
      <c r="A2">
        <v>2151</v>
      </c>
      <c r="B2" s="97">
        <v>44541</v>
      </c>
      <c r="C2" s="97">
        <v>44542</v>
      </c>
      <c r="D2">
        <v>2114</v>
      </c>
      <c r="E2" t="s">
        <v>90</v>
      </c>
      <c r="F2" t="s">
        <v>91</v>
      </c>
      <c r="G2" t="s">
        <v>92</v>
      </c>
      <c r="H2">
        <v>12.5</v>
      </c>
      <c r="I2">
        <v>58.4</v>
      </c>
      <c r="J2">
        <v>1</v>
      </c>
      <c r="K2" t="s">
        <v>93</v>
      </c>
      <c r="L2" t="s">
        <v>94</v>
      </c>
      <c r="M2" t="s">
        <v>94</v>
      </c>
      <c r="N2" t="s">
        <v>95</v>
      </c>
      <c r="O2" t="s">
        <v>95</v>
      </c>
      <c r="P2" t="s">
        <v>96</v>
      </c>
      <c r="Q2">
        <v>10.5</v>
      </c>
      <c r="R2">
        <v>550</v>
      </c>
      <c r="S2" t="s">
        <v>97</v>
      </c>
      <c r="T2" t="s">
        <v>98</v>
      </c>
      <c r="U2" t="s">
        <v>99</v>
      </c>
      <c r="V2" s="97">
        <v>44541</v>
      </c>
      <c r="W2" t="s">
        <v>100</v>
      </c>
      <c r="X2">
        <v>215</v>
      </c>
      <c r="Y2">
        <v>114</v>
      </c>
      <c r="Z2">
        <v>1418</v>
      </c>
      <c r="AA2" t="s">
        <v>52</v>
      </c>
    </row>
    <row r="3" spans="1:27" x14ac:dyDescent="0.2">
      <c r="J3">
        <v>2</v>
      </c>
      <c r="K3" t="s">
        <v>93</v>
      </c>
      <c r="L3" t="s">
        <v>94</v>
      </c>
      <c r="M3" t="s">
        <v>94</v>
      </c>
      <c r="N3" t="s">
        <v>95</v>
      </c>
      <c r="O3" t="s">
        <v>95</v>
      </c>
      <c r="V3" s="97">
        <v>44542</v>
      </c>
      <c r="W3" t="s">
        <v>101</v>
      </c>
      <c r="X3">
        <v>215</v>
      </c>
      <c r="Y3">
        <v>114</v>
      </c>
      <c r="Z3">
        <v>1418</v>
      </c>
    </row>
    <row r="4" spans="1:27" x14ac:dyDescent="0.2">
      <c r="V4" s="97">
        <v>44543</v>
      </c>
      <c r="W4" t="s">
        <v>102</v>
      </c>
      <c r="X4">
        <v>215</v>
      </c>
      <c r="Y4">
        <v>114</v>
      </c>
      <c r="Z4">
        <v>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16" zoomScale="85" workbookViewId="0">
      <selection activeCell="C41" sqref="C41"/>
    </sheetView>
  </sheetViews>
  <sheetFormatPr defaultRowHeight="12.75" x14ac:dyDescent="0.2"/>
  <cols>
    <col min="1" max="1" width="10.28515625" style="22" bestFit="1" customWidth="1"/>
    <col min="2" max="2" width="17.7109375" style="22" bestFit="1" customWidth="1"/>
    <col min="3" max="3" width="19.5703125" style="22" customWidth="1"/>
    <col min="4" max="4" width="20" style="22" bestFit="1" customWidth="1"/>
    <col min="5" max="5" width="16.85546875" style="22" bestFit="1" customWidth="1"/>
    <col min="6" max="6" width="30.140625" style="22" bestFit="1" customWidth="1"/>
    <col min="7" max="7" width="28.140625" style="22" bestFit="1" customWidth="1"/>
    <col min="8" max="8" width="13.7109375" style="22" customWidth="1"/>
    <col min="9" max="9" width="8.140625" style="22" customWidth="1"/>
    <col min="10" max="10" width="6.140625" style="22" bestFit="1" customWidth="1"/>
    <col min="11" max="11" width="15.7109375" style="22" customWidth="1"/>
    <col min="12" max="12" width="1.7109375" style="22" customWidth="1"/>
    <col min="13" max="13" width="10" style="22" customWidth="1"/>
    <col min="14" max="14" width="20.5703125" style="22" bestFit="1" customWidth="1"/>
    <col min="15" max="17" width="9.140625" style="22"/>
    <col min="18" max="18" width="22.42578125" style="22" customWidth="1"/>
    <col min="19" max="16384" width="9.140625" style="22"/>
  </cols>
  <sheetData>
    <row r="1" spans="1:18" x14ac:dyDescent="0.2">
      <c r="J1" s="198"/>
      <c r="K1" s="198"/>
      <c r="M1" s="198"/>
      <c r="N1" s="198"/>
    </row>
    <row r="2" spans="1:18" ht="12.75" customHeight="1" x14ac:dyDescent="0.2">
      <c r="A2" s="22" t="s">
        <v>9</v>
      </c>
      <c r="B2" s="22" t="s">
        <v>10</v>
      </c>
      <c r="C2" s="22" t="s">
        <v>12</v>
      </c>
      <c r="D2" s="22" t="s">
        <v>13</v>
      </c>
      <c r="E2" s="27" t="s">
        <v>14</v>
      </c>
      <c r="F2" s="27" t="s">
        <v>15</v>
      </c>
      <c r="G2" s="27" t="s">
        <v>16</v>
      </c>
      <c r="H2" s="22" t="s">
        <v>24</v>
      </c>
      <c r="J2" s="23"/>
      <c r="K2" s="24"/>
      <c r="N2" s="25"/>
      <c r="O2" s="24"/>
    </row>
    <row r="3" spans="1:18" ht="12.75" customHeight="1" x14ac:dyDescent="0.25">
      <c r="A3" s="84" t="s">
        <v>59</v>
      </c>
      <c r="B3" s="85"/>
      <c r="C3" s="85" t="s">
        <v>64</v>
      </c>
      <c r="D3" s="22" t="s">
        <v>60</v>
      </c>
      <c r="E3" s="32">
        <v>30.121193207537612</v>
      </c>
      <c r="F3" s="32">
        <v>149.95530867191914</v>
      </c>
      <c r="G3" s="27" t="s">
        <v>65</v>
      </c>
      <c r="J3" s="26"/>
      <c r="K3" s="27"/>
      <c r="M3" s="28"/>
      <c r="N3" s="27"/>
      <c r="O3" s="27"/>
      <c r="R3" s="29"/>
    </row>
    <row r="4" spans="1:18" x14ac:dyDescent="0.2">
      <c r="A4" s="84" t="s">
        <v>59</v>
      </c>
      <c r="B4" s="85"/>
      <c r="C4" s="85" t="s">
        <v>64</v>
      </c>
      <c r="D4" s="22" t="s">
        <v>60</v>
      </c>
      <c r="E4" s="27">
        <v>30.285900876864851</v>
      </c>
      <c r="F4" s="27">
        <v>149.95615661256443</v>
      </c>
      <c r="G4" s="27" t="s">
        <v>65</v>
      </c>
      <c r="J4" s="23"/>
      <c r="K4" s="27"/>
      <c r="M4" s="30"/>
      <c r="N4" s="27"/>
      <c r="O4" s="27"/>
    </row>
    <row r="5" spans="1:18" x14ac:dyDescent="0.2">
      <c r="A5" s="84" t="s">
        <v>59</v>
      </c>
      <c r="B5" s="85"/>
      <c r="C5" s="85" t="s">
        <v>64</v>
      </c>
      <c r="D5" s="22" t="s">
        <v>60</v>
      </c>
      <c r="E5" s="27">
        <v>29.580549440656874</v>
      </c>
      <c r="F5" s="27">
        <v>149.92187044583724</v>
      </c>
      <c r="G5" s="27" t="s">
        <v>65</v>
      </c>
      <c r="J5" s="23"/>
      <c r="K5" s="27"/>
      <c r="M5" s="30"/>
      <c r="N5" s="27"/>
      <c r="O5" s="27"/>
    </row>
    <row r="6" spans="1:18" x14ac:dyDescent="0.2">
      <c r="A6" s="84" t="s">
        <v>59</v>
      </c>
      <c r="B6" s="85"/>
      <c r="C6" s="85" t="s">
        <v>64</v>
      </c>
      <c r="D6" s="22" t="s">
        <v>60</v>
      </c>
      <c r="E6" s="27">
        <v>31.645241967535828</v>
      </c>
      <c r="F6" s="27">
        <v>149.97335642730229</v>
      </c>
      <c r="G6" s="27" t="s">
        <v>65</v>
      </c>
      <c r="J6" s="92"/>
      <c r="K6" s="27"/>
      <c r="M6" s="30"/>
      <c r="N6" s="27"/>
      <c r="O6" s="27"/>
    </row>
    <row r="7" spans="1:18" x14ac:dyDescent="0.2">
      <c r="F7" s="27"/>
      <c r="G7" s="27"/>
      <c r="J7" s="23"/>
      <c r="K7" s="27"/>
      <c r="M7" s="30"/>
      <c r="N7" s="27"/>
    </row>
    <row r="8" spans="1:18" x14ac:dyDescent="0.2">
      <c r="F8" s="27"/>
      <c r="G8" s="27"/>
      <c r="J8" s="23"/>
      <c r="K8" s="27"/>
      <c r="M8" s="30"/>
      <c r="N8" s="27"/>
    </row>
    <row r="9" spans="1:18" x14ac:dyDescent="0.2">
      <c r="A9" s="31"/>
      <c r="B9" s="31"/>
      <c r="C9" s="31"/>
      <c r="D9" s="31"/>
      <c r="E9" s="32"/>
      <c r="F9" s="32"/>
      <c r="G9" s="27"/>
    </row>
    <row r="10" spans="1:18" x14ac:dyDescent="0.2">
      <c r="E10" s="27"/>
      <c r="F10" s="27"/>
      <c r="G10" s="27"/>
    </row>
    <row r="11" spans="1:18" x14ac:dyDescent="0.2">
      <c r="E11" s="27"/>
      <c r="F11" s="27"/>
      <c r="G11" s="27"/>
    </row>
    <row r="12" spans="1:18" x14ac:dyDescent="0.2">
      <c r="E12" s="27"/>
      <c r="F12" s="27"/>
      <c r="G12" s="27"/>
    </row>
    <row r="13" spans="1:18" x14ac:dyDescent="0.2">
      <c r="E13" s="27"/>
      <c r="F13" s="27"/>
      <c r="G13" s="27"/>
    </row>
    <row r="14" spans="1:18" ht="15.75" x14ac:dyDescent="0.25">
      <c r="D14" s="55"/>
      <c r="E14" s="27"/>
      <c r="F14" s="27"/>
      <c r="G14" s="27"/>
      <c r="M14" s="198"/>
      <c r="N14" s="199"/>
    </row>
    <row r="15" spans="1:18" x14ac:dyDescent="0.2">
      <c r="E15" s="27"/>
      <c r="F15" s="27"/>
      <c r="G15" s="27"/>
      <c r="N15" s="25"/>
    </row>
    <row r="16" spans="1:18" x14ac:dyDescent="0.2">
      <c r="E16" s="27"/>
      <c r="F16" s="27"/>
      <c r="G16" s="27"/>
      <c r="N16" s="27"/>
    </row>
    <row r="17" spans="2:17" x14ac:dyDescent="0.2">
      <c r="E17" s="22" t="s">
        <v>51</v>
      </c>
      <c r="F17" s="27" t="s">
        <v>61</v>
      </c>
      <c r="G17" s="27"/>
      <c r="N17" s="27"/>
    </row>
    <row r="18" spans="2:17" x14ac:dyDescent="0.2">
      <c r="E18" s="27"/>
      <c r="F18" s="27"/>
      <c r="G18" s="27"/>
      <c r="N18" s="27"/>
    </row>
    <row r="19" spans="2:17" x14ac:dyDescent="0.2">
      <c r="G19" s="27"/>
      <c r="N19" s="27"/>
    </row>
    <row r="20" spans="2:17" x14ac:dyDescent="0.2">
      <c r="G20" s="27"/>
      <c r="N20" s="27"/>
    </row>
    <row r="21" spans="2:17" x14ac:dyDescent="0.2">
      <c r="G21" s="27"/>
      <c r="N21" s="27"/>
    </row>
    <row r="22" spans="2:17" x14ac:dyDescent="0.2">
      <c r="F22" s="22" t="s">
        <v>49</v>
      </c>
      <c r="G22" s="63">
        <f>F24/G25</f>
        <v>1.5653495440729484</v>
      </c>
    </row>
    <row r="24" spans="2:17" x14ac:dyDescent="0.2">
      <c r="E24" s="22" t="s">
        <v>35</v>
      </c>
      <c r="F24" s="61">
        <v>0.51500000000000001</v>
      </c>
      <c r="G24" s="61">
        <v>0.186</v>
      </c>
      <c r="H24" s="34"/>
    </row>
    <row r="25" spans="2:17" ht="15.75" customHeight="1" x14ac:dyDescent="0.25">
      <c r="F25" s="61"/>
      <c r="G25" s="61">
        <f>F24-G24</f>
        <v>0.32900000000000001</v>
      </c>
      <c r="H25" s="60"/>
      <c r="M25" s="198"/>
      <c r="N25" s="199"/>
    </row>
    <row r="26" spans="2:17" ht="12.75" customHeight="1" x14ac:dyDescent="0.2">
      <c r="N26" s="25"/>
    </row>
    <row r="27" spans="2:17" x14ac:dyDescent="0.2">
      <c r="O27" s="27"/>
    </row>
    <row r="28" spans="2:17" x14ac:dyDescent="0.2">
      <c r="B28" s="22" t="s">
        <v>32</v>
      </c>
      <c r="G28" s="22" t="s">
        <v>31</v>
      </c>
      <c r="H28" s="22" t="s">
        <v>30</v>
      </c>
      <c r="N28" s="33"/>
      <c r="O28" s="33"/>
      <c r="P28" s="34"/>
      <c r="Q28" s="35"/>
    </row>
    <row r="29" spans="2:17" x14ac:dyDescent="0.2">
      <c r="B29" s="72">
        <v>1.8</v>
      </c>
      <c r="G29" s="74">
        <v>57.7</v>
      </c>
      <c r="H29" s="22">
        <v>58</v>
      </c>
      <c r="N29" s="33"/>
      <c r="O29" s="33"/>
      <c r="P29" s="34"/>
      <c r="Q29" s="35"/>
    </row>
    <row r="30" spans="2:17" x14ac:dyDescent="0.2">
      <c r="G30" s="74">
        <v>54.9</v>
      </c>
      <c r="H30" s="22">
        <v>59</v>
      </c>
    </row>
    <row r="31" spans="2:17" x14ac:dyDescent="0.2">
      <c r="G31" s="74">
        <v>54.9</v>
      </c>
      <c r="H31" s="22">
        <v>58</v>
      </c>
    </row>
    <row r="32" spans="2:17" x14ac:dyDescent="0.2">
      <c r="G32" s="54">
        <f>AVERAGE(G29:G31)</f>
        <v>55.833333333333336</v>
      </c>
      <c r="H32" s="54">
        <f>AVERAGE(H29:H31)</f>
        <v>58.333333333333336</v>
      </c>
    </row>
    <row r="35" spans="1:7" x14ac:dyDescent="0.2">
      <c r="D35" s="24"/>
    </row>
    <row r="37" spans="1:7" ht="15.75" x14ac:dyDescent="0.25">
      <c r="A37" s="196" t="s">
        <v>18</v>
      </c>
      <c r="B37" s="197"/>
      <c r="C37" s="40"/>
      <c r="D37" s="40"/>
      <c r="E37"/>
      <c r="G37" s="75"/>
    </row>
    <row r="38" spans="1:7" x14ac:dyDescent="0.2">
      <c r="A38" s="40"/>
      <c r="B38" s="41"/>
      <c r="C38" s="40"/>
      <c r="D38" s="40"/>
      <c r="E38"/>
    </row>
    <row r="39" spans="1:7" x14ac:dyDescent="0.2">
      <c r="A39"/>
      <c r="B39" s="40" t="s">
        <v>19</v>
      </c>
      <c r="C39" s="42" t="s">
        <v>20</v>
      </c>
      <c r="D39" s="40" t="s">
        <v>21</v>
      </c>
      <c r="E39"/>
    </row>
    <row r="40" spans="1:7" x14ac:dyDescent="0.2">
      <c r="A40"/>
      <c r="B40" s="43">
        <v>1.8819999999999999</v>
      </c>
      <c r="C40" s="43">
        <v>1.698</v>
      </c>
      <c r="D40" s="44">
        <f>(B40-C40)/B40</f>
        <v>9.7768331562167882E-2</v>
      </c>
      <c r="E40" s="45">
        <f>B40-C40</f>
        <v>0.18399999999999994</v>
      </c>
    </row>
    <row r="41" spans="1:7" x14ac:dyDescent="0.2">
      <c r="A41" s="40"/>
      <c r="B41" s="43"/>
      <c r="C41" s="43"/>
      <c r="D41" s="44"/>
      <c r="E41" s="45"/>
    </row>
    <row r="45" spans="1:7" x14ac:dyDescent="0.2">
      <c r="F45" s="35"/>
    </row>
    <row r="50" spans="14:14" x14ac:dyDescent="0.2">
      <c r="N50" s="27"/>
    </row>
    <row r="53" spans="14:14" x14ac:dyDescent="0.2">
      <c r="N53" s="27"/>
    </row>
  </sheetData>
  <protectedRanges>
    <protectedRange sqref="N15:N21" name="Tear"/>
    <protectedRange sqref="J2:K8" name="Upperfilm"/>
    <protectedRange sqref="A9:H13 A14:C14 E14:H14 E2:H2 B2:C2 A7:D8 F17 A3:H6 G7:H8" name="Tensile"/>
    <protectedRange sqref="N2:N8" name="Fiber Delamination"/>
    <protectedRange sqref="N28:O29" name="Martindale"/>
    <protectedRange sqref="B40:C41" name="Martindale_2"/>
  </protectedRanges>
  <mergeCells count="5">
    <mergeCell ref="A37:B37"/>
    <mergeCell ref="M14:N14"/>
    <mergeCell ref="J1:K1"/>
    <mergeCell ref="M1:N1"/>
    <mergeCell ref="M25:N25"/>
  </mergeCells>
  <phoneticPr fontId="1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Sheet1</vt:lpstr>
      <vt:lpstr>Calculation</vt:lpstr>
      <vt:lpstr>Main!Print_Area</vt:lpstr>
    </vt:vector>
  </TitlesOfParts>
  <Company>Forward Sports (Pvt.)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Ghouri</dc:creator>
  <cp:lastModifiedBy>ITS-2</cp:lastModifiedBy>
  <cp:lastPrinted>2021-07-27T09:57:36Z</cp:lastPrinted>
  <dcterms:created xsi:type="dcterms:W3CDTF">2003-01-25T05:50:32Z</dcterms:created>
  <dcterms:modified xsi:type="dcterms:W3CDTF">2021-11-26T07:39:33Z</dcterms:modified>
</cp:coreProperties>
</file>