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 activeTab="1"/>
  </bookViews>
  <sheets>
    <sheet name="Report" sheetId="1" r:id="rId1"/>
    <sheet name="Sheet2" sheetId="3" r:id="rId2"/>
    <sheet name="Sheet1" sheetId="2" r:id="rId3"/>
  </sheets>
  <definedNames>
    <definedName name="_xlnm.Print_Area" localSheetId="0">Report!$A$1:$F$27</definedName>
  </definedNames>
  <calcPr calcId="145621"/>
</workbook>
</file>

<file path=xl/calcChain.xml><?xml version="1.0" encoding="utf-8"?>
<calcChain xmlns="http://schemas.openxmlformats.org/spreadsheetml/2006/main">
  <c r="J7" i="1" l="1"/>
  <c r="E20" i="1" l="1"/>
  <c r="E18" i="1"/>
  <c r="E15" i="1" l="1"/>
  <c r="E16" i="1" l="1"/>
  <c r="H13" i="1" l="1"/>
  <c r="E17" i="1" s="1"/>
  <c r="E14" i="1" s="1"/>
  <c r="A7" i="2" l="1"/>
  <c r="A11" i="2"/>
  <c r="A3" i="2"/>
  <c r="A2" i="2"/>
  <c r="A1" i="2"/>
  <c r="A9" i="2" l="1"/>
  <c r="A8" i="2" l="1"/>
  <c r="A10" i="2"/>
</calcChain>
</file>

<file path=xl/sharedStrings.xml><?xml version="1.0" encoding="utf-8"?>
<sst xmlns="http://schemas.openxmlformats.org/spreadsheetml/2006/main" count="69" uniqueCount="53">
  <si>
    <t>Foam Test Report</t>
  </si>
  <si>
    <t>Test #</t>
  </si>
  <si>
    <t>Date</t>
  </si>
  <si>
    <t>Receiving date</t>
  </si>
  <si>
    <t xml:space="preserve">PO NO </t>
  </si>
  <si>
    <t>Ref#</t>
  </si>
  <si>
    <t>Thickness</t>
  </si>
  <si>
    <t>Weight</t>
  </si>
  <si>
    <t>Hardness</t>
  </si>
  <si>
    <t>Compression Set</t>
  </si>
  <si>
    <r>
      <t xml:space="preserve">Shrinkage Test </t>
    </r>
    <r>
      <rPr>
        <sz val="10"/>
        <color theme="1"/>
        <rFont val="Times New Roman"/>
        <family val="1"/>
      </rPr>
      <t>%</t>
    </r>
  </si>
  <si>
    <t>Asker F</t>
  </si>
  <si>
    <t>Asker C</t>
  </si>
  <si>
    <t>Asker c</t>
  </si>
  <si>
    <t>Resilience Test</t>
  </si>
  <si>
    <t xml:space="preserve">Compression </t>
  </si>
  <si>
    <t xml:space="preserve">Fresh </t>
  </si>
  <si>
    <t>After</t>
  </si>
  <si>
    <t>mm</t>
  </si>
  <si>
    <t>gsm</t>
  </si>
  <si>
    <t>%</t>
  </si>
  <si>
    <t>Cheeked By</t>
  </si>
  <si>
    <t>Test</t>
  </si>
  <si>
    <t>Result</t>
  </si>
  <si>
    <t>Status:</t>
  </si>
  <si>
    <t>Unit</t>
  </si>
  <si>
    <t>Standard</t>
  </si>
  <si>
    <t>Lab in Charge</t>
  </si>
  <si>
    <t>Sohail Ghouri</t>
  </si>
  <si>
    <r>
      <t>2.7</t>
    </r>
    <r>
      <rPr>
        <sz val="11"/>
        <color theme="1"/>
        <rFont val="Calibri"/>
        <family val="2"/>
      </rPr>
      <t>±0.2</t>
    </r>
  </si>
  <si>
    <r>
      <t>380</t>
    </r>
    <r>
      <rPr>
        <sz val="11"/>
        <color theme="1"/>
        <rFont val="Calibri"/>
        <family val="2"/>
      </rPr>
      <t>±</t>
    </r>
    <r>
      <rPr>
        <sz val="11"/>
        <color theme="1"/>
        <rFont val="Times New Roman"/>
        <family val="1"/>
      </rPr>
      <t>20g</t>
    </r>
  </si>
  <si>
    <t>45-50</t>
  </si>
  <si>
    <r>
      <t>20</t>
    </r>
    <r>
      <rPr>
        <sz val="11"/>
        <color theme="1"/>
        <rFont val="Calibri"/>
        <family val="2"/>
      </rPr>
      <t>±5</t>
    </r>
  </si>
  <si>
    <r>
      <t>0.13</t>
    </r>
    <r>
      <rPr>
        <sz val="10"/>
        <color theme="1"/>
        <rFont val="Calibri"/>
        <family val="2"/>
      </rPr>
      <t>±0.03</t>
    </r>
  </si>
  <si>
    <t>Specific Gravity</t>
  </si>
  <si>
    <t>Samad RW</t>
  </si>
  <si>
    <t>Negative</t>
  </si>
  <si>
    <t>Shrinkage Test</t>
  </si>
  <si>
    <t>Pass</t>
  </si>
  <si>
    <t>Tanveer Ali</t>
  </si>
  <si>
    <t>Store</t>
  </si>
  <si>
    <t>AATH 2.7mm Foam Black (Samad Rubber Workes)</t>
  </si>
  <si>
    <t>1.Foam Black</t>
  </si>
  <si>
    <t>092FM-21</t>
  </si>
  <si>
    <r>
      <t xml:space="preserve">45.6%   </t>
    </r>
    <r>
      <rPr>
        <sz val="8"/>
        <color theme="1"/>
        <rFont val="Calibri"/>
        <family val="2"/>
        <scheme val="minor"/>
      </rPr>
      <t>(Thicknss: 13.49mm)</t>
    </r>
  </si>
  <si>
    <t>RefNo</t>
  </si>
  <si>
    <t>TestNo</t>
  </si>
  <si>
    <t>ReceivingDate</t>
  </si>
  <si>
    <t>hardness</t>
  </si>
  <si>
    <t>uom</t>
  </si>
  <si>
    <t>cm</t>
  </si>
  <si>
    <t>pass</t>
  </si>
  <si>
    <t>PONO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</si>
</sst>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Arial"/>
      <family val="2"/>
    </font>
    <font>
      <sz val="11"/>
      <color theme="0" tint="-0.34998626667073579"/>
      <name val="Times New Roman"/>
      <family val="1"/>
    </font>
    <font>
      <sz val="10"/>
      <name val="Times New Roman"/>
      <family val="1"/>
    </font>
    <font>
      <sz val="11"/>
      <color rgb="FFC00000"/>
      <name val="Times New Roman"/>
      <family val="1"/>
    </font>
    <font>
      <sz val="8"/>
      <color rgb="FFC00000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/>
  </cellStyleXfs>
  <cellXfs count="73">
    <xf numFmtId="0" fontId="0" fillId="0" borderId="0" xfId="0"/>
    <xf numFmtId="0" fontId="2" fillId="0" borderId="0" xfId="0" applyFont="1"/>
    <xf numFmtId="0" fontId="5" fillId="0" borderId="0" xfId="0" applyFont="1"/>
    <xf numFmtId="14" fontId="2" fillId="0" borderId="0" xfId="0" applyNumberFormat="1" applyFont="1" applyAlignment="1">
      <alignment horizontal="left"/>
    </xf>
    <xf numFmtId="0" fontId="7" fillId="0" borderId="0" xfId="0" applyFont="1"/>
    <xf numFmtId="0" fontId="3" fillId="0" borderId="0" xfId="0" applyFont="1"/>
    <xf numFmtId="0" fontId="2" fillId="0" borderId="0" xfId="0" applyFont="1"/>
    <xf numFmtId="49" fontId="9" fillId="3" borderId="1" xfId="2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left"/>
    </xf>
    <xf numFmtId="49" fontId="9" fillId="3" borderId="2" xfId="2" applyNumberFormat="1" applyFont="1" applyFill="1" applyBorder="1" applyAlignment="1">
      <alignment horizontal="center" wrapText="1"/>
    </xf>
    <xf numFmtId="49" fontId="9" fillId="3" borderId="2" xfId="2" applyNumberFormat="1" applyFont="1" applyFill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left" vertical="center"/>
    </xf>
    <xf numFmtId="9" fontId="2" fillId="0" borderId="1" xfId="1" applyFont="1" applyBorder="1" applyAlignment="1">
      <alignment horizontal="left"/>
    </xf>
    <xf numFmtId="164" fontId="12" fillId="4" borderId="1" xfId="0" quotePrefix="1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6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9" fontId="18" fillId="0" borderId="1" xfId="1" applyFont="1" applyBorder="1"/>
    <xf numFmtId="166" fontId="17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9" fillId="2" borderId="0" xfId="0" applyFont="1" applyFill="1" applyBorder="1"/>
    <xf numFmtId="0" fontId="3" fillId="0" borderId="0" xfId="0" applyFont="1" applyAlignment="1">
      <alignment horizontal="left"/>
    </xf>
    <xf numFmtId="2" fontId="20" fillId="2" borderId="1" xfId="0" applyNumberFormat="1" applyFont="1" applyFill="1" applyBorder="1" applyAlignment="1">
      <alignment horizontal="center" vertical="center"/>
    </xf>
    <xf numFmtId="0" fontId="19" fillId="0" borderId="0" xfId="0" applyFont="1"/>
    <xf numFmtId="165" fontId="17" fillId="2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1" fillId="2" borderId="0" xfId="0" applyFont="1" applyFill="1" applyBorder="1"/>
    <xf numFmtId="0" fontId="21" fillId="6" borderId="0" xfId="0" applyFont="1" applyFill="1" applyBorder="1"/>
    <xf numFmtId="0" fontId="21" fillId="5" borderId="0" xfId="0" applyFont="1" applyFill="1"/>
    <xf numFmtId="0" fontId="21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" fillId="0" borderId="0" xfId="0" applyFont="1"/>
    <xf numFmtId="0" fontId="19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19" fillId="6" borderId="0" xfId="0" applyFont="1" applyFill="1" applyBorder="1"/>
    <xf numFmtId="0" fontId="2" fillId="0" borderId="0" xfId="0" applyFont="1"/>
    <xf numFmtId="0" fontId="23" fillId="7" borderId="0" xfId="0" applyFont="1" applyFill="1" applyBorder="1" applyAlignment="1">
      <alignment horizontal="center" vertical="center"/>
    </xf>
    <xf numFmtId="0" fontId="23" fillId="7" borderId="0" xfId="0" applyFont="1" applyFill="1" applyBorder="1"/>
    <xf numFmtId="0" fontId="23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/>
    </xf>
    <xf numFmtId="2" fontId="7" fillId="7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/>
    </xf>
    <xf numFmtId="0" fontId="7" fillId="7" borderId="0" xfId="0" applyFont="1" applyFill="1" applyBorder="1" applyAlignment="1"/>
    <xf numFmtId="166" fontId="7" fillId="7" borderId="0" xfId="0" applyNumberFormat="1" applyFont="1" applyFill="1" applyBorder="1"/>
    <xf numFmtId="2" fontId="7" fillId="7" borderId="0" xfId="0" applyNumberFormat="1" applyFont="1" applyFill="1" applyBorder="1"/>
    <xf numFmtId="49" fontId="8" fillId="0" borderId="0" xfId="2" applyNumberFormat="1" applyFont="1" applyFill="1" applyBorder="1" applyAlignment="1">
      <alignment horizontal="center"/>
    </xf>
    <xf numFmtId="14" fontId="0" fillId="0" borderId="0" xfId="0" applyNumberFormat="1"/>
    <xf numFmtId="0" fontId="7" fillId="7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view="pageBreakPreview" zoomScale="130" zoomScaleNormal="130" zoomScaleSheetLayoutView="130" workbookViewId="0">
      <selection activeCell="A9" sqref="A5:A9"/>
    </sheetView>
  </sheetViews>
  <sheetFormatPr defaultRowHeight="15" x14ac:dyDescent="0.25"/>
  <cols>
    <col min="1" max="1" width="12.85546875" style="1" customWidth="1"/>
    <col min="2" max="2" width="15.85546875" style="1" bestFit="1" customWidth="1"/>
    <col min="3" max="3" width="12" style="6" customWidth="1"/>
    <col min="4" max="4" width="8.140625" style="1" bestFit="1" customWidth="1"/>
    <col min="5" max="5" width="10.42578125" style="6" customWidth="1"/>
    <col min="6" max="6" width="13.7109375" style="1" bestFit="1" customWidth="1"/>
    <col min="7" max="7" width="7.42578125" style="1" bestFit="1" customWidth="1"/>
    <col min="8" max="8" width="10.140625" style="1" bestFit="1" customWidth="1"/>
    <col min="9" max="9" width="9.140625" style="38"/>
    <col min="10" max="10" width="14.42578125" style="40" bestFit="1" customWidth="1"/>
    <col min="11" max="11" width="13.140625" style="38" bestFit="1" customWidth="1"/>
    <col min="12" max="14" width="9.140625" style="38"/>
    <col min="15" max="16384" width="9.140625" style="1"/>
  </cols>
  <sheetData>
    <row r="1" spans="1:17" x14ac:dyDescent="0.25">
      <c r="G1" s="56" t="s">
        <v>11</v>
      </c>
      <c r="H1" s="57"/>
      <c r="I1" s="58" t="s">
        <v>13</v>
      </c>
      <c r="J1" s="59" t="s">
        <v>14</v>
      </c>
      <c r="K1" s="60" t="s">
        <v>15</v>
      </c>
      <c r="L1" s="60"/>
      <c r="M1" s="54"/>
      <c r="N1" s="43"/>
      <c r="O1" s="44"/>
      <c r="P1" s="45"/>
    </row>
    <row r="2" spans="1:17" x14ac:dyDescent="0.25">
      <c r="G2" s="61">
        <v>98</v>
      </c>
      <c r="H2" s="60"/>
      <c r="I2" s="59">
        <v>41</v>
      </c>
      <c r="J2" s="59"/>
      <c r="K2" s="60"/>
      <c r="L2" s="60"/>
      <c r="M2" s="35"/>
      <c r="N2" s="43"/>
      <c r="O2" s="44"/>
      <c r="P2" s="45"/>
    </row>
    <row r="3" spans="1:17" ht="26.25" x14ac:dyDescent="0.25">
      <c r="A3" s="71" t="s">
        <v>0</v>
      </c>
      <c r="B3" s="71"/>
      <c r="C3" s="71"/>
      <c r="D3" s="71"/>
      <c r="E3" s="71"/>
      <c r="F3" s="71"/>
      <c r="G3" s="61">
        <v>97</v>
      </c>
      <c r="H3" s="59"/>
      <c r="I3" s="59">
        <v>42</v>
      </c>
      <c r="J3" s="59"/>
      <c r="K3" s="59" t="s">
        <v>16</v>
      </c>
      <c r="L3" s="59" t="s">
        <v>17</v>
      </c>
      <c r="M3" s="35"/>
      <c r="N3" s="43"/>
      <c r="O3" s="44"/>
      <c r="P3" s="45"/>
    </row>
    <row r="4" spans="1:17" x14ac:dyDescent="0.25">
      <c r="G4" s="61">
        <v>94</v>
      </c>
      <c r="H4" s="60"/>
      <c r="I4" s="59">
        <v>41</v>
      </c>
      <c r="J4" s="59">
        <v>45.5</v>
      </c>
      <c r="K4" s="61">
        <v>10.79</v>
      </c>
      <c r="L4" s="62">
        <v>5.9</v>
      </c>
      <c r="M4" s="35"/>
      <c r="N4" s="43"/>
      <c r="O4" s="44"/>
      <c r="P4" s="45"/>
    </row>
    <row r="5" spans="1:17" x14ac:dyDescent="0.25">
      <c r="A5" s="1" t="s">
        <v>1</v>
      </c>
      <c r="B5" s="1" t="s">
        <v>43</v>
      </c>
      <c r="G5" s="61">
        <v>97</v>
      </c>
      <c r="H5" s="60"/>
      <c r="I5" s="59">
        <v>42</v>
      </c>
      <c r="J5" s="59">
        <v>45.5</v>
      </c>
      <c r="K5" s="60"/>
      <c r="L5" s="60"/>
      <c r="M5" s="35"/>
      <c r="N5" s="43"/>
      <c r="O5" s="44"/>
      <c r="P5" s="45"/>
    </row>
    <row r="6" spans="1:17" x14ac:dyDescent="0.25">
      <c r="A6" s="1" t="s">
        <v>2</v>
      </c>
      <c r="B6" s="3">
        <v>44461</v>
      </c>
      <c r="C6" s="3"/>
      <c r="G6" s="61">
        <v>98</v>
      </c>
      <c r="H6" s="60"/>
      <c r="I6" s="59">
        <v>42</v>
      </c>
      <c r="J6" s="59">
        <v>45.8</v>
      </c>
      <c r="K6" s="59"/>
      <c r="L6" s="59"/>
      <c r="M6" s="35"/>
      <c r="N6" s="43"/>
      <c r="O6" s="44"/>
      <c r="P6" s="45"/>
    </row>
    <row r="7" spans="1:17" x14ac:dyDescent="0.25">
      <c r="A7" s="1" t="s">
        <v>3</v>
      </c>
      <c r="B7" s="3">
        <v>44460</v>
      </c>
      <c r="C7" s="3"/>
      <c r="G7" s="59"/>
      <c r="H7" s="60"/>
      <c r="I7" s="59"/>
      <c r="J7" s="63">
        <f>AVERAGE(J4:J6)</f>
        <v>45.6</v>
      </c>
      <c r="K7" s="60"/>
      <c r="L7" s="60"/>
      <c r="M7" s="35"/>
      <c r="N7" s="43"/>
      <c r="O7" s="44"/>
      <c r="P7" s="45"/>
    </row>
    <row r="8" spans="1:17" x14ac:dyDescent="0.25">
      <c r="A8" s="1" t="s">
        <v>4</v>
      </c>
      <c r="B8" s="36" t="s">
        <v>40</v>
      </c>
      <c r="C8" s="5"/>
      <c r="G8" s="60"/>
      <c r="H8" s="60"/>
      <c r="I8" s="60"/>
      <c r="J8" s="59"/>
      <c r="K8" s="69" t="s">
        <v>37</v>
      </c>
      <c r="L8" s="69"/>
      <c r="M8" s="35"/>
      <c r="N8" s="43"/>
      <c r="O8" s="44"/>
      <c r="P8" s="45"/>
    </row>
    <row r="9" spans="1:17" ht="15.75" x14ac:dyDescent="0.25">
      <c r="A9" s="2" t="s">
        <v>5</v>
      </c>
      <c r="B9" s="72" t="s">
        <v>41</v>
      </c>
      <c r="C9" s="72"/>
      <c r="D9" s="72"/>
      <c r="E9" s="72"/>
      <c r="G9" s="60"/>
      <c r="H9" s="60"/>
      <c r="I9" s="60"/>
      <c r="J9" s="59"/>
      <c r="K9" s="64" t="s">
        <v>16</v>
      </c>
      <c r="L9" s="64" t="s">
        <v>17</v>
      </c>
      <c r="M9" s="35"/>
      <c r="N9" s="43"/>
      <c r="O9" s="44"/>
      <c r="P9" s="45"/>
    </row>
    <row r="10" spans="1:17" x14ac:dyDescent="0.25">
      <c r="G10" s="60"/>
      <c r="H10" s="60"/>
      <c r="I10" s="60"/>
      <c r="J10" s="59"/>
      <c r="K10" s="60">
        <v>150.88999999999999</v>
      </c>
      <c r="L10" s="52">
        <v>150.1</v>
      </c>
      <c r="M10" s="35"/>
      <c r="N10" s="43"/>
      <c r="O10" s="44"/>
      <c r="P10" s="45"/>
    </row>
    <row r="11" spans="1:17" x14ac:dyDescent="0.25">
      <c r="A11" s="1" t="s">
        <v>42</v>
      </c>
      <c r="F11" s="50"/>
      <c r="G11" s="65">
        <v>0.29310000000000003</v>
      </c>
      <c r="H11" s="60">
        <v>17.418500000000002</v>
      </c>
      <c r="I11" s="65">
        <v>15.788</v>
      </c>
      <c r="J11" s="59"/>
      <c r="K11" s="60"/>
      <c r="L11" s="66"/>
      <c r="M11" s="35"/>
      <c r="N11" s="43"/>
      <c r="O11" s="44"/>
      <c r="P11" s="45"/>
    </row>
    <row r="12" spans="1:17" ht="24.95" customHeight="1" x14ac:dyDescent="0.25">
      <c r="B12" s="9" t="s">
        <v>22</v>
      </c>
      <c r="C12" s="10" t="s">
        <v>26</v>
      </c>
      <c r="D12" s="7" t="s">
        <v>25</v>
      </c>
      <c r="E12" s="10" t="s">
        <v>23</v>
      </c>
      <c r="G12" s="60"/>
      <c r="H12" s="60"/>
      <c r="I12" s="60"/>
      <c r="J12" s="60"/>
      <c r="K12" s="59"/>
      <c r="L12" s="60"/>
      <c r="M12" s="35"/>
      <c r="N12" s="43"/>
      <c r="O12" s="44"/>
      <c r="P12" s="46"/>
      <c r="Q12" s="4"/>
    </row>
    <row r="13" spans="1:17" ht="24.95" customHeight="1" x14ac:dyDescent="0.25">
      <c r="B13" s="11" t="s">
        <v>6</v>
      </c>
      <c r="C13" s="13" t="s">
        <v>29</v>
      </c>
      <c r="D13" s="11" t="s">
        <v>18</v>
      </c>
      <c r="E13" s="24">
        <v>2.73</v>
      </c>
      <c r="G13" s="65"/>
      <c r="H13" s="65">
        <f>G11+H11-I11</f>
        <v>1.9236000000000004</v>
      </c>
      <c r="I13" s="60"/>
      <c r="J13" s="59"/>
      <c r="K13" s="60"/>
      <c r="L13" s="60"/>
      <c r="M13" s="35"/>
      <c r="N13" s="43"/>
      <c r="O13" s="44"/>
      <c r="P13" s="46"/>
      <c r="Q13" s="4"/>
    </row>
    <row r="14" spans="1:17" ht="24.95" customHeight="1" x14ac:dyDescent="0.25">
      <c r="B14" s="11" t="s">
        <v>7</v>
      </c>
      <c r="C14" s="13" t="s">
        <v>30</v>
      </c>
      <c r="D14" s="11" t="s">
        <v>19</v>
      </c>
      <c r="E14" s="23">
        <f>E17*E13*1000</f>
        <v>415.97161572052391</v>
      </c>
      <c r="G14" s="52"/>
      <c r="H14" s="52"/>
      <c r="I14" s="52"/>
      <c r="J14" s="52"/>
      <c r="K14" s="53"/>
      <c r="L14" s="52"/>
      <c r="M14" s="52"/>
      <c r="N14" s="43"/>
      <c r="O14" s="44"/>
      <c r="P14" s="46"/>
      <c r="Q14" s="4"/>
    </row>
    <row r="15" spans="1:17" ht="24.95" customHeight="1" x14ac:dyDescent="0.25">
      <c r="B15" s="11" t="s">
        <v>8</v>
      </c>
      <c r="C15" s="14"/>
      <c r="D15" s="11" t="s">
        <v>11</v>
      </c>
      <c r="E15" s="23">
        <f>AVERAGE(G2:G6)</f>
        <v>96.8</v>
      </c>
      <c r="G15" s="35"/>
      <c r="H15" s="35"/>
      <c r="I15" s="35"/>
      <c r="J15" s="35"/>
      <c r="K15" s="51"/>
      <c r="L15" s="35"/>
      <c r="M15" s="42"/>
      <c r="N15" s="43"/>
      <c r="O15" s="44"/>
      <c r="P15" s="46"/>
      <c r="Q15" s="4"/>
    </row>
    <row r="16" spans="1:17" ht="24.95" customHeight="1" x14ac:dyDescent="0.25">
      <c r="B16" s="11"/>
      <c r="C16" s="14" t="s">
        <v>32</v>
      </c>
      <c r="D16" s="11" t="s">
        <v>12</v>
      </c>
      <c r="E16" s="23">
        <f>AVERAGE(I2:I6)</f>
        <v>41.6</v>
      </c>
      <c r="G16" s="45"/>
      <c r="H16" s="46"/>
      <c r="I16" s="46"/>
      <c r="J16" s="46"/>
      <c r="K16" s="47"/>
      <c r="L16" s="46"/>
      <c r="M16" s="46"/>
      <c r="N16" s="46"/>
      <c r="O16" s="46"/>
      <c r="P16" s="46"/>
      <c r="Q16" s="4"/>
    </row>
    <row r="17" spans="1:16" ht="24.95" customHeight="1" x14ac:dyDescent="0.25">
      <c r="B17" s="11" t="s">
        <v>34</v>
      </c>
      <c r="C17" s="22" t="s">
        <v>33</v>
      </c>
      <c r="D17" s="12"/>
      <c r="E17" s="33">
        <f>G11/H13</f>
        <v>0.15237055520898313</v>
      </c>
      <c r="G17" s="45"/>
      <c r="H17" s="45"/>
      <c r="I17" s="45"/>
      <c r="J17" s="45"/>
      <c r="K17" s="48"/>
      <c r="L17" s="45"/>
      <c r="M17" s="45"/>
      <c r="N17" s="45"/>
      <c r="O17" s="45"/>
      <c r="P17" s="45"/>
    </row>
    <row r="18" spans="1:16" ht="24.95" customHeight="1" x14ac:dyDescent="0.25">
      <c r="B18" s="11" t="s">
        <v>9</v>
      </c>
      <c r="C18" s="15"/>
      <c r="D18" s="32" t="s">
        <v>20</v>
      </c>
      <c r="E18" s="39">
        <f>(K4-L4)/(K4-5)</f>
        <v>0.84455958549222787</v>
      </c>
      <c r="F18" s="34"/>
      <c r="G18" s="49"/>
      <c r="H18" s="45"/>
      <c r="I18" s="45"/>
      <c r="J18" s="45"/>
      <c r="K18" s="48"/>
      <c r="L18" s="45"/>
      <c r="M18" s="45"/>
      <c r="N18" s="45"/>
      <c r="O18" s="45"/>
      <c r="P18" s="45"/>
    </row>
    <row r="19" spans="1:16" ht="38.25" x14ac:dyDescent="0.25">
      <c r="B19" s="41" t="s">
        <v>14</v>
      </c>
      <c r="C19" s="16" t="s">
        <v>31</v>
      </c>
      <c r="D19" s="19" t="s">
        <v>20</v>
      </c>
      <c r="E19" s="18" t="s">
        <v>44</v>
      </c>
      <c r="F19" s="25"/>
      <c r="G19" s="49"/>
      <c r="H19" s="45"/>
      <c r="I19" s="45"/>
      <c r="J19" s="45"/>
      <c r="K19" s="48"/>
      <c r="L19" s="45"/>
      <c r="M19" s="45"/>
      <c r="N19" s="45"/>
      <c r="O19" s="45"/>
      <c r="P19" s="45"/>
    </row>
    <row r="20" spans="1:16" ht="28.5" customHeight="1" x14ac:dyDescent="0.25">
      <c r="B20" s="17" t="s">
        <v>10</v>
      </c>
      <c r="C20" s="21"/>
      <c r="D20" s="20" t="s">
        <v>20</v>
      </c>
      <c r="E20" s="37">
        <f>(K10-L10)/K10*100</f>
        <v>0.52356020942407855</v>
      </c>
      <c r="H20" s="4"/>
      <c r="J20" s="38"/>
      <c r="K20" s="40"/>
      <c r="O20" s="4"/>
    </row>
    <row r="21" spans="1:16" x14ac:dyDescent="0.25">
      <c r="G21" s="4"/>
      <c r="H21" s="4"/>
    </row>
    <row r="22" spans="1:16" x14ac:dyDescent="0.25">
      <c r="G22" s="4"/>
      <c r="H22" s="4"/>
    </row>
    <row r="23" spans="1:16" x14ac:dyDescent="0.25">
      <c r="B23" s="8" t="s">
        <v>24</v>
      </c>
      <c r="C23" s="6" t="s">
        <v>38</v>
      </c>
    </row>
    <row r="26" spans="1:16" x14ac:dyDescent="0.25">
      <c r="A26" s="1" t="s">
        <v>21</v>
      </c>
      <c r="E26" s="70" t="s">
        <v>27</v>
      </c>
      <c r="F26" s="70"/>
    </row>
    <row r="27" spans="1:16" x14ac:dyDescent="0.25">
      <c r="A27" s="1" t="s">
        <v>39</v>
      </c>
      <c r="E27" s="70" t="s">
        <v>28</v>
      </c>
      <c r="F27" s="70"/>
    </row>
  </sheetData>
  <mergeCells count="5">
    <mergeCell ref="K8:L8"/>
    <mergeCell ref="E27:F27"/>
    <mergeCell ref="A3:F3"/>
    <mergeCell ref="B9:E9"/>
    <mergeCell ref="E26:F26"/>
  </mergeCells>
  <pageMargins left="0.7" right="0.7" top="0.75" bottom="0.75" header="0.3" footer="0.3"/>
  <pageSetup orientation="portrait" r:id="rId1"/>
  <rowBreaks count="1" manualBreakCount="1">
    <brk id="19" max="5" man="1"/>
  </rowBreaks>
  <colBreaks count="1" manualBreakCount="1">
    <brk id="4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1" sqref="F1"/>
    </sheetView>
  </sheetViews>
  <sheetFormatPr defaultRowHeight="15" x14ac:dyDescent="0.25"/>
  <cols>
    <col min="2" max="3" width="10.7109375" bestFit="1" customWidth="1"/>
  </cols>
  <sheetData>
    <row r="1" spans="1:9" ht="15.75" x14ac:dyDescent="0.25">
      <c r="A1" s="55" t="s">
        <v>46</v>
      </c>
      <c r="B1" s="55" t="s">
        <v>2</v>
      </c>
      <c r="C1" s="55" t="s">
        <v>47</v>
      </c>
      <c r="D1" s="55" t="s">
        <v>52</v>
      </c>
      <c r="E1" s="2" t="s">
        <v>45</v>
      </c>
      <c r="F1" s="67" t="s">
        <v>22</v>
      </c>
      <c r="G1" s="67" t="s">
        <v>26</v>
      </c>
      <c r="H1" s="67" t="s">
        <v>25</v>
      </c>
      <c r="I1" s="67" t="s">
        <v>23</v>
      </c>
    </row>
    <row r="2" spans="1:9" x14ac:dyDescent="0.25">
      <c r="A2">
        <v>125</v>
      </c>
      <c r="B2" s="68">
        <v>35756</v>
      </c>
      <c r="C2" s="68">
        <v>36505</v>
      </c>
      <c r="D2">
        <v>25251</v>
      </c>
      <c r="F2" t="s">
        <v>48</v>
      </c>
      <c r="G2" t="s">
        <v>49</v>
      </c>
      <c r="H2" t="s">
        <v>50</v>
      </c>
      <c r="I2" t="s">
        <v>51</v>
      </c>
    </row>
    <row r="3" spans="1:9" x14ac:dyDescent="0.25">
      <c r="F3" t="s">
        <v>48</v>
      </c>
      <c r="G3" t="s">
        <v>49</v>
      </c>
      <c r="H3" t="s">
        <v>50</v>
      </c>
      <c r="I3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J16" sqref="J16"/>
    </sheetView>
  </sheetViews>
  <sheetFormatPr defaultRowHeight="15" x14ac:dyDescent="0.25"/>
  <cols>
    <col min="1" max="1" width="23.42578125" bestFit="1" customWidth="1"/>
  </cols>
  <sheetData>
    <row r="1" spans="1:1" x14ac:dyDescent="0.25">
      <c r="A1" s="26" t="str">
        <f>Report!B5</f>
        <v>092FM-21</v>
      </c>
    </row>
    <row r="2" spans="1:1" x14ac:dyDescent="0.25">
      <c r="A2" s="27">
        <f>Report!B6</f>
        <v>44461</v>
      </c>
    </row>
    <row r="3" spans="1:1" x14ac:dyDescent="0.25">
      <c r="A3" s="26" t="str">
        <f>Report!B9</f>
        <v>AATH 2.7mm Foam Black (Samad Rubber Workes)</v>
      </c>
    </row>
    <row r="4" spans="1:1" x14ac:dyDescent="0.25">
      <c r="A4" s="26" t="s">
        <v>35</v>
      </c>
    </row>
    <row r="5" spans="1:1" x14ac:dyDescent="0.25">
      <c r="A5" s="28" t="s">
        <v>23</v>
      </c>
    </row>
    <row r="6" spans="1:1" x14ac:dyDescent="0.25">
      <c r="A6" s="26" t="s">
        <v>36</v>
      </c>
    </row>
    <row r="7" spans="1:1" x14ac:dyDescent="0.25">
      <c r="A7" s="29">
        <f>Report!E13</f>
        <v>2.73</v>
      </c>
    </row>
    <row r="8" spans="1:1" x14ac:dyDescent="0.25">
      <c r="A8" s="31">
        <f>Report!E17</f>
        <v>0.15237055520898313</v>
      </c>
    </row>
    <row r="9" spans="1:1" x14ac:dyDescent="0.25">
      <c r="A9" s="26">
        <f>Report!E16</f>
        <v>41.6</v>
      </c>
    </row>
    <row r="10" spans="1:1" x14ac:dyDescent="0.25">
      <c r="A10" s="30">
        <f>Report!E14</f>
        <v>415.97161572052391</v>
      </c>
    </row>
    <row r="11" spans="1:1" x14ac:dyDescent="0.25">
      <c r="A11" s="29" t="str">
        <f>LEFT(Report!E19,5)</f>
        <v>45.6%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Sheet2</vt:lpstr>
      <vt:lpstr>Sheet1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ITS-2</cp:lastModifiedBy>
  <cp:lastPrinted>2021-08-21T04:50:53Z</cp:lastPrinted>
  <dcterms:created xsi:type="dcterms:W3CDTF">2015-01-06T11:11:11Z</dcterms:created>
  <dcterms:modified xsi:type="dcterms:W3CDTF">2021-11-26T06:21:52Z</dcterms:modified>
</cp:coreProperties>
</file>