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новая форма" sheetId="7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7" l="1"/>
  <c r="B31" i="7"/>
  <c r="E16" i="7"/>
  <c r="E15" i="7"/>
  <c r="B15" i="7"/>
  <c r="N31" i="7"/>
  <c r="K5" i="7"/>
  <c r="T5" i="7"/>
  <c r="H5" i="7"/>
  <c r="N9" i="7"/>
  <c r="Q9" i="7"/>
  <c r="H9" i="7"/>
  <c r="Q31" i="7"/>
  <c r="T31" i="7"/>
  <c r="K31" i="7"/>
  <c r="S17" i="7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5" i="7"/>
  <c r="M6" i="7"/>
  <c r="M7" i="7"/>
  <c r="M8" i="7"/>
  <c r="M9" i="7"/>
  <c r="M10" i="7"/>
  <c r="M11" i="7"/>
  <c r="M12" i="7"/>
  <c r="M13" i="7"/>
  <c r="M14" i="7"/>
  <c r="M15" i="7"/>
  <c r="M16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P5" i="7"/>
  <c r="P6" i="7"/>
  <c r="P7" i="7"/>
  <c r="P8" i="7"/>
  <c r="P9" i="7"/>
  <c r="P10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S6" i="7"/>
  <c r="S7" i="7"/>
  <c r="S8" i="7"/>
  <c r="S9" i="7"/>
  <c r="S10" i="7"/>
  <c r="S11" i="7"/>
  <c r="S12" i="7"/>
  <c r="S13" i="7"/>
  <c r="S14" i="7"/>
  <c r="S15" i="7"/>
  <c r="S16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V5" i="7"/>
  <c r="V9" i="7"/>
  <c r="V12" i="7"/>
  <c r="V13" i="7"/>
  <c r="V16" i="7"/>
  <c r="V17" i="7"/>
  <c r="V18" i="7"/>
  <c r="V19" i="7"/>
  <c r="V20" i="7"/>
  <c r="V22" i="7"/>
  <c r="V23" i="7"/>
  <c r="V24" i="7"/>
  <c r="V25" i="7"/>
  <c r="V27" i="7"/>
  <c r="V29" i="7"/>
  <c r="V30" i="7"/>
  <c r="V31" i="7"/>
  <c r="V32" i="7"/>
  <c r="V33" i="7"/>
  <c r="Y5" i="7"/>
  <c r="Y7" i="7"/>
  <c r="Y31" i="7"/>
  <c r="V4" i="7"/>
  <c r="S4" i="7"/>
  <c r="P4" i="7"/>
  <c r="M4" i="7"/>
  <c r="J4" i="7"/>
  <c r="G4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5" i="7"/>
  <c r="D6" i="7"/>
  <c r="D7" i="7"/>
  <c r="D8" i="7"/>
  <c r="D9" i="7"/>
  <c r="D10" i="7"/>
  <c r="D4" i="7"/>
  <c r="B34" i="7"/>
  <c r="D34" i="7" s="1"/>
  <c r="U31" i="7" l="1"/>
  <c r="F34" i="7"/>
  <c r="H34" i="7"/>
  <c r="J34" i="7" s="1"/>
  <c r="I34" i="7"/>
  <c r="L34" i="7"/>
  <c r="N34" i="7"/>
  <c r="P34" i="7" s="1"/>
  <c r="O34" i="7"/>
  <c r="Q34" i="7"/>
  <c r="S34" i="7" s="1"/>
  <c r="R34" i="7"/>
  <c r="U34" i="7"/>
  <c r="W34" i="7"/>
  <c r="Y34" i="7" s="1"/>
  <c r="X34" i="7"/>
  <c r="C31" i="7"/>
  <c r="T34" i="7"/>
  <c r="V34" i="7" s="1"/>
  <c r="C34" i="7" l="1"/>
  <c r="K34" i="7"/>
  <c r="M34" i="7" s="1"/>
  <c r="E34" i="7"/>
  <c r="G34" i="7" s="1"/>
</calcChain>
</file>

<file path=xl/sharedStrings.xml><?xml version="1.0" encoding="utf-8"?>
<sst xmlns="http://schemas.openxmlformats.org/spreadsheetml/2006/main" count="65" uniqueCount="44">
  <si>
    <t>русский язык</t>
  </si>
  <si>
    <t>биология</t>
  </si>
  <si>
    <t>физика</t>
  </si>
  <si>
    <t>химия</t>
  </si>
  <si>
    <t>информатика и ИКТ</t>
  </si>
  <si>
    <t>английский язык</t>
  </si>
  <si>
    <t>немецкий язык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</si>
  <si>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</si>
  <si>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</si>
  <si>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</si>
  <si>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</si>
  <si>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</si>
  <si>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</si>
  <si>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</si>
  <si>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Завьяловский</t>
  </si>
  <si>
    <t>Игринский</t>
  </si>
  <si>
    <t>Камбарский</t>
  </si>
  <si>
    <t>Каракулинский</t>
  </si>
  <si>
    <t>Кизнерский</t>
  </si>
  <si>
    <t>Киясовский</t>
  </si>
  <si>
    <t>Красногорский</t>
  </si>
  <si>
    <t>Малопургинский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</si>
  <si>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</si>
  <si>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</si>
  <si>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</si>
  <si>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</si>
  <si>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</si>
  <si>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</si>
  <si>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</si>
  <si>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Якшур-Бодьинский</t>
  </si>
  <si>
    <t>Ярский</t>
  </si>
  <si>
    <t>г. Воткинск</t>
  </si>
  <si>
    <t>г.Глазов</t>
  </si>
  <si>
    <t>г. Ижевск</t>
  </si>
  <si>
    <t>г. Можга</t>
  </si>
  <si>
    <t>г.Сарапул</t>
  </si>
  <si>
    <t>математика**</t>
  </si>
  <si>
    <t>% сдававших в новой форме</t>
  </si>
  <si>
    <t>районы/города УР</t>
  </si>
  <si>
    <t>Итого по УР</t>
  </si>
  <si>
    <t>зарегистрировано</t>
  </si>
  <si>
    <t>участвовало</t>
  </si>
  <si>
    <t>Кезский</t>
  </si>
  <si>
    <t>Количественный состав участников ГИА-9 в Удмуртской Республике в 2013г. в новой форме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</si>
</sst>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49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5"/>
  <cols>
    <col min="1" max="1" width="22.85546875" style="1" customWidth="1"/>
    <col min="2" max="2" width="12.42578125" style="1" customWidth="1"/>
    <col min="3" max="3" width="9.7109375" style="1" customWidth="1"/>
    <col min="4" max="4" width="10" style="1" customWidth="1"/>
    <col min="5" max="5" width="12.28515625" style="1" customWidth="1"/>
    <col min="6" max="6" width="9.140625" style="1" customWidth="1"/>
    <col min="7" max="7" width="10.28515625" style="1" customWidth="1"/>
    <col min="8" max="8" width="12.85546875" style="1" customWidth="1"/>
    <col min="9" max="9" width="9.5703125" style="1" customWidth="1"/>
    <col min="10" max="10" width="10.42578125" style="1" customWidth="1"/>
    <col min="11" max="11" width="12.42578125" style="1" customWidth="1"/>
    <col min="12" max="12" width="9.28515625" style="1" customWidth="1"/>
    <col min="13" max="13" width="10.7109375" style="1" customWidth="1"/>
    <col min="14" max="14" width="12.42578125" style="1" customWidth="1"/>
    <col min="15" max="15" width="9.140625" style="1"/>
    <col min="16" max="16" width="10.140625" style="1" customWidth="1"/>
    <col min="17" max="17" width="12.85546875" style="1" customWidth="1"/>
    <col min="18" max="18" width="9.140625" style="1"/>
    <col min="19" max="19" width="10" style="1" customWidth="1"/>
    <col min="20" max="20" width="12.42578125" style="1" customWidth="1"/>
    <col min="21" max="21" width="9.28515625" style="1" customWidth="1"/>
    <col min="22" max="22" width="10.42578125" style="1" customWidth="1"/>
    <col min="23" max="23" width="12.42578125" style="1" customWidth="1"/>
    <col min="24" max="24" width="9.140625" style="1"/>
    <col min="25" max="25" width="11.5703125" style="1" customWidth="1"/>
    <col min="26" max="16384" width="9.140625" style="1"/>
  </cols>
  <sheetData>
    <row r="1" spans="1:25" ht="57.75" customHeight="1" thickBot="1" x14ac:dyDescent="0.3">
      <c r="A1" s="26" t="s">
        <v>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s="2" customFormat="1" ht="39" customHeight="1" thickBot="1" x14ac:dyDescent="0.3">
      <c r="A2" s="27" t="s">
        <v>38</v>
      </c>
      <c r="B2" s="29" t="s">
        <v>0</v>
      </c>
      <c r="C2" s="30"/>
      <c r="D2" s="31"/>
      <c r="E2" s="23" t="s">
        <v>36</v>
      </c>
      <c r="F2" s="24"/>
      <c r="G2" s="25"/>
      <c r="H2" s="23" t="s">
        <v>1</v>
      </c>
      <c r="I2" s="24"/>
      <c r="J2" s="25"/>
      <c r="K2" s="23" t="s">
        <v>2</v>
      </c>
      <c r="L2" s="24"/>
      <c r="M2" s="25"/>
      <c r="N2" s="23" t="s">
        <v>3</v>
      </c>
      <c r="O2" s="24"/>
      <c r="P2" s="25"/>
      <c r="Q2" s="23" t="s">
        <v>4</v>
      </c>
      <c r="R2" s="24"/>
      <c r="S2" s="25"/>
      <c r="T2" s="23" t="s">
        <v>5</v>
      </c>
      <c r="U2" s="24"/>
      <c r="V2" s="25"/>
      <c r="W2" s="23" t="s">
        <v>6</v>
      </c>
      <c r="X2" s="24"/>
      <c r="Y2" s="25"/>
    </row>
    <row r="3" spans="1:25" s="2" customFormat="1" ht="79.5" thickBot="1" x14ac:dyDescent="0.3">
      <c r="A3" s="28"/>
      <c r="B3" s="7" t="s">
        <v>40</v>
      </c>
      <c r="C3" s="8" t="s">
        <v>41</v>
      </c>
      <c r="D3" s="9" t="s">
        <v>37</v>
      </c>
      <c r="E3" s="13" t="s">
        <v>40</v>
      </c>
      <c r="F3" s="14" t="s">
        <v>41</v>
      </c>
      <c r="G3" s="15" t="s">
        <v>37</v>
      </c>
      <c r="H3" s="13" t="s">
        <v>40</v>
      </c>
      <c r="I3" s="14" t="s">
        <v>41</v>
      </c>
      <c r="J3" s="15" t="s">
        <v>37</v>
      </c>
      <c r="K3" s="13" t="s">
        <v>40</v>
      </c>
      <c r="L3" s="14" t="s">
        <v>41</v>
      </c>
      <c r="M3" s="15" t="s">
        <v>37</v>
      </c>
      <c r="N3" s="13" t="s">
        <v>40</v>
      </c>
      <c r="O3" s="14" t="s">
        <v>41</v>
      </c>
      <c r="P3" s="15" t="s">
        <v>37</v>
      </c>
      <c r="Q3" s="13" t="s">
        <v>40</v>
      </c>
      <c r="R3" s="14" t="s">
        <v>41</v>
      </c>
      <c r="S3" s="15" t="s">
        <v>37</v>
      </c>
      <c r="T3" s="13" t="s">
        <v>40</v>
      </c>
      <c r="U3" s="14" t="s">
        <v>41</v>
      </c>
      <c r="V3" s="15" t="s">
        <v>37</v>
      </c>
      <c r="W3" s="13" t="s">
        <v>40</v>
      </c>
      <c r="X3" s="14" t="s">
        <v>41</v>
      </c>
      <c r="Y3" s="15" t="s">
        <v>37</v>
      </c>
    </row>
    <row r="4" spans="1:25" s="2" customFormat="1" ht="15.75" x14ac:dyDescent="0.25">
      <c r="A4" s="10" t="s">
        <v>7</v>
      </c>
      <c r="B4" s="20">
        <v>176</v>
      </c>
      <c r="C4" s="21">
        <v>159</v>
      </c>
      <c r="D4" s="22">
        <f>C4/B4*100</f>
        <v>90.340909090909093</v>
      </c>
      <c r="E4" s="20">
        <v>162</v>
      </c>
      <c r="F4" s="21">
        <v>145</v>
      </c>
      <c r="G4" s="22">
        <f>F4/E4*100</f>
        <v>89.506172839506178</v>
      </c>
      <c r="H4" s="20">
        <v>58</v>
      </c>
      <c r="I4" s="21">
        <v>55</v>
      </c>
      <c r="J4" s="22">
        <f>I4/H4*100</f>
        <v>94.827586206896555</v>
      </c>
      <c r="K4" s="20">
        <v>22</v>
      </c>
      <c r="L4" s="21">
        <v>18</v>
      </c>
      <c r="M4" s="22">
        <f>L4/K4*100</f>
        <v>81.818181818181827</v>
      </c>
      <c r="N4" s="20">
        <v>10</v>
      </c>
      <c r="O4" s="21">
        <v>8</v>
      </c>
      <c r="P4" s="22">
        <f>O4/N4*100</f>
        <v>80</v>
      </c>
      <c r="Q4" s="20">
        <v>6</v>
      </c>
      <c r="R4" s="21">
        <v>5</v>
      </c>
      <c r="S4" s="22">
        <f>R4/Q4*100</f>
        <v>83.333333333333343</v>
      </c>
      <c r="T4" s="20">
        <v>5</v>
      </c>
      <c r="U4" s="21">
        <v>4</v>
      </c>
      <c r="V4" s="22">
        <f>U4/T4*100</f>
        <v>80</v>
      </c>
      <c r="W4" s="20">
        <v>0</v>
      </c>
      <c r="X4" s="21">
        <v>0</v>
      </c>
      <c r="Y4" s="22">
        <v>0</v>
      </c>
    </row>
    <row r="5" spans="1:25" s="2" customFormat="1" ht="15.75" x14ac:dyDescent="0.25">
      <c r="A5" s="11" t="s">
        <v>8</v>
      </c>
      <c r="B5" s="16">
        <v>188</v>
      </c>
      <c r="C5" s="18">
        <v>162</v>
      </c>
      <c r="D5" s="19">
        <f t="shared" ref="D5:D34" si="0">C5/B5*100</f>
        <v>86.170212765957444</v>
      </c>
      <c r="E5" s="16">
        <v>122</v>
      </c>
      <c r="F5" s="18">
        <v>82</v>
      </c>
      <c r="G5" s="19">
        <f t="shared" ref="G5:G34" si="1">F5/E5*100</f>
        <v>67.213114754098356</v>
      </c>
      <c r="H5" s="16">
        <f>14+2</f>
        <v>16</v>
      </c>
      <c r="I5" s="18">
        <v>10</v>
      </c>
      <c r="J5" s="19">
        <f t="shared" ref="J5:J34" si="2">I5/H5*100</f>
        <v>62.5</v>
      </c>
      <c r="K5" s="16">
        <f>20+3</f>
        <v>23</v>
      </c>
      <c r="L5" s="18">
        <v>20</v>
      </c>
      <c r="M5" s="19">
        <f t="shared" ref="M5:M34" si="3">L5/K5*100</f>
        <v>86.956521739130437</v>
      </c>
      <c r="N5" s="16">
        <v>1</v>
      </c>
      <c r="O5" s="18">
        <v>0</v>
      </c>
      <c r="P5" s="19">
        <f t="shared" ref="P5:P34" si="4">O5/N5*100</f>
        <v>0</v>
      </c>
      <c r="Q5" s="16">
        <v>0</v>
      </c>
      <c r="R5" s="18">
        <v>0</v>
      </c>
      <c r="S5" s="19">
        <v>0</v>
      </c>
      <c r="T5" s="16">
        <f>8+4</f>
        <v>12</v>
      </c>
      <c r="U5" s="18">
        <v>8</v>
      </c>
      <c r="V5" s="19">
        <f t="shared" ref="V5:V34" si="5">U5/T5*100</f>
        <v>66.666666666666657</v>
      </c>
      <c r="W5" s="16">
        <v>1</v>
      </c>
      <c r="X5" s="18">
        <v>1</v>
      </c>
      <c r="Y5" s="19">
        <f t="shared" ref="Y5:Y34" si="6">X5/W5*100</f>
        <v>100</v>
      </c>
    </row>
    <row r="6" spans="1:25" s="2" customFormat="1" ht="15.75" x14ac:dyDescent="0.25">
      <c r="A6" s="11" t="s">
        <v>9</v>
      </c>
      <c r="B6" s="16">
        <v>126</v>
      </c>
      <c r="C6" s="18">
        <v>125</v>
      </c>
      <c r="D6" s="19">
        <f t="shared" si="0"/>
        <v>99.206349206349216</v>
      </c>
      <c r="E6" s="16">
        <v>94</v>
      </c>
      <c r="F6" s="18">
        <v>87</v>
      </c>
      <c r="G6" s="19">
        <f t="shared" si="1"/>
        <v>92.553191489361694</v>
      </c>
      <c r="H6" s="16">
        <v>53</v>
      </c>
      <c r="I6" s="18">
        <v>51</v>
      </c>
      <c r="J6" s="19">
        <f t="shared" si="2"/>
        <v>96.226415094339629</v>
      </c>
      <c r="K6" s="16">
        <v>6</v>
      </c>
      <c r="L6" s="18">
        <v>4</v>
      </c>
      <c r="M6" s="19">
        <f t="shared" si="3"/>
        <v>66.666666666666657</v>
      </c>
      <c r="N6" s="16">
        <v>17</v>
      </c>
      <c r="O6" s="18">
        <v>15</v>
      </c>
      <c r="P6" s="19">
        <f t="shared" si="4"/>
        <v>88.235294117647058</v>
      </c>
      <c r="Q6" s="16">
        <v>8</v>
      </c>
      <c r="R6" s="18">
        <v>6</v>
      </c>
      <c r="S6" s="19">
        <f t="shared" ref="S6:S34" si="7">R6/Q6*100</f>
        <v>75</v>
      </c>
      <c r="T6" s="16">
        <v>0</v>
      </c>
      <c r="U6" s="18">
        <v>0</v>
      </c>
      <c r="V6" s="19">
        <v>0</v>
      </c>
      <c r="W6" s="16">
        <v>0</v>
      </c>
      <c r="X6" s="18">
        <v>0</v>
      </c>
      <c r="Y6" s="19">
        <v>0</v>
      </c>
    </row>
    <row r="7" spans="1:25" s="2" customFormat="1" ht="15.75" x14ac:dyDescent="0.25">
      <c r="A7" s="11" t="s">
        <v>10</v>
      </c>
      <c r="B7" s="16">
        <v>139</v>
      </c>
      <c r="C7" s="18">
        <v>126</v>
      </c>
      <c r="D7" s="19">
        <f t="shared" si="0"/>
        <v>90.647482014388487</v>
      </c>
      <c r="E7" s="16">
        <v>113</v>
      </c>
      <c r="F7" s="18">
        <v>106</v>
      </c>
      <c r="G7" s="19">
        <f t="shared" si="1"/>
        <v>93.805309734513273</v>
      </c>
      <c r="H7" s="16">
        <v>24</v>
      </c>
      <c r="I7" s="18">
        <v>17</v>
      </c>
      <c r="J7" s="19">
        <f t="shared" si="2"/>
        <v>70.833333333333343</v>
      </c>
      <c r="K7" s="16">
        <v>21</v>
      </c>
      <c r="L7" s="18">
        <v>14</v>
      </c>
      <c r="M7" s="19">
        <f t="shared" si="3"/>
        <v>66.666666666666657</v>
      </c>
      <c r="N7" s="16">
        <v>10</v>
      </c>
      <c r="O7" s="18">
        <v>6</v>
      </c>
      <c r="P7" s="19">
        <f t="shared" si="4"/>
        <v>60</v>
      </c>
      <c r="Q7" s="16">
        <v>5</v>
      </c>
      <c r="R7" s="18">
        <v>4</v>
      </c>
      <c r="S7" s="19">
        <f t="shared" si="7"/>
        <v>80</v>
      </c>
      <c r="T7" s="16">
        <v>0</v>
      </c>
      <c r="U7" s="18">
        <v>0</v>
      </c>
      <c r="V7" s="19">
        <v>0</v>
      </c>
      <c r="W7" s="16">
        <v>7</v>
      </c>
      <c r="X7" s="18">
        <v>4</v>
      </c>
      <c r="Y7" s="19">
        <f t="shared" si="6"/>
        <v>57.142857142857139</v>
      </c>
    </row>
    <row r="8" spans="1:25" s="2" customFormat="1" ht="15.75" x14ac:dyDescent="0.25">
      <c r="A8" s="11" t="s">
        <v>11</v>
      </c>
      <c r="B8" s="16">
        <v>49</v>
      </c>
      <c r="C8" s="18">
        <v>49</v>
      </c>
      <c r="D8" s="19">
        <f t="shared" si="0"/>
        <v>100</v>
      </c>
      <c r="E8" s="16">
        <v>60</v>
      </c>
      <c r="F8" s="18">
        <v>46</v>
      </c>
      <c r="G8" s="19">
        <f t="shared" si="1"/>
        <v>76.666666666666671</v>
      </c>
      <c r="H8" s="16">
        <v>4</v>
      </c>
      <c r="I8" s="18">
        <v>4</v>
      </c>
      <c r="J8" s="19">
        <f t="shared" si="2"/>
        <v>100</v>
      </c>
      <c r="K8" s="16">
        <v>4</v>
      </c>
      <c r="L8" s="18">
        <v>4</v>
      </c>
      <c r="M8" s="19">
        <f t="shared" si="3"/>
        <v>100</v>
      </c>
      <c r="N8" s="16">
        <v>9</v>
      </c>
      <c r="O8" s="18">
        <v>8</v>
      </c>
      <c r="P8" s="19">
        <f t="shared" si="4"/>
        <v>88.888888888888886</v>
      </c>
      <c r="Q8" s="16">
        <v>7</v>
      </c>
      <c r="R8" s="18">
        <v>3</v>
      </c>
      <c r="S8" s="19">
        <f t="shared" si="7"/>
        <v>42.857142857142854</v>
      </c>
      <c r="T8" s="16">
        <v>0</v>
      </c>
      <c r="U8" s="18">
        <v>0</v>
      </c>
      <c r="V8" s="19">
        <v>0</v>
      </c>
      <c r="W8" s="16">
        <v>0</v>
      </c>
      <c r="X8" s="18">
        <v>0</v>
      </c>
      <c r="Y8" s="19">
        <v>0</v>
      </c>
    </row>
    <row r="9" spans="1:25" s="2" customFormat="1" ht="15.75" x14ac:dyDescent="0.25">
      <c r="A9" s="11" t="s">
        <v>12</v>
      </c>
      <c r="B9" s="16">
        <v>67</v>
      </c>
      <c r="C9" s="18">
        <v>45</v>
      </c>
      <c r="D9" s="19">
        <f t="shared" si="0"/>
        <v>67.164179104477611</v>
      </c>
      <c r="E9" s="16">
        <v>55</v>
      </c>
      <c r="F9" s="18">
        <v>41</v>
      </c>
      <c r="G9" s="19">
        <f t="shared" si="1"/>
        <v>74.545454545454547</v>
      </c>
      <c r="H9" s="16">
        <f>25+1</f>
        <v>26</v>
      </c>
      <c r="I9" s="18">
        <v>19</v>
      </c>
      <c r="J9" s="19">
        <f t="shared" si="2"/>
        <v>73.076923076923066</v>
      </c>
      <c r="K9" s="16">
        <v>6</v>
      </c>
      <c r="L9" s="18">
        <v>5</v>
      </c>
      <c r="M9" s="19">
        <f t="shared" si="3"/>
        <v>83.333333333333343</v>
      </c>
      <c r="N9" s="16">
        <f>34+1+1</f>
        <v>36</v>
      </c>
      <c r="O9" s="18">
        <v>29</v>
      </c>
      <c r="P9" s="19">
        <f t="shared" si="4"/>
        <v>80.555555555555557</v>
      </c>
      <c r="Q9" s="16">
        <f>1+1</f>
        <v>2</v>
      </c>
      <c r="R9" s="18">
        <v>1</v>
      </c>
      <c r="S9" s="19">
        <f t="shared" si="7"/>
        <v>50</v>
      </c>
      <c r="T9" s="16">
        <v>2</v>
      </c>
      <c r="U9" s="18">
        <v>2</v>
      </c>
      <c r="V9" s="19">
        <f t="shared" si="5"/>
        <v>100</v>
      </c>
      <c r="W9" s="16">
        <v>0</v>
      </c>
      <c r="X9" s="18">
        <v>0</v>
      </c>
      <c r="Y9" s="19">
        <v>0</v>
      </c>
    </row>
    <row r="10" spans="1:25" s="2" customFormat="1" ht="15.75" x14ac:dyDescent="0.25">
      <c r="A10" s="11" t="s">
        <v>13</v>
      </c>
      <c r="B10" s="16">
        <v>51</v>
      </c>
      <c r="C10" s="18">
        <v>51</v>
      </c>
      <c r="D10" s="19">
        <f t="shared" si="0"/>
        <v>100</v>
      </c>
      <c r="E10" s="16">
        <v>36</v>
      </c>
      <c r="F10" s="18">
        <v>35</v>
      </c>
      <c r="G10" s="19">
        <f t="shared" si="1"/>
        <v>97.222222222222214</v>
      </c>
      <c r="H10" s="16">
        <v>14</v>
      </c>
      <c r="I10" s="18">
        <v>14</v>
      </c>
      <c r="J10" s="19">
        <f t="shared" si="2"/>
        <v>100</v>
      </c>
      <c r="K10" s="16">
        <v>2</v>
      </c>
      <c r="L10" s="18">
        <v>2</v>
      </c>
      <c r="M10" s="19">
        <f t="shared" si="3"/>
        <v>100</v>
      </c>
      <c r="N10" s="16">
        <v>7</v>
      </c>
      <c r="O10" s="18">
        <v>6</v>
      </c>
      <c r="P10" s="19">
        <f t="shared" si="4"/>
        <v>85.714285714285708</v>
      </c>
      <c r="Q10" s="16">
        <v>7</v>
      </c>
      <c r="R10" s="18">
        <v>12</v>
      </c>
      <c r="S10" s="19">
        <f t="shared" si="7"/>
        <v>171.42857142857142</v>
      </c>
      <c r="T10" s="16">
        <v>0</v>
      </c>
      <c r="U10" s="18">
        <v>0</v>
      </c>
      <c r="V10" s="19">
        <v>0</v>
      </c>
      <c r="W10" s="16">
        <v>0</v>
      </c>
      <c r="X10" s="18">
        <v>0</v>
      </c>
      <c r="Y10" s="19">
        <v>0</v>
      </c>
    </row>
    <row r="11" spans="1:25" s="2" customFormat="1" ht="15.75" x14ac:dyDescent="0.25">
      <c r="A11" s="11" t="s">
        <v>14</v>
      </c>
      <c r="B11" s="16">
        <v>483</v>
      </c>
      <c r="C11" s="18">
        <v>474</v>
      </c>
      <c r="D11" s="19">
        <f t="shared" si="0"/>
        <v>98.136645962732914</v>
      </c>
      <c r="E11" s="16">
        <v>501</v>
      </c>
      <c r="F11" s="18">
        <v>492</v>
      </c>
      <c r="G11" s="19">
        <f t="shared" si="1"/>
        <v>98.203592814371248</v>
      </c>
      <c r="H11" s="16">
        <v>47</v>
      </c>
      <c r="I11" s="18">
        <v>35</v>
      </c>
      <c r="J11" s="19">
        <f t="shared" si="2"/>
        <v>74.468085106382972</v>
      </c>
      <c r="K11" s="16">
        <v>36</v>
      </c>
      <c r="L11" s="18">
        <v>27</v>
      </c>
      <c r="M11" s="19">
        <f t="shared" si="3"/>
        <v>75</v>
      </c>
      <c r="N11" s="16">
        <v>0</v>
      </c>
      <c r="O11" s="18">
        <v>0</v>
      </c>
      <c r="P11" s="19">
        <v>0</v>
      </c>
      <c r="Q11" s="16">
        <v>27</v>
      </c>
      <c r="R11" s="18">
        <v>27</v>
      </c>
      <c r="S11" s="19">
        <f t="shared" si="7"/>
        <v>100</v>
      </c>
      <c r="T11" s="16">
        <v>0</v>
      </c>
      <c r="U11" s="18">
        <v>0</v>
      </c>
      <c r="V11" s="19">
        <v>0</v>
      </c>
      <c r="W11" s="16">
        <v>0</v>
      </c>
      <c r="X11" s="18">
        <v>0</v>
      </c>
      <c r="Y11" s="19">
        <v>0</v>
      </c>
    </row>
    <row r="12" spans="1:25" s="2" customFormat="1" ht="15.75" x14ac:dyDescent="0.25">
      <c r="A12" s="11" t="s">
        <v>15</v>
      </c>
      <c r="B12" s="16">
        <v>179</v>
      </c>
      <c r="C12" s="18">
        <v>166</v>
      </c>
      <c r="D12" s="19">
        <f t="shared" si="0"/>
        <v>92.737430167597765</v>
      </c>
      <c r="E12" s="16">
        <v>144</v>
      </c>
      <c r="F12" s="18">
        <v>119</v>
      </c>
      <c r="G12" s="19">
        <f t="shared" si="1"/>
        <v>82.638888888888886</v>
      </c>
      <c r="H12" s="16">
        <v>43</v>
      </c>
      <c r="I12" s="18">
        <v>41</v>
      </c>
      <c r="J12" s="19">
        <f t="shared" si="2"/>
        <v>95.348837209302332</v>
      </c>
      <c r="K12" s="16">
        <v>41</v>
      </c>
      <c r="L12" s="18">
        <v>37</v>
      </c>
      <c r="M12" s="19">
        <f t="shared" si="3"/>
        <v>90.243902439024396</v>
      </c>
      <c r="N12" s="16">
        <v>29</v>
      </c>
      <c r="O12" s="18">
        <v>23</v>
      </c>
      <c r="P12" s="19">
        <f t="shared" si="4"/>
        <v>79.310344827586206</v>
      </c>
      <c r="Q12" s="16">
        <v>10</v>
      </c>
      <c r="R12" s="18">
        <v>10</v>
      </c>
      <c r="S12" s="19">
        <f t="shared" si="7"/>
        <v>100</v>
      </c>
      <c r="T12" s="16">
        <v>9</v>
      </c>
      <c r="U12" s="18">
        <v>8</v>
      </c>
      <c r="V12" s="19">
        <f t="shared" si="5"/>
        <v>88.888888888888886</v>
      </c>
      <c r="W12" s="16">
        <v>0</v>
      </c>
      <c r="X12" s="18">
        <v>0</v>
      </c>
      <c r="Y12" s="19">
        <v>0</v>
      </c>
    </row>
    <row r="13" spans="1:25" s="2" customFormat="1" ht="15.75" x14ac:dyDescent="0.25">
      <c r="A13" s="11" t="s">
        <v>16</v>
      </c>
      <c r="B13" s="16">
        <v>46</v>
      </c>
      <c r="C13" s="18">
        <v>42</v>
      </c>
      <c r="D13" s="19">
        <f t="shared" si="0"/>
        <v>91.304347826086953</v>
      </c>
      <c r="E13" s="16">
        <v>43</v>
      </c>
      <c r="F13" s="18">
        <v>38</v>
      </c>
      <c r="G13" s="19">
        <f t="shared" si="1"/>
        <v>88.372093023255815</v>
      </c>
      <c r="H13" s="16">
        <v>5</v>
      </c>
      <c r="I13" s="18">
        <v>4</v>
      </c>
      <c r="J13" s="19">
        <f t="shared" si="2"/>
        <v>80</v>
      </c>
      <c r="K13" s="16">
        <v>16</v>
      </c>
      <c r="L13" s="18">
        <v>15</v>
      </c>
      <c r="M13" s="19">
        <f t="shared" si="3"/>
        <v>93.75</v>
      </c>
      <c r="N13" s="16">
        <v>7</v>
      </c>
      <c r="O13" s="18">
        <v>6</v>
      </c>
      <c r="P13" s="19">
        <f t="shared" si="4"/>
        <v>85.714285714285708</v>
      </c>
      <c r="Q13" s="16">
        <v>3</v>
      </c>
      <c r="R13" s="18">
        <v>2</v>
      </c>
      <c r="S13" s="19">
        <f t="shared" si="7"/>
        <v>66.666666666666657</v>
      </c>
      <c r="T13" s="16">
        <v>4</v>
      </c>
      <c r="U13" s="18">
        <v>3</v>
      </c>
      <c r="V13" s="19">
        <f t="shared" si="5"/>
        <v>75</v>
      </c>
      <c r="W13" s="16">
        <v>0</v>
      </c>
      <c r="X13" s="18">
        <v>0</v>
      </c>
      <c r="Y13" s="19">
        <v>0</v>
      </c>
    </row>
    <row r="14" spans="1:25" s="2" customFormat="1" ht="15.75" x14ac:dyDescent="0.25">
      <c r="A14" s="11" t="s">
        <v>17</v>
      </c>
      <c r="B14" s="16">
        <v>94</v>
      </c>
      <c r="C14" s="18">
        <v>90</v>
      </c>
      <c r="D14" s="19">
        <f t="shared" si="0"/>
        <v>95.744680851063833</v>
      </c>
      <c r="E14" s="16">
        <v>75</v>
      </c>
      <c r="F14" s="18">
        <v>69</v>
      </c>
      <c r="G14" s="19">
        <f t="shared" si="1"/>
        <v>92</v>
      </c>
      <c r="H14" s="16">
        <v>27</v>
      </c>
      <c r="I14" s="18">
        <v>27</v>
      </c>
      <c r="J14" s="19">
        <f t="shared" si="2"/>
        <v>100</v>
      </c>
      <c r="K14" s="16">
        <v>16</v>
      </c>
      <c r="L14" s="18">
        <v>16</v>
      </c>
      <c r="M14" s="19">
        <f t="shared" si="3"/>
        <v>100</v>
      </c>
      <c r="N14" s="16">
        <v>5</v>
      </c>
      <c r="O14" s="18">
        <v>5</v>
      </c>
      <c r="P14" s="19">
        <f t="shared" si="4"/>
        <v>100</v>
      </c>
      <c r="Q14" s="16">
        <v>11</v>
      </c>
      <c r="R14" s="18">
        <v>10</v>
      </c>
      <c r="S14" s="19">
        <f t="shared" si="7"/>
        <v>90.909090909090907</v>
      </c>
      <c r="T14" s="16">
        <v>0</v>
      </c>
      <c r="U14" s="18">
        <v>0</v>
      </c>
      <c r="V14" s="19">
        <v>0</v>
      </c>
      <c r="W14" s="16">
        <v>0</v>
      </c>
      <c r="X14" s="18">
        <v>0</v>
      </c>
      <c r="Y14" s="19">
        <v>0</v>
      </c>
    </row>
    <row r="15" spans="1:25" s="2" customFormat="1" ht="15.75" x14ac:dyDescent="0.25">
      <c r="A15" s="11" t="s">
        <v>42</v>
      </c>
      <c r="B15" s="16">
        <f>237+1</f>
        <v>238</v>
      </c>
      <c r="C15" s="18">
        <v>236</v>
      </c>
      <c r="D15" s="19">
        <f t="shared" si="0"/>
        <v>99.159663865546221</v>
      </c>
      <c r="E15" s="16">
        <f>237+1</f>
        <v>238</v>
      </c>
      <c r="F15" s="18">
        <v>236</v>
      </c>
      <c r="G15" s="19">
        <f t="shared" si="1"/>
        <v>99.159663865546221</v>
      </c>
      <c r="H15" s="16">
        <v>26</v>
      </c>
      <c r="I15" s="18">
        <v>27</v>
      </c>
      <c r="J15" s="19">
        <f t="shared" si="2"/>
        <v>103.84615384615385</v>
      </c>
      <c r="K15" s="16">
        <v>13</v>
      </c>
      <c r="L15" s="18">
        <v>13</v>
      </c>
      <c r="M15" s="19">
        <f t="shared" si="3"/>
        <v>100</v>
      </c>
      <c r="N15" s="16">
        <v>20</v>
      </c>
      <c r="O15" s="18">
        <v>20</v>
      </c>
      <c r="P15" s="19">
        <f t="shared" si="4"/>
        <v>100</v>
      </c>
      <c r="Q15" s="16">
        <v>11</v>
      </c>
      <c r="R15" s="18">
        <v>10</v>
      </c>
      <c r="S15" s="19">
        <f t="shared" si="7"/>
        <v>90.909090909090907</v>
      </c>
      <c r="T15" s="16">
        <v>0</v>
      </c>
      <c r="U15" s="18">
        <v>0</v>
      </c>
      <c r="V15" s="19">
        <v>0</v>
      </c>
      <c r="W15" s="16">
        <v>0</v>
      </c>
      <c r="X15" s="18">
        <v>0</v>
      </c>
      <c r="Y15" s="19">
        <v>0</v>
      </c>
    </row>
    <row r="16" spans="1:25" s="2" customFormat="1" ht="15.75" x14ac:dyDescent="0.25">
      <c r="A16" s="11" t="s">
        <v>18</v>
      </c>
      <c r="B16" s="16">
        <v>171</v>
      </c>
      <c r="C16" s="18">
        <v>149</v>
      </c>
      <c r="D16" s="19">
        <f t="shared" si="0"/>
        <v>87.134502923976612</v>
      </c>
      <c r="E16" s="16">
        <f>171+2</f>
        <v>173</v>
      </c>
      <c r="F16" s="18">
        <v>146</v>
      </c>
      <c r="G16" s="19">
        <f t="shared" si="1"/>
        <v>84.393063583815035</v>
      </c>
      <c r="H16" s="16">
        <v>25</v>
      </c>
      <c r="I16" s="18">
        <v>28</v>
      </c>
      <c r="J16" s="19">
        <f t="shared" si="2"/>
        <v>112.00000000000001</v>
      </c>
      <c r="K16" s="16">
        <v>12</v>
      </c>
      <c r="L16" s="18">
        <v>12</v>
      </c>
      <c r="M16" s="19">
        <f t="shared" si="3"/>
        <v>100</v>
      </c>
      <c r="N16" s="16">
        <v>19</v>
      </c>
      <c r="O16" s="18">
        <v>15</v>
      </c>
      <c r="P16" s="19">
        <f t="shared" si="4"/>
        <v>78.94736842105263</v>
      </c>
      <c r="Q16" s="16">
        <v>6</v>
      </c>
      <c r="R16" s="18">
        <v>1</v>
      </c>
      <c r="S16" s="19">
        <f t="shared" si="7"/>
        <v>16.666666666666664</v>
      </c>
      <c r="T16" s="16">
        <v>3</v>
      </c>
      <c r="U16" s="18">
        <v>3</v>
      </c>
      <c r="V16" s="19">
        <f t="shared" si="5"/>
        <v>100</v>
      </c>
      <c r="W16" s="16">
        <v>0</v>
      </c>
      <c r="X16" s="18">
        <v>0</v>
      </c>
      <c r="Y16" s="19">
        <v>0</v>
      </c>
    </row>
    <row r="17" spans="1:25" s="2" customFormat="1" ht="15.75" x14ac:dyDescent="0.25">
      <c r="A17" s="12" t="s">
        <v>19</v>
      </c>
      <c r="B17" s="16">
        <v>53</v>
      </c>
      <c r="C17" s="18">
        <v>52</v>
      </c>
      <c r="D17" s="19">
        <f t="shared" si="0"/>
        <v>98.113207547169807</v>
      </c>
      <c r="E17" s="16">
        <v>50</v>
      </c>
      <c r="F17" s="18">
        <v>50</v>
      </c>
      <c r="G17" s="19">
        <f t="shared" si="1"/>
        <v>100</v>
      </c>
      <c r="H17" s="16">
        <v>6</v>
      </c>
      <c r="I17" s="18">
        <v>6</v>
      </c>
      <c r="J17" s="19">
        <f t="shared" si="2"/>
        <v>100</v>
      </c>
      <c r="K17" s="16">
        <v>0</v>
      </c>
      <c r="L17" s="18">
        <v>0</v>
      </c>
      <c r="M17" s="19">
        <v>0</v>
      </c>
      <c r="N17" s="16">
        <v>2</v>
      </c>
      <c r="O17" s="18">
        <v>2</v>
      </c>
      <c r="P17" s="19">
        <f t="shared" si="4"/>
        <v>100</v>
      </c>
      <c r="Q17" s="16">
        <v>3</v>
      </c>
      <c r="R17" s="18">
        <v>3</v>
      </c>
      <c r="S17" s="19">
        <f>R17/Q17*100</f>
        <v>100</v>
      </c>
      <c r="T17" s="16">
        <v>1</v>
      </c>
      <c r="U17" s="18">
        <v>1</v>
      </c>
      <c r="V17" s="19">
        <f t="shared" si="5"/>
        <v>100</v>
      </c>
      <c r="W17" s="16">
        <v>0</v>
      </c>
      <c r="X17" s="18">
        <v>0</v>
      </c>
      <c r="Y17" s="19">
        <v>0</v>
      </c>
    </row>
    <row r="18" spans="1:25" s="2" customFormat="1" ht="15.75" x14ac:dyDescent="0.25">
      <c r="A18" s="11" t="s">
        <v>20</v>
      </c>
      <c r="B18" s="16">
        <v>103</v>
      </c>
      <c r="C18" s="18">
        <v>103</v>
      </c>
      <c r="D18" s="19">
        <f t="shared" si="0"/>
        <v>100</v>
      </c>
      <c r="E18" s="16">
        <v>110</v>
      </c>
      <c r="F18" s="18">
        <v>110</v>
      </c>
      <c r="G18" s="19">
        <f t="shared" si="1"/>
        <v>100</v>
      </c>
      <c r="H18" s="16">
        <v>26</v>
      </c>
      <c r="I18" s="18">
        <v>27</v>
      </c>
      <c r="J18" s="19">
        <f t="shared" si="2"/>
        <v>103.84615384615385</v>
      </c>
      <c r="K18" s="16">
        <v>14</v>
      </c>
      <c r="L18" s="18">
        <v>14</v>
      </c>
      <c r="M18" s="19">
        <f t="shared" si="3"/>
        <v>100</v>
      </c>
      <c r="N18" s="16">
        <v>20</v>
      </c>
      <c r="O18" s="18">
        <v>20</v>
      </c>
      <c r="P18" s="19">
        <f t="shared" si="4"/>
        <v>100</v>
      </c>
      <c r="Q18" s="16">
        <v>8</v>
      </c>
      <c r="R18" s="18">
        <v>8</v>
      </c>
      <c r="S18" s="19">
        <f t="shared" si="7"/>
        <v>100</v>
      </c>
      <c r="T18" s="16">
        <v>1</v>
      </c>
      <c r="U18" s="18">
        <v>1</v>
      </c>
      <c r="V18" s="19">
        <f t="shared" si="5"/>
        <v>100</v>
      </c>
      <c r="W18" s="16">
        <v>0</v>
      </c>
      <c r="X18" s="18">
        <v>0</v>
      </c>
      <c r="Y18" s="19">
        <v>0</v>
      </c>
    </row>
    <row r="19" spans="1:25" s="2" customFormat="1" ht="15.75" x14ac:dyDescent="0.25">
      <c r="A19" s="12" t="s">
        <v>21</v>
      </c>
      <c r="B19" s="16">
        <v>202</v>
      </c>
      <c r="C19" s="18">
        <v>192</v>
      </c>
      <c r="D19" s="19">
        <f t="shared" si="0"/>
        <v>95.049504950495049</v>
      </c>
      <c r="E19" s="16">
        <v>209</v>
      </c>
      <c r="F19" s="18">
        <v>198</v>
      </c>
      <c r="G19" s="19">
        <f t="shared" si="1"/>
        <v>94.73684210526315</v>
      </c>
      <c r="H19" s="16">
        <v>58</v>
      </c>
      <c r="I19" s="18">
        <v>58</v>
      </c>
      <c r="J19" s="19">
        <f t="shared" si="2"/>
        <v>100</v>
      </c>
      <c r="K19" s="16">
        <v>48</v>
      </c>
      <c r="L19" s="18">
        <v>48</v>
      </c>
      <c r="M19" s="19">
        <f t="shared" si="3"/>
        <v>100</v>
      </c>
      <c r="N19" s="16">
        <v>23</v>
      </c>
      <c r="O19" s="18">
        <v>23</v>
      </c>
      <c r="P19" s="19">
        <f t="shared" si="4"/>
        <v>100</v>
      </c>
      <c r="Q19" s="16">
        <v>11</v>
      </c>
      <c r="R19" s="18">
        <v>11</v>
      </c>
      <c r="S19" s="19">
        <f t="shared" si="7"/>
        <v>100</v>
      </c>
      <c r="T19" s="16">
        <v>1</v>
      </c>
      <c r="U19" s="18">
        <v>1</v>
      </c>
      <c r="V19" s="19">
        <f t="shared" si="5"/>
        <v>100</v>
      </c>
      <c r="W19" s="16">
        <v>0</v>
      </c>
      <c r="X19" s="18">
        <v>0</v>
      </c>
      <c r="Y19" s="19">
        <v>0</v>
      </c>
    </row>
    <row r="20" spans="1:25" s="2" customFormat="1" ht="15.75" x14ac:dyDescent="0.25">
      <c r="A20" s="11" t="s">
        <v>22</v>
      </c>
      <c r="B20" s="16">
        <v>255</v>
      </c>
      <c r="C20" s="18">
        <v>238</v>
      </c>
      <c r="D20" s="19">
        <f t="shared" si="0"/>
        <v>93.333333333333329</v>
      </c>
      <c r="E20" s="16">
        <v>260</v>
      </c>
      <c r="F20" s="18">
        <v>247</v>
      </c>
      <c r="G20" s="19">
        <f t="shared" si="1"/>
        <v>95</v>
      </c>
      <c r="H20" s="16">
        <v>51</v>
      </c>
      <c r="I20" s="18">
        <v>47</v>
      </c>
      <c r="J20" s="19">
        <f t="shared" si="2"/>
        <v>92.156862745098039</v>
      </c>
      <c r="K20" s="16">
        <v>31</v>
      </c>
      <c r="L20" s="18">
        <v>26</v>
      </c>
      <c r="M20" s="19">
        <f t="shared" si="3"/>
        <v>83.870967741935488</v>
      </c>
      <c r="N20" s="16">
        <v>9</v>
      </c>
      <c r="O20" s="18">
        <v>6</v>
      </c>
      <c r="P20" s="19">
        <f t="shared" si="4"/>
        <v>66.666666666666657</v>
      </c>
      <c r="Q20" s="16">
        <v>8</v>
      </c>
      <c r="R20" s="18">
        <v>6</v>
      </c>
      <c r="S20" s="19">
        <f t="shared" si="7"/>
        <v>75</v>
      </c>
      <c r="T20" s="16">
        <v>2</v>
      </c>
      <c r="U20" s="18">
        <v>1</v>
      </c>
      <c r="V20" s="19">
        <f t="shared" si="5"/>
        <v>50</v>
      </c>
      <c r="W20" s="16">
        <v>0</v>
      </c>
      <c r="X20" s="18">
        <v>0</v>
      </c>
      <c r="Y20" s="19">
        <v>0</v>
      </c>
    </row>
    <row r="21" spans="1:25" s="2" customFormat="1" ht="15.75" x14ac:dyDescent="0.25">
      <c r="A21" s="11" t="s">
        <v>23</v>
      </c>
      <c r="B21" s="16">
        <v>99</v>
      </c>
      <c r="C21" s="18">
        <v>86</v>
      </c>
      <c r="D21" s="19">
        <f t="shared" si="0"/>
        <v>86.868686868686879</v>
      </c>
      <c r="E21" s="16">
        <v>106</v>
      </c>
      <c r="F21" s="18">
        <v>90</v>
      </c>
      <c r="G21" s="19">
        <f t="shared" si="1"/>
        <v>84.905660377358487</v>
      </c>
      <c r="H21" s="16">
        <v>31</v>
      </c>
      <c r="I21" s="18">
        <v>29</v>
      </c>
      <c r="J21" s="19">
        <f t="shared" si="2"/>
        <v>93.548387096774192</v>
      </c>
      <c r="K21" s="16">
        <v>7</v>
      </c>
      <c r="L21" s="18">
        <v>7</v>
      </c>
      <c r="M21" s="19">
        <f t="shared" si="3"/>
        <v>100</v>
      </c>
      <c r="N21" s="16">
        <v>12</v>
      </c>
      <c r="O21" s="18">
        <v>10</v>
      </c>
      <c r="P21" s="19">
        <f t="shared" si="4"/>
        <v>83.333333333333343</v>
      </c>
      <c r="Q21" s="16">
        <v>1</v>
      </c>
      <c r="R21" s="18">
        <v>1</v>
      </c>
      <c r="S21" s="19">
        <f t="shared" si="7"/>
        <v>100</v>
      </c>
      <c r="T21" s="16">
        <v>0</v>
      </c>
      <c r="U21" s="18">
        <v>0</v>
      </c>
      <c r="V21" s="19">
        <v>0</v>
      </c>
      <c r="W21" s="16">
        <v>0</v>
      </c>
      <c r="X21" s="18">
        <v>0</v>
      </c>
      <c r="Y21" s="19">
        <v>0</v>
      </c>
    </row>
    <row r="22" spans="1:25" s="2" customFormat="1" ht="15.75" x14ac:dyDescent="0.25">
      <c r="A22" s="11" t="s">
        <v>24</v>
      </c>
      <c r="B22" s="16">
        <v>124</v>
      </c>
      <c r="C22" s="18">
        <v>123</v>
      </c>
      <c r="D22" s="19">
        <f t="shared" si="0"/>
        <v>99.193548387096769</v>
      </c>
      <c r="E22" s="16">
        <v>124</v>
      </c>
      <c r="F22" s="18">
        <v>123</v>
      </c>
      <c r="G22" s="19">
        <f t="shared" si="1"/>
        <v>99.193548387096769</v>
      </c>
      <c r="H22" s="16">
        <v>16</v>
      </c>
      <c r="I22" s="18">
        <v>16</v>
      </c>
      <c r="J22" s="19">
        <f t="shared" si="2"/>
        <v>100</v>
      </c>
      <c r="K22" s="16">
        <v>39</v>
      </c>
      <c r="L22" s="18">
        <v>39</v>
      </c>
      <c r="M22" s="19">
        <f t="shared" si="3"/>
        <v>100</v>
      </c>
      <c r="N22" s="16">
        <v>12</v>
      </c>
      <c r="O22" s="18">
        <v>12</v>
      </c>
      <c r="P22" s="19">
        <f t="shared" si="4"/>
        <v>100</v>
      </c>
      <c r="Q22" s="16">
        <v>1</v>
      </c>
      <c r="R22" s="18">
        <v>1</v>
      </c>
      <c r="S22" s="19">
        <f t="shared" si="7"/>
        <v>100</v>
      </c>
      <c r="T22" s="16">
        <v>2</v>
      </c>
      <c r="U22" s="18">
        <v>2</v>
      </c>
      <c r="V22" s="19">
        <f t="shared" si="5"/>
        <v>100</v>
      </c>
      <c r="W22" s="16">
        <v>0</v>
      </c>
      <c r="X22" s="18">
        <v>0</v>
      </c>
      <c r="Y22" s="19">
        <v>0</v>
      </c>
    </row>
    <row r="23" spans="1:25" s="2" customFormat="1" ht="15.75" x14ac:dyDescent="0.25">
      <c r="A23" s="11" t="s">
        <v>25</v>
      </c>
      <c r="B23" s="16">
        <v>101</v>
      </c>
      <c r="C23" s="18">
        <v>101</v>
      </c>
      <c r="D23" s="19">
        <f t="shared" si="0"/>
        <v>100</v>
      </c>
      <c r="E23" s="16">
        <v>101</v>
      </c>
      <c r="F23" s="18">
        <v>101</v>
      </c>
      <c r="G23" s="19">
        <f t="shared" si="1"/>
        <v>100</v>
      </c>
      <c r="H23" s="16">
        <v>26</v>
      </c>
      <c r="I23" s="18">
        <v>27</v>
      </c>
      <c r="J23" s="19">
        <f t="shared" si="2"/>
        <v>103.84615384615385</v>
      </c>
      <c r="K23" s="16">
        <v>12</v>
      </c>
      <c r="L23" s="18">
        <v>12</v>
      </c>
      <c r="M23" s="19">
        <f t="shared" si="3"/>
        <v>100</v>
      </c>
      <c r="N23" s="16">
        <v>11</v>
      </c>
      <c r="O23" s="18">
        <v>12</v>
      </c>
      <c r="P23" s="19">
        <f t="shared" si="4"/>
        <v>109.09090909090908</v>
      </c>
      <c r="Q23" s="16">
        <v>5</v>
      </c>
      <c r="R23" s="18">
        <v>5</v>
      </c>
      <c r="S23" s="19">
        <f t="shared" si="7"/>
        <v>100</v>
      </c>
      <c r="T23" s="16">
        <v>1</v>
      </c>
      <c r="U23" s="18">
        <v>1</v>
      </c>
      <c r="V23" s="19">
        <f t="shared" si="5"/>
        <v>100</v>
      </c>
      <c r="W23" s="16">
        <v>0</v>
      </c>
      <c r="X23" s="18">
        <v>0</v>
      </c>
      <c r="Y23" s="19">
        <v>0</v>
      </c>
    </row>
    <row r="24" spans="1:25" s="2" customFormat="1" ht="15.75" x14ac:dyDescent="0.25">
      <c r="A24" s="11" t="s">
        <v>26</v>
      </c>
      <c r="B24" s="16">
        <v>150</v>
      </c>
      <c r="C24" s="18">
        <v>91</v>
      </c>
      <c r="D24" s="19">
        <f t="shared" si="0"/>
        <v>60.666666666666671</v>
      </c>
      <c r="E24" s="16">
        <v>126</v>
      </c>
      <c r="F24" s="18">
        <v>89</v>
      </c>
      <c r="G24" s="19">
        <f t="shared" si="1"/>
        <v>70.634920634920633</v>
      </c>
      <c r="H24" s="16">
        <v>25</v>
      </c>
      <c r="I24" s="18">
        <v>12</v>
      </c>
      <c r="J24" s="19">
        <f t="shared" si="2"/>
        <v>48</v>
      </c>
      <c r="K24" s="16">
        <v>26</v>
      </c>
      <c r="L24" s="18">
        <v>16</v>
      </c>
      <c r="M24" s="19">
        <f t="shared" si="3"/>
        <v>61.53846153846154</v>
      </c>
      <c r="N24" s="16">
        <v>13</v>
      </c>
      <c r="O24" s="18">
        <v>6</v>
      </c>
      <c r="P24" s="19">
        <f t="shared" si="4"/>
        <v>46.153846153846153</v>
      </c>
      <c r="Q24" s="16">
        <v>32</v>
      </c>
      <c r="R24" s="18">
        <v>23</v>
      </c>
      <c r="S24" s="19">
        <f t="shared" si="7"/>
        <v>71.875</v>
      </c>
      <c r="T24" s="16">
        <v>4</v>
      </c>
      <c r="U24" s="18">
        <v>1</v>
      </c>
      <c r="V24" s="19">
        <f t="shared" si="5"/>
        <v>25</v>
      </c>
      <c r="W24" s="16">
        <v>0</v>
      </c>
      <c r="X24" s="18">
        <v>0</v>
      </c>
      <c r="Y24" s="19">
        <v>0</v>
      </c>
    </row>
    <row r="25" spans="1:25" s="2" customFormat="1" ht="15.75" x14ac:dyDescent="0.25">
      <c r="A25" s="11" t="s">
        <v>27</v>
      </c>
      <c r="B25" s="16">
        <v>167</v>
      </c>
      <c r="C25" s="18">
        <v>173</v>
      </c>
      <c r="D25" s="19">
        <f t="shared" si="0"/>
        <v>103.59281437125749</v>
      </c>
      <c r="E25" s="16">
        <v>187</v>
      </c>
      <c r="F25" s="18">
        <v>184</v>
      </c>
      <c r="G25" s="19">
        <f t="shared" si="1"/>
        <v>98.395721925133699</v>
      </c>
      <c r="H25" s="16">
        <v>74</v>
      </c>
      <c r="I25" s="18">
        <v>74</v>
      </c>
      <c r="J25" s="19">
        <f t="shared" si="2"/>
        <v>100</v>
      </c>
      <c r="K25" s="16">
        <v>28</v>
      </c>
      <c r="L25" s="18">
        <v>28</v>
      </c>
      <c r="M25" s="19">
        <f t="shared" si="3"/>
        <v>100</v>
      </c>
      <c r="N25" s="16">
        <v>23</v>
      </c>
      <c r="O25" s="18">
        <v>23</v>
      </c>
      <c r="P25" s="19">
        <f t="shared" si="4"/>
        <v>100</v>
      </c>
      <c r="Q25" s="16">
        <v>7</v>
      </c>
      <c r="R25" s="18">
        <v>6</v>
      </c>
      <c r="S25" s="19">
        <f t="shared" si="7"/>
        <v>85.714285714285708</v>
      </c>
      <c r="T25" s="16">
        <v>6</v>
      </c>
      <c r="U25" s="18">
        <v>6</v>
      </c>
      <c r="V25" s="19">
        <f t="shared" si="5"/>
        <v>100</v>
      </c>
      <c r="W25" s="16">
        <v>0</v>
      </c>
      <c r="X25" s="18">
        <v>0</v>
      </c>
      <c r="Y25" s="19">
        <v>0</v>
      </c>
    </row>
    <row r="26" spans="1:25" s="2" customFormat="1" ht="15.75" x14ac:dyDescent="0.25">
      <c r="A26" s="12" t="s">
        <v>28</v>
      </c>
      <c r="B26" s="16">
        <v>117</v>
      </c>
      <c r="C26" s="18">
        <v>114</v>
      </c>
      <c r="D26" s="19">
        <f t="shared" si="0"/>
        <v>97.435897435897431</v>
      </c>
      <c r="E26" s="16">
        <v>117</v>
      </c>
      <c r="F26" s="18">
        <v>114</v>
      </c>
      <c r="G26" s="19">
        <f t="shared" si="1"/>
        <v>97.435897435897431</v>
      </c>
      <c r="H26" s="16">
        <v>29</v>
      </c>
      <c r="I26" s="18">
        <v>29</v>
      </c>
      <c r="J26" s="19">
        <f t="shared" si="2"/>
        <v>100</v>
      </c>
      <c r="K26" s="16">
        <v>6</v>
      </c>
      <c r="L26" s="18">
        <v>6</v>
      </c>
      <c r="M26" s="19">
        <f t="shared" si="3"/>
        <v>100</v>
      </c>
      <c r="N26" s="16">
        <v>17</v>
      </c>
      <c r="O26" s="18">
        <v>15</v>
      </c>
      <c r="P26" s="19">
        <f t="shared" si="4"/>
        <v>88.235294117647058</v>
      </c>
      <c r="Q26" s="16">
        <v>31</v>
      </c>
      <c r="R26" s="18">
        <v>31</v>
      </c>
      <c r="S26" s="19">
        <f t="shared" si="7"/>
        <v>100</v>
      </c>
      <c r="T26" s="16">
        <v>0</v>
      </c>
      <c r="U26" s="18">
        <v>0</v>
      </c>
      <c r="V26" s="19">
        <v>0</v>
      </c>
      <c r="W26" s="16">
        <v>0</v>
      </c>
      <c r="X26" s="18">
        <v>0</v>
      </c>
      <c r="Y26" s="19">
        <v>0</v>
      </c>
    </row>
    <row r="27" spans="1:25" s="2" customFormat="1" ht="15.75" x14ac:dyDescent="0.25">
      <c r="A27" s="11" t="s">
        <v>29</v>
      </c>
      <c r="B27" s="16">
        <v>122</v>
      </c>
      <c r="C27" s="18">
        <v>118</v>
      </c>
      <c r="D27" s="19">
        <f t="shared" si="0"/>
        <v>96.721311475409834</v>
      </c>
      <c r="E27" s="16">
        <v>106</v>
      </c>
      <c r="F27" s="18">
        <v>100</v>
      </c>
      <c r="G27" s="19">
        <f t="shared" si="1"/>
        <v>94.339622641509436</v>
      </c>
      <c r="H27" s="16">
        <v>21</v>
      </c>
      <c r="I27" s="18">
        <v>19</v>
      </c>
      <c r="J27" s="19">
        <f t="shared" si="2"/>
        <v>90.476190476190482</v>
      </c>
      <c r="K27" s="16">
        <v>17</v>
      </c>
      <c r="L27" s="18">
        <v>16</v>
      </c>
      <c r="M27" s="19">
        <f t="shared" si="3"/>
        <v>94.117647058823522</v>
      </c>
      <c r="N27" s="16">
        <v>3</v>
      </c>
      <c r="O27" s="18">
        <v>2</v>
      </c>
      <c r="P27" s="19">
        <f t="shared" si="4"/>
        <v>66.666666666666657</v>
      </c>
      <c r="Q27" s="16">
        <v>6</v>
      </c>
      <c r="R27" s="18">
        <v>5</v>
      </c>
      <c r="S27" s="19">
        <f t="shared" si="7"/>
        <v>83.333333333333343</v>
      </c>
      <c r="T27" s="16">
        <v>3</v>
      </c>
      <c r="U27" s="18">
        <v>1</v>
      </c>
      <c r="V27" s="19">
        <f t="shared" si="5"/>
        <v>33.333333333333329</v>
      </c>
      <c r="W27" s="16">
        <v>0</v>
      </c>
      <c r="X27" s="18">
        <v>0</v>
      </c>
      <c r="Y27" s="19">
        <v>0</v>
      </c>
    </row>
    <row r="28" spans="1:25" s="2" customFormat="1" ht="15.75" x14ac:dyDescent="0.25">
      <c r="A28" s="11" t="s">
        <v>30</v>
      </c>
      <c r="B28" s="16">
        <v>102</v>
      </c>
      <c r="C28" s="18">
        <v>102</v>
      </c>
      <c r="D28" s="19">
        <f t="shared" si="0"/>
        <v>100</v>
      </c>
      <c r="E28" s="16">
        <v>81</v>
      </c>
      <c r="F28" s="18">
        <v>64</v>
      </c>
      <c r="G28" s="19">
        <f t="shared" si="1"/>
        <v>79.012345679012341</v>
      </c>
      <c r="H28" s="16">
        <v>31</v>
      </c>
      <c r="I28" s="18">
        <v>31</v>
      </c>
      <c r="J28" s="19">
        <f t="shared" si="2"/>
        <v>100</v>
      </c>
      <c r="K28" s="16">
        <v>16</v>
      </c>
      <c r="L28" s="18">
        <v>16</v>
      </c>
      <c r="M28" s="19">
        <f t="shared" si="3"/>
        <v>100</v>
      </c>
      <c r="N28" s="16">
        <v>8</v>
      </c>
      <c r="O28" s="18">
        <v>8</v>
      </c>
      <c r="P28" s="19">
        <f t="shared" si="4"/>
        <v>100</v>
      </c>
      <c r="Q28" s="16">
        <v>2</v>
      </c>
      <c r="R28" s="18">
        <v>2</v>
      </c>
      <c r="S28" s="19">
        <f t="shared" si="7"/>
        <v>100</v>
      </c>
      <c r="T28" s="16">
        <v>0</v>
      </c>
      <c r="U28" s="18">
        <v>0</v>
      </c>
      <c r="V28" s="19">
        <v>0</v>
      </c>
      <c r="W28" s="16">
        <v>0</v>
      </c>
      <c r="X28" s="18">
        <v>0</v>
      </c>
      <c r="Y28" s="19">
        <v>0</v>
      </c>
    </row>
    <row r="29" spans="1:25" s="2" customFormat="1" ht="15.75" x14ac:dyDescent="0.25">
      <c r="A29" s="11" t="s">
        <v>31</v>
      </c>
      <c r="B29" s="16">
        <v>486</v>
      </c>
      <c r="C29" s="18">
        <v>476</v>
      </c>
      <c r="D29" s="19">
        <f t="shared" si="0"/>
        <v>97.942386831275712</v>
      </c>
      <c r="E29" s="16">
        <v>625</v>
      </c>
      <c r="F29" s="18">
        <v>620</v>
      </c>
      <c r="G29" s="19">
        <f t="shared" si="1"/>
        <v>99.2</v>
      </c>
      <c r="H29" s="16">
        <v>48</v>
      </c>
      <c r="I29" s="18">
        <v>46</v>
      </c>
      <c r="J29" s="19">
        <f t="shared" si="2"/>
        <v>95.833333333333343</v>
      </c>
      <c r="K29" s="16">
        <v>145</v>
      </c>
      <c r="L29" s="18">
        <v>144</v>
      </c>
      <c r="M29" s="19">
        <f t="shared" si="3"/>
        <v>99.310344827586206</v>
      </c>
      <c r="N29" s="16">
        <v>40</v>
      </c>
      <c r="O29" s="18">
        <v>37</v>
      </c>
      <c r="P29" s="19">
        <f t="shared" si="4"/>
        <v>92.5</v>
      </c>
      <c r="Q29" s="16">
        <v>69</v>
      </c>
      <c r="R29" s="18">
        <v>69</v>
      </c>
      <c r="S29" s="19">
        <f t="shared" si="7"/>
        <v>100</v>
      </c>
      <c r="T29" s="16">
        <v>20</v>
      </c>
      <c r="U29" s="18">
        <v>20</v>
      </c>
      <c r="V29" s="19">
        <f t="shared" si="5"/>
        <v>100</v>
      </c>
      <c r="W29" s="16">
        <v>0</v>
      </c>
      <c r="X29" s="18">
        <v>0</v>
      </c>
      <c r="Y29" s="19">
        <v>0</v>
      </c>
    </row>
    <row r="30" spans="1:25" s="2" customFormat="1" ht="15.75" x14ac:dyDescent="0.25">
      <c r="A30" s="11" t="s">
        <v>32</v>
      </c>
      <c r="B30" s="16">
        <v>500</v>
      </c>
      <c r="C30" s="18">
        <v>484</v>
      </c>
      <c r="D30" s="19">
        <f t="shared" si="0"/>
        <v>96.8</v>
      </c>
      <c r="E30" s="16">
        <v>447</v>
      </c>
      <c r="F30" s="18">
        <v>431</v>
      </c>
      <c r="G30" s="19">
        <f t="shared" si="1"/>
        <v>96.420581655480987</v>
      </c>
      <c r="H30" s="16">
        <v>44</v>
      </c>
      <c r="I30" s="18">
        <v>39</v>
      </c>
      <c r="J30" s="19">
        <f t="shared" si="2"/>
        <v>88.63636363636364</v>
      </c>
      <c r="K30" s="16">
        <v>50</v>
      </c>
      <c r="L30" s="18">
        <v>45</v>
      </c>
      <c r="M30" s="19">
        <f t="shared" si="3"/>
        <v>90</v>
      </c>
      <c r="N30" s="16">
        <v>42</v>
      </c>
      <c r="O30" s="18">
        <v>37</v>
      </c>
      <c r="P30" s="19">
        <f t="shared" si="4"/>
        <v>88.095238095238088</v>
      </c>
      <c r="Q30" s="16">
        <v>76</v>
      </c>
      <c r="R30" s="18">
        <v>65</v>
      </c>
      <c r="S30" s="19">
        <f t="shared" si="7"/>
        <v>85.526315789473685</v>
      </c>
      <c r="T30" s="16">
        <v>70</v>
      </c>
      <c r="U30" s="18">
        <v>64</v>
      </c>
      <c r="V30" s="19">
        <f t="shared" si="5"/>
        <v>91.428571428571431</v>
      </c>
      <c r="W30" s="16">
        <v>0</v>
      </c>
      <c r="X30" s="18">
        <v>0</v>
      </c>
      <c r="Y30" s="19">
        <v>0</v>
      </c>
    </row>
    <row r="31" spans="1:25" s="2" customFormat="1" ht="15.75" x14ac:dyDescent="0.25">
      <c r="A31" s="12" t="s">
        <v>33</v>
      </c>
      <c r="B31" s="16">
        <f>2653+4+15+1</f>
        <v>2673</v>
      </c>
      <c r="C31" s="18">
        <f>2522+59+1</f>
        <v>2582</v>
      </c>
      <c r="D31" s="19">
        <f t="shared" si="0"/>
        <v>96.595585484474384</v>
      </c>
      <c r="E31" s="16">
        <f>2347+3+1</f>
        <v>2351</v>
      </c>
      <c r="F31" s="18">
        <v>2235</v>
      </c>
      <c r="G31" s="19">
        <f t="shared" si="1"/>
        <v>95.065929391748199</v>
      </c>
      <c r="H31" s="16">
        <v>182</v>
      </c>
      <c r="I31" s="18">
        <v>165</v>
      </c>
      <c r="J31" s="19">
        <f t="shared" si="2"/>
        <v>90.659340659340657</v>
      </c>
      <c r="K31" s="16">
        <f>267+1</f>
        <v>268</v>
      </c>
      <c r="L31" s="18">
        <v>244</v>
      </c>
      <c r="M31" s="19">
        <f t="shared" si="3"/>
        <v>91.044776119402982</v>
      </c>
      <c r="N31" s="16">
        <f>97+1</f>
        <v>98</v>
      </c>
      <c r="O31" s="18">
        <v>94</v>
      </c>
      <c r="P31" s="19">
        <f t="shared" si="4"/>
        <v>95.918367346938766</v>
      </c>
      <c r="Q31" s="16">
        <f>241+3</f>
        <v>244</v>
      </c>
      <c r="R31" s="18">
        <v>238</v>
      </c>
      <c r="S31" s="19">
        <f t="shared" si="7"/>
        <v>97.540983606557376</v>
      </c>
      <c r="T31" s="16">
        <f>150+1</f>
        <v>151</v>
      </c>
      <c r="U31" s="18">
        <f>133+4</f>
        <v>137</v>
      </c>
      <c r="V31" s="19">
        <f t="shared" si="5"/>
        <v>90.728476821192046</v>
      </c>
      <c r="W31" s="16">
        <v>5</v>
      </c>
      <c r="X31" s="18">
        <v>4</v>
      </c>
      <c r="Y31" s="19">
        <f t="shared" si="6"/>
        <v>80</v>
      </c>
    </row>
    <row r="32" spans="1:25" s="2" customFormat="1" ht="15.75" x14ac:dyDescent="0.25">
      <c r="A32" s="11" t="s">
        <v>34</v>
      </c>
      <c r="B32" s="16">
        <v>482</v>
      </c>
      <c r="C32" s="18">
        <v>475</v>
      </c>
      <c r="D32" s="19">
        <f t="shared" si="0"/>
        <v>98.547717842323664</v>
      </c>
      <c r="E32" s="16">
        <v>482</v>
      </c>
      <c r="F32" s="18">
        <v>479</v>
      </c>
      <c r="G32" s="19">
        <f t="shared" si="1"/>
        <v>99.37759336099586</v>
      </c>
      <c r="H32" s="16">
        <v>51</v>
      </c>
      <c r="I32" s="18">
        <v>43</v>
      </c>
      <c r="J32" s="19">
        <f t="shared" si="2"/>
        <v>84.313725490196077</v>
      </c>
      <c r="K32" s="16">
        <v>53</v>
      </c>
      <c r="L32" s="18">
        <v>54</v>
      </c>
      <c r="M32" s="19">
        <f t="shared" si="3"/>
        <v>101.88679245283019</v>
      </c>
      <c r="N32" s="16">
        <v>19</v>
      </c>
      <c r="O32" s="18">
        <v>17</v>
      </c>
      <c r="P32" s="19">
        <f t="shared" si="4"/>
        <v>89.473684210526315</v>
      </c>
      <c r="Q32" s="16">
        <v>26</v>
      </c>
      <c r="R32" s="18">
        <v>24</v>
      </c>
      <c r="S32" s="19">
        <f t="shared" si="7"/>
        <v>92.307692307692307</v>
      </c>
      <c r="T32" s="16">
        <v>8</v>
      </c>
      <c r="U32" s="18">
        <v>8</v>
      </c>
      <c r="V32" s="19">
        <f t="shared" si="5"/>
        <v>100</v>
      </c>
      <c r="W32" s="16">
        <v>0</v>
      </c>
      <c r="X32" s="18">
        <v>0</v>
      </c>
      <c r="Y32" s="19">
        <v>0</v>
      </c>
    </row>
    <row r="33" spans="1:25" s="2" customFormat="1" ht="15.75" x14ac:dyDescent="0.25">
      <c r="A33" s="11" t="s">
        <v>35</v>
      </c>
      <c r="B33" s="16">
        <v>569</v>
      </c>
      <c r="C33" s="18">
        <v>551</v>
      </c>
      <c r="D33" s="19">
        <f t="shared" si="0"/>
        <v>96.836555360281196</v>
      </c>
      <c r="E33" s="16">
        <v>523</v>
      </c>
      <c r="F33" s="18">
        <v>486</v>
      </c>
      <c r="G33" s="19">
        <f t="shared" si="1"/>
        <v>92.925430210325047</v>
      </c>
      <c r="H33" s="16">
        <v>23</v>
      </c>
      <c r="I33" s="18">
        <v>29</v>
      </c>
      <c r="J33" s="19">
        <f t="shared" si="2"/>
        <v>126.08695652173914</v>
      </c>
      <c r="K33" s="16">
        <v>115</v>
      </c>
      <c r="L33" s="18">
        <v>86</v>
      </c>
      <c r="M33" s="19">
        <f t="shared" si="3"/>
        <v>74.782608695652172</v>
      </c>
      <c r="N33" s="16">
        <v>53</v>
      </c>
      <c r="O33" s="18">
        <v>51</v>
      </c>
      <c r="P33" s="19">
        <f t="shared" si="4"/>
        <v>96.226415094339629</v>
      </c>
      <c r="Q33" s="16">
        <v>21</v>
      </c>
      <c r="R33" s="18">
        <v>18</v>
      </c>
      <c r="S33" s="19">
        <f t="shared" si="7"/>
        <v>85.714285714285708</v>
      </c>
      <c r="T33" s="16">
        <v>50</v>
      </c>
      <c r="U33" s="18">
        <v>42</v>
      </c>
      <c r="V33" s="19">
        <f t="shared" si="5"/>
        <v>84</v>
      </c>
      <c r="W33" s="16">
        <v>0</v>
      </c>
      <c r="X33" s="18">
        <v>0</v>
      </c>
      <c r="Y33" s="19">
        <v>0</v>
      </c>
    </row>
    <row r="34" spans="1:25" s="3" customFormat="1" ht="19.5" thickBot="1" x14ac:dyDescent="0.35">
      <c r="A34" s="4" t="s">
        <v>39</v>
      </c>
      <c r="B34" s="5">
        <f>SUM(B4:B33)</f>
        <v>8312</v>
      </c>
      <c r="C34" s="6">
        <f>SUM(C4:C33)</f>
        <v>7935</v>
      </c>
      <c r="D34" s="17">
        <f t="shared" si="0"/>
        <v>95.464388835418674</v>
      </c>
      <c r="E34" s="5">
        <f t="shared" ref="E34:X34" si="8">SUM(E4:E33)</f>
        <v>7821</v>
      </c>
      <c r="F34" s="6">
        <f t="shared" si="8"/>
        <v>7363</v>
      </c>
      <c r="G34" s="17">
        <f t="shared" si="1"/>
        <v>94.143971359161227</v>
      </c>
      <c r="H34" s="5">
        <f t="shared" si="8"/>
        <v>1110</v>
      </c>
      <c r="I34" s="6">
        <f t="shared" si="8"/>
        <v>1029</v>
      </c>
      <c r="J34" s="17">
        <f t="shared" si="2"/>
        <v>92.702702702702695</v>
      </c>
      <c r="K34" s="5">
        <f t="shared" si="8"/>
        <v>1093</v>
      </c>
      <c r="L34" s="6">
        <f t="shared" si="8"/>
        <v>988</v>
      </c>
      <c r="M34" s="17">
        <f t="shared" si="3"/>
        <v>90.393412625800551</v>
      </c>
      <c r="N34" s="5">
        <f t="shared" si="8"/>
        <v>575</v>
      </c>
      <c r="O34" s="6">
        <f t="shared" si="8"/>
        <v>516</v>
      </c>
      <c r="P34" s="17">
        <f t="shared" si="4"/>
        <v>89.739130434782609</v>
      </c>
      <c r="Q34" s="5">
        <f t="shared" si="8"/>
        <v>654</v>
      </c>
      <c r="R34" s="6">
        <f t="shared" si="8"/>
        <v>607</v>
      </c>
      <c r="S34" s="17">
        <f t="shared" si="7"/>
        <v>92.813455657492355</v>
      </c>
      <c r="T34" s="5">
        <f t="shared" si="8"/>
        <v>355</v>
      </c>
      <c r="U34" s="6">
        <f t="shared" si="8"/>
        <v>314</v>
      </c>
      <c r="V34" s="17">
        <f t="shared" si="5"/>
        <v>88.450704225352112</v>
      </c>
      <c r="W34" s="5">
        <f t="shared" si="8"/>
        <v>13</v>
      </c>
      <c r="X34" s="6">
        <f t="shared" si="8"/>
        <v>9</v>
      </c>
      <c r="Y34" s="17">
        <f t="shared" si="6"/>
        <v>69.230769230769226</v>
      </c>
    </row>
  </sheetData>
  <mergeCells count="10">
    <mergeCell ref="N2:P2"/>
    <mergeCell ref="W2:Y2"/>
    <mergeCell ref="T2:V2"/>
    <mergeCell ref="Q2:S2"/>
    <mergeCell ref="A1:Y1"/>
    <mergeCell ref="A2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новая форма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Канакова</dc:creator>
  <cp:lastModifiedBy>user</cp:lastModifiedBy>
  <cp:lastPrinted>2013-07-19T06:28:08Z</cp:lastPrinted>
  <dcterms:created xsi:type="dcterms:W3CDTF">2013-06-25T18:07:39Z</dcterms:created>
  <dcterms:modified xsi:type="dcterms:W3CDTF">2013-08-07T09:53:42Z</dcterms:modified>
</cp:coreProperties>
</file>