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955" yWindow="-15" windowWidth="16860" windowHeight="12855" activeTab="2"/>
  </bookViews>
  <sheets>
    <sheet name="г. Воткинск" sheetId="27" r:id="rId1"/>
    <sheet name="г. Глазов" sheetId="28" r:id="rId2"/>
    <sheet name="г. Ижевск" sheetId="26" r:id="rId3"/>
    <sheet name="г. Можга" sheetId="29" r:id="rId4"/>
    <sheet name="г. Сарапул" sheetId="30" r:id="rId5"/>
    <sheet name="Алнашский" sheetId="1" r:id="rId6"/>
    <sheet name="Балезинский" sheetId="2" r:id="rId7"/>
    <sheet name="Вавожский" sheetId="3" r:id="rId8"/>
    <sheet name="Воткинский" sheetId="4" r:id="rId9"/>
    <sheet name="Глазовский" sheetId="5" r:id="rId10"/>
    <sheet name="Граховский" sheetId="6" r:id="rId11"/>
    <sheet name="Дебесский" sheetId="7" r:id="rId12"/>
    <sheet name="Завьяловский" sheetId="8" r:id="rId13"/>
    <sheet name="Игринский" sheetId="9" r:id="rId14"/>
    <sheet name="Камбарский" sheetId="10" r:id="rId15"/>
    <sheet name="Каракулинский" sheetId="11" r:id="rId16"/>
    <sheet name="Кезский" sheetId="12" r:id="rId17"/>
    <sheet name="Кизнерский" sheetId="13" r:id="rId18"/>
    <sheet name="Киясовский" sheetId="14" r:id="rId19"/>
    <sheet name="Красногорский" sheetId="15" r:id="rId20"/>
    <sheet name="Малопургинский" sheetId="16" r:id="rId21"/>
    <sheet name="Можгинский" sheetId="17" r:id="rId22"/>
    <sheet name="Сарапульский" sheetId="18" r:id="rId23"/>
    <sheet name="Селтинский" sheetId="19" r:id="rId24"/>
    <sheet name="Сюмсинский" sheetId="20" r:id="rId25"/>
    <sheet name="Увинский" sheetId="21" r:id="rId26"/>
    <sheet name="Шарканский" sheetId="22" r:id="rId27"/>
    <sheet name="Юкаменский" sheetId="23" r:id="rId28"/>
    <sheet name="Якшур-Бодьинский" sheetId="24" r:id="rId29"/>
    <sheet name="Ярский" sheetId="25" r:id="rId30"/>
  </sheets>
  <calcPr calcId="145621"/>
</workbook>
</file>

<file path=xl/calcChain.xml><?xml version="1.0" encoding="utf-8"?>
<calcChain xmlns="http://schemas.openxmlformats.org/spreadsheetml/2006/main">
  <c r="C19" i="26" l="1"/>
  <c r="B19" i="26"/>
  <c r="F18" i="26"/>
  <c r="C18" i="26"/>
  <c r="F17" i="26"/>
  <c r="C17" i="26"/>
  <c r="F15" i="26"/>
  <c r="C15" i="26"/>
  <c r="F14" i="26"/>
  <c r="C14" i="26"/>
  <c r="F13" i="26"/>
  <c r="C13" i="26"/>
  <c r="F12" i="26"/>
  <c r="C12" i="26"/>
  <c r="F11" i="26"/>
  <c r="C11" i="26"/>
  <c r="F10" i="26"/>
  <c r="C10" i="26"/>
  <c r="F9" i="26"/>
  <c r="C9" i="26"/>
  <c r="F8" i="26"/>
  <c r="C8" i="26"/>
  <c r="F7" i="26"/>
  <c r="C7" i="26"/>
  <c r="F6" i="26"/>
  <c r="C6" i="26"/>
  <c r="B18" i="26"/>
  <c r="E17" i="26"/>
  <c r="B17" i="26"/>
  <c r="B16" i="26"/>
  <c r="B15" i="26"/>
  <c r="E14" i="26"/>
  <c r="B14" i="26"/>
  <c r="B13" i="26"/>
  <c r="E12" i="26"/>
  <c r="B12" i="26" l="1"/>
  <c r="E6" i="26"/>
  <c r="E11" i="26" l="1"/>
  <c r="B11" i="26"/>
  <c r="E10" i="26"/>
  <c r="B10" i="26"/>
  <c r="E9" i="26"/>
  <c r="B9" i="26"/>
  <c r="E8" i="26"/>
  <c r="B8" i="26"/>
  <c r="E7" i="26"/>
  <c r="B7" i="26"/>
  <c r="B6" i="26"/>
  <c r="J19" i="30" l="1"/>
  <c r="J18" i="30"/>
  <c r="I18" i="30"/>
  <c r="H18" i="30"/>
  <c r="J17" i="30"/>
  <c r="I17" i="30"/>
  <c r="H17" i="30"/>
  <c r="J16" i="30"/>
  <c r="J15" i="30"/>
  <c r="I15" i="30"/>
  <c r="H15" i="30"/>
  <c r="J14" i="30"/>
  <c r="I14" i="30"/>
  <c r="H14" i="30"/>
  <c r="J13" i="30"/>
  <c r="I13" i="30"/>
  <c r="H13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J19" i="29"/>
  <c r="J18" i="29"/>
  <c r="I18" i="29"/>
  <c r="H18" i="29"/>
  <c r="J17" i="29"/>
  <c r="I17" i="29"/>
  <c r="H17" i="29"/>
  <c r="J16" i="29"/>
  <c r="J15" i="29"/>
  <c r="I15" i="29"/>
  <c r="H15" i="29"/>
  <c r="J14" i="29"/>
  <c r="I14" i="29"/>
  <c r="H14" i="29"/>
  <c r="J13" i="29"/>
  <c r="I13" i="29"/>
  <c r="H13" i="29"/>
  <c r="J12" i="29"/>
  <c r="I12" i="29"/>
  <c r="H12" i="29"/>
  <c r="J11" i="29"/>
  <c r="I11" i="29"/>
  <c r="H11" i="29"/>
  <c r="J10" i="29"/>
  <c r="I10" i="29"/>
  <c r="H10" i="29"/>
  <c r="J9" i="29"/>
  <c r="I9" i="29"/>
  <c r="H9" i="29"/>
  <c r="J8" i="29"/>
  <c r="I8" i="29"/>
  <c r="H8" i="29"/>
  <c r="J7" i="29"/>
  <c r="I7" i="29"/>
  <c r="H7" i="29"/>
  <c r="J6" i="29"/>
  <c r="I6" i="29"/>
  <c r="H6" i="29"/>
  <c r="J19" i="28"/>
  <c r="J18" i="28"/>
  <c r="I18" i="28"/>
  <c r="H18" i="28"/>
  <c r="J17" i="28"/>
  <c r="I17" i="28"/>
  <c r="H17" i="28"/>
  <c r="J16" i="28"/>
  <c r="J15" i="28"/>
  <c r="H15" i="28"/>
  <c r="J14" i="28"/>
  <c r="I14" i="28"/>
  <c r="H14" i="28"/>
  <c r="J13" i="28"/>
  <c r="I13" i="28"/>
  <c r="H13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J19" i="27"/>
  <c r="J18" i="27"/>
  <c r="I18" i="27"/>
  <c r="H18" i="27"/>
  <c r="J17" i="27"/>
  <c r="I17" i="27"/>
  <c r="H17" i="27"/>
  <c r="J16" i="27"/>
  <c r="J15" i="27"/>
  <c r="I15" i="27"/>
  <c r="H15" i="27"/>
  <c r="J14" i="27"/>
  <c r="I14" i="27"/>
  <c r="H14" i="27"/>
  <c r="J13" i="27"/>
  <c r="I13" i="27"/>
  <c r="H13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J19" i="26"/>
  <c r="J18" i="26"/>
  <c r="I18" i="26"/>
  <c r="H18" i="26"/>
  <c r="J17" i="26"/>
  <c r="I17" i="26"/>
  <c r="H17" i="26"/>
  <c r="J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19" i="25"/>
  <c r="J18" i="25"/>
  <c r="I18" i="25"/>
  <c r="H18" i="25"/>
  <c r="J17" i="25"/>
  <c r="I17" i="25"/>
  <c r="H17" i="25"/>
  <c r="J16" i="25"/>
  <c r="J15" i="25"/>
  <c r="J14" i="25"/>
  <c r="I14" i="25"/>
  <c r="H14" i="25"/>
  <c r="J13" i="25"/>
  <c r="I13" i="25"/>
  <c r="H13" i="25"/>
  <c r="J12" i="25"/>
  <c r="I12" i="25"/>
  <c r="H12" i="25"/>
  <c r="J11" i="25"/>
  <c r="I11" i="25"/>
  <c r="H11" i="25"/>
  <c r="J10" i="25"/>
  <c r="I10" i="25"/>
  <c r="H10" i="25"/>
  <c r="J9" i="25"/>
  <c r="I9" i="25"/>
  <c r="H9" i="25"/>
  <c r="J8" i="25"/>
  <c r="I8" i="25"/>
  <c r="H8" i="25"/>
  <c r="J7" i="25"/>
  <c r="I7" i="25"/>
  <c r="H7" i="25"/>
  <c r="J6" i="25"/>
  <c r="I6" i="25"/>
  <c r="H6" i="25"/>
  <c r="J19" i="24"/>
  <c r="J18" i="24"/>
  <c r="I18" i="24"/>
  <c r="H18" i="24"/>
  <c r="J17" i="24"/>
  <c r="I17" i="24"/>
  <c r="H17" i="24"/>
  <c r="J16" i="24"/>
  <c r="J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19" i="23"/>
  <c r="J18" i="23"/>
  <c r="I18" i="23"/>
  <c r="H18" i="23"/>
  <c r="J17" i="23"/>
  <c r="I17" i="23"/>
  <c r="H17" i="23"/>
  <c r="J16" i="23"/>
  <c r="J15" i="23"/>
  <c r="J14" i="23"/>
  <c r="I14" i="23"/>
  <c r="H14" i="23"/>
  <c r="J13" i="23"/>
  <c r="I13" i="23"/>
  <c r="H13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6" i="23"/>
  <c r="I6" i="23"/>
  <c r="H6" i="23"/>
  <c r="J19" i="22"/>
  <c r="J18" i="22"/>
  <c r="I18" i="22"/>
  <c r="H18" i="22"/>
  <c r="J17" i="22"/>
  <c r="I17" i="22"/>
  <c r="H17" i="22"/>
  <c r="J16" i="22"/>
  <c r="J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I17" i="15"/>
  <c r="I18" i="15"/>
  <c r="J19" i="21" l="1"/>
  <c r="J18" i="21"/>
  <c r="I18" i="21"/>
  <c r="H18" i="21"/>
  <c r="J17" i="21"/>
  <c r="I17" i="21"/>
  <c r="H17" i="21"/>
  <c r="J16" i="21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J19" i="20"/>
  <c r="J18" i="20"/>
  <c r="I18" i="20"/>
  <c r="J17" i="20"/>
  <c r="I17" i="20"/>
  <c r="H17" i="20"/>
  <c r="J16" i="20"/>
  <c r="J15" i="20"/>
  <c r="J14" i="20"/>
  <c r="I14" i="20"/>
  <c r="H14" i="20"/>
  <c r="J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19" i="19"/>
  <c r="J18" i="19"/>
  <c r="I18" i="19"/>
  <c r="H18" i="19"/>
  <c r="J17" i="19"/>
  <c r="I17" i="19"/>
  <c r="H17" i="19"/>
  <c r="J16" i="19"/>
  <c r="J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19" i="18"/>
  <c r="J18" i="18"/>
  <c r="I18" i="18"/>
  <c r="H18" i="18"/>
  <c r="J17" i="18"/>
  <c r="I17" i="18"/>
  <c r="H17" i="18"/>
  <c r="J16" i="18"/>
  <c r="J15" i="18"/>
  <c r="H15" i="18"/>
  <c r="J14" i="18"/>
  <c r="I14" i="18"/>
  <c r="H14" i="18"/>
  <c r="J13" i="18"/>
  <c r="I13" i="18"/>
  <c r="H13" i="18"/>
  <c r="J12" i="18"/>
  <c r="I12" i="18"/>
  <c r="H12" i="18"/>
  <c r="J11" i="18"/>
  <c r="I11" i="18"/>
  <c r="H11" i="18"/>
  <c r="J10" i="18"/>
  <c r="I10" i="18"/>
  <c r="H10" i="18"/>
  <c r="J9" i="18"/>
  <c r="I9" i="18"/>
  <c r="H9" i="18"/>
  <c r="J8" i="18"/>
  <c r="I8" i="18"/>
  <c r="H8" i="18"/>
  <c r="J7" i="18"/>
  <c r="I7" i="18"/>
  <c r="H7" i="18"/>
  <c r="J6" i="18"/>
  <c r="I6" i="18"/>
  <c r="H6" i="18"/>
  <c r="J19" i="17"/>
  <c r="J18" i="17"/>
  <c r="I18" i="17"/>
  <c r="H18" i="17"/>
  <c r="J17" i="17"/>
  <c r="I17" i="17"/>
  <c r="H17" i="17"/>
  <c r="J16" i="17"/>
  <c r="J15" i="17"/>
  <c r="H15" i="17"/>
  <c r="J14" i="17"/>
  <c r="I14" i="17"/>
  <c r="H14" i="17"/>
  <c r="J13" i="17"/>
  <c r="I13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19" i="16"/>
  <c r="J18" i="16"/>
  <c r="I18" i="16"/>
  <c r="H18" i="16"/>
  <c r="J17" i="16"/>
  <c r="I17" i="16"/>
  <c r="H17" i="16"/>
  <c r="J16" i="16"/>
  <c r="J15" i="16"/>
  <c r="I15" i="16"/>
  <c r="J14" i="16"/>
  <c r="I14" i="16"/>
  <c r="H14" i="16"/>
  <c r="J13" i="16"/>
  <c r="I13" i="16"/>
  <c r="H13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I8" i="14" l="1"/>
  <c r="J19" i="15"/>
  <c r="J18" i="15"/>
  <c r="H18" i="15"/>
  <c r="J17" i="15"/>
  <c r="H17" i="15"/>
  <c r="J16" i="15"/>
  <c r="J15" i="15"/>
  <c r="H15" i="15"/>
  <c r="J14" i="15"/>
  <c r="I14" i="15"/>
  <c r="H14" i="15"/>
  <c r="J13" i="15"/>
  <c r="I13" i="15"/>
  <c r="H13" i="15"/>
  <c r="J12" i="15"/>
  <c r="I12" i="15"/>
  <c r="H12" i="15"/>
  <c r="J11" i="15"/>
  <c r="I11" i="15"/>
  <c r="H11" i="15"/>
  <c r="J10" i="15"/>
  <c r="H10" i="15"/>
  <c r="J9" i="15"/>
  <c r="I9" i="15"/>
  <c r="H9" i="15"/>
  <c r="J8" i="15"/>
  <c r="I8" i="15"/>
  <c r="H8" i="15"/>
  <c r="J7" i="15"/>
  <c r="I7" i="15"/>
  <c r="H7" i="15"/>
  <c r="J6" i="15"/>
  <c r="I6" i="15"/>
  <c r="H6" i="15"/>
  <c r="J19" i="14"/>
  <c r="J18" i="14"/>
  <c r="I18" i="14"/>
  <c r="H18" i="14"/>
  <c r="J17" i="14"/>
  <c r="I17" i="14"/>
  <c r="H17" i="14"/>
  <c r="J16" i="14"/>
  <c r="J15" i="14"/>
  <c r="I15" i="14"/>
  <c r="J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H8" i="14"/>
  <c r="J7" i="14"/>
  <c r="H7" i="14"/>
  <c r="J6" i="14"/>
  <c r="H6" i="14"/>
  <c r="J19" i="13"/>
  <c r="J18" i="13"/>
  <c r="I18" i="13"/>
  <c r="H18" i="13"/>
  <c r="J17" i="13"/>
  <c r="I17" i="13"/>
  <c r="H17" i="13"/>
  <c r="J16" i="13"/>
  <c r="J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19" i="12"/>
  <c r="J18" i="12"/>
  <c r="I18" i="12"/>
  <c r="H18" i="12"/>
  <c r="J17" i="12"/>
  <c r="I17" i="12"/>
  <c r="H17" i="12"/>
  <c r="J16" i="12"/>
  <c r="J15" i="12"/>
  <c r="J14" i="12"/>
  <c r="I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  <c r="J19" i="11"/>
  <c r="J18" i="11"/>
  <c r="I18" i="11"/>
  <c r="H18" i="11"/>
  <c r="J17" i="11"/>
  <c r="I17" i="11"/>
  <c r="H17" i="11"/>
  <c r="J16" i="11"/>
  <c r="J15" i="11"/>
  <c r="J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19" i="10"/>
  <c r="J18" i="10"/>
  <c r="I18" i="10"/>
  <c r="H18" i="10"/>
  <c r="J17" i="10"/>
  <c r="I17" i="10"/>
  <c r="H17" i="10"/>
  <c r="J16" i="10"/>
  <c r="J15" i="10"/>
  <c r="J14" i="10"/>
  <c r="I14" i="10"/>
  <c r="H14" i="10"/>
  <c r="J13" i="10"/>
  <c r="H13" i="10"/>
  <c r="J12" i="10"/>
  <c r="I12" i="10"/>
  <c r="H12" i="10"/>
  <c r="J11" i="10"/>
  <c r="I11" i="10"/>
  <c r="H11" i="10"/>
  <c r="J10" i="10"/>
  <c r="I10" i="10"/>
  <c r="J9" i="10"/>
  <c r="I9" i="10"/>
  <c r="H9" i="10"/>
  <c r="J8" i="10"/>
  <c r="I8" i="10"/>
  <c r="H8" i="10"/>
  <c r="J7" i="10"/>
  <c r="I7" i="10"/>
  <c r="H7" i="10"/>
  <c r="J6" i="10"/>
  <c r="I6" i="10"/>
  <c r="H6" i="10"/>
  <c r="J19" i="9"/>
  <c r="J18" i="9"/>
  <c r="I18" i="9"/>
  <c r="H18" i="9"/>
  <c r="J17" i="9"/>
  <c r="I17" i="9"/>
  <c r="H17" i="9"/>
  <c r="J16" i="9"/>
  <c r="J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19" i="8"/>
  <c r="J18" i="8"/>
  <c r="I18" i="8"/>
  <c r="H18" i="8"/>
  <c r="J17" i="8"/>
  <c r="I17" i="8"/>
  <c r="H17" i="8"/>
  <c r="J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19" i="7"/>
  <c r="J18" i="7"/>
  <c r="I18" i="7"/>
  <c r="H18" i="7"/>
  <c r="J17" i="7"/>
  <c r="I17" i="7"/>
  <c r="H17" i="7"/>
  <c r="J16" i="7"/>
  <c r="J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H14" i="6"/>
  <c r="I15" i="5"/>
  <c r="H14" i="5"/>
  <c r="I15" i="3"/>
  <c r="I17" i="3"/>
  <c r="I18" i="3"/>
  <c r="I17" i="2"/>
  <c r="I18" i="2"/>
  <c r="I15" i="2"/>
  <c r="H14" i="2"/>
  <c r="H15" i="2"/>
  <c r="J19" i="3"/>
  <c r="J18" i="3"/>
  <c r="H18" i="3"/>
  <c r="J17" i="3"/>
  <c r="H17" i="3"/>
  <c r="J16" i="3"/>
  <c r="J15" i="3"/>
  <c r="J14" i="3"/>
  <c r="I14" i="3"/>
  <c r="J13" i="3"/>
  <c r="I13" i="3"/>
  <c r="H13" i="3"/>
  <c r="J12" i="3"/>
  <c r="I12" i="3"/>
  <c r="H12" i="3"/>
  <c r="J11" i="3"/>
  <c r="I11" i="3"/>
  <c r="H11" i="3"/>
  <c r="J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19" i="4"/>
  <c r="J18" i="4"/>
  <c r="I18" i="4"/>
  <c r="H18" i="4"/>
  <c r="J17" i="4"/>
  <c r="I17" i="4"/>
  <c r="H17" i="4"/>
  <c r="J16" i="4"/>
  <c r="J15" i="4"/>
  <c r="J14" i="4"/>
  <c r="I14" i="4"/>
  <c r="J13" i="4"/>
  <c r="I13" i="4"/>
  <c r="H13" i="4"/>
  <c r="J12" i="4"/>
  <c r="I12" i="4"/>
  <c r="H12" i="4"/>
  <c r="J11" i="4"/>
  <c r="I11" i="4"/>
  <c r="H11" i="4"/>
  <c r="J10" i="4"/>
  <c r="I10" i="4"/>
  <c r="J9" i="4"/>
  <c r="I9" i="4"/>
  <c r="H9" i="4"/>
  <c r="J8" i="4"/>
  <c r="I8" i="4"/>
  <c r="H8" i="4"/>
  <c r="J7" i="4"/>
  <c r="I7" i="4"/>
  <c r="H7" i="4"/>
  <c r="J6" i="4"/>
  <c r="I6" i="4"/>
  <c r="H6" i="4"/>
  <c r="J19" i="5"/>
  <c r="J18" i="5"/>
  <c r="I18" i="5"/>
  <c r="H18" i="5"/>
  <c r="J17" i="5"/>
  <c r="I17" i="5"/>
  <c r="H17" i="5"/>
  <c r="J16" i="5"/>
  <c r="J15" i="5"/>
  <c r="J14" i="5"/>
  <c r="I14" i="5"/>
  <c r="J13" i="5"/>
  <c r="I13" i="5"/>
  <c r="H13" i="5"/>
  <c r="J12" i="5"/>
  <c r="I12" i="5"/>
  <c r="H12" i="5"/>
  <c r="J11" i="5"/>
  <c r="I11" i="5"/>
  <c r="H11" i="5"/>
  <c r="J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19" i="6"/>
  <c r="J18" i="6"/>
  <c r="I18" i="6"/>
  <c r="H18" i="6"/>
  <c r="J17" i="6"/>
  <c r="I17" i="6"/>
  <c r="H17" i="6"/>
  <c r="J16" i="6"/>
  <c r="J15" i="6"/>
  <c r="J14" i="6"/>
  <c r="I14" i="6"/>
  <c r="J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19" i="2"/>
  <c r="J18" i="2"/>
  <c r="H18" i="2"/>
  <c r="J17" i="2"/>
  <c r="H17" i="2"/>
  <c r="J16" i="2"/>
  <c r="J15" i="2"/>
  <c r="J14" i="2"/>
  <c r="I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I7" i="1"/>
  <c r="I8" i="1"/>
  <c r="I9" i="1"/>
  <c r="I10" i="1"/>
  <c r="I11" i="1"/>
  <c r="I12" i="1"/>
  <c r="I13" i="1"/>
  <c r="I14" i="1"/>
  <c r="I17" i="1"/>
  <c r="I18" i="1"/>
  <c r="H7" i="1"/>
  <c r="H8" i="1"/>
  <c r="H9" i="1"/>
  <c r="H10" i="1"/>
  <c r="H11" i="1"/>
  <c r="H12" i="1"/>
  <c r="H13" i="1"/>
  <c r="H15" i="1"/>
  <c r="H17" i="1"/>
  <c r="H18" i="1"/>
  <c r="H6" i="1"/>
  <c r="I6" i="1"/>
  <c r="J19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I7" i="14" l="1"/>
  <c r="I6" i="14"/>
</calcChain>
</file>

<file path=xl/sharedStrings.xml><?xml version="1.0" encoding="utf-8"?>
<sst xmlns="http://schemas.openxmlformats.org/spreadsheetml/2006/main" count="960" uniqueCount="110">
  <si>
    <t>Русский язык</t>
  </si>
  <si>
    <t>Математика</t>
  </si>
  <si>
    <t>Физика</t>
  </si>
  <si>
    <t>Химия</t>
  </si>
  <si>
    <t>ИКТ</t>
  </si>
  <si>
    <t>Биология</t>
  </si>
  <si>
    <t>История</t>
  </si>
  <si>
    <t>География</t>
  </si>
  <si>
    <t>Английский язык</t>
  </si>
  <si>
    <t>Обществознание</t>
  </si>
  <si>
    <t>Литература</t>
  </si>
  <si>
    <t>ИТОГО</t>
  </si>
  <si>
    <t>Немецкий язык</t>
  </si>
  <si>
    <t>Французский язык</t>
  </si>
  <si>
    <t>УР 2012г.</t>
  </si>
  <si>
    <t>Предмет</t>
  </si>
  <si>
    <t>Участвовали в ЕГЭ</t>
  </si>
  <si>
    <t>Не преодолели минимальный порог баллов (чел.)</t>
  </si>
  <si>
    <t>Не преодолели минимальный порог баллов (%)</t>
  </si>
  <si>
    <t>Средний балл</t>
  </si>
  <si>
    <t>Алн.р-н
2011г.</t>
  </si>
  <si>
    <t>Алн.р-н
2012г.</t>
  </si>
  <si>
    <t xml:space="preserve">Результаты ЕГЭ  выпускников общеобразовательных учреждений Алнашского района Удмуртской Республики 
на всех этапах ЕГЭ 2012года 
</t>
  </si>
  <si>
    <t>Бал.р-н
2011г.</t>
  </si>
  <si>
    <t>Бал.р-н
2012г.</t>
  </si>
  <si>
    <t xml:space="preserve">Результаты ЕГЭ  выпускников общеобразовательных учреждений Балезинского района Удмуртской Республики 
на всех этапах ЕГЭ 2012года 
</t>
  </si>
  <si>
    <t xml:space="preserve">Результаты ЕГЭ  выпускников общеобразовательных учреждений Вавожского района Удмуртской Республики 
на всех этапах ЕГЭ 2012года 
</t>
  </si>
  <si>
    <t>Вав.р-н
2011г.</t>
  </si>
  <si>
    <t>Вав.р-н
2012г.</t>
  </si>
  <si>
    <t xml:space="preserve">Результаты ЕГЭ  выпускников общеобразовательных учреждений Воткинского района Удмуртской Республики 
на всех этапах ЕГЭ 2012года 
</t>
  </si>
  <si>
    <t>Вот.р-н
2011г.</t>
  </si>
  <si>
    <t>Вот.р-н
2012г.</t>
  </si>
  <si>
    <t xml:space="preserve">Результаты ЕГЭ  выпускников общеобразовательных учреждений Глазовского района Удмуртской Республики 
на всех этапах ЕГЭ 2012года 
</t>
  </si>
  <si>
    <t>Глаз.р-н
2011г.</t>
  </si>
  <si>
    <t>Глаз.р-н
2012г.</t>
  </si>
  <si>
    <t xml:space="preserve">Результаты ЕГЭ  выпускников общеобразовательных учреждений Граховского района Удмуртской Республики 
на всех этапах ЕГЭ 2012года 
</t>
  </si>
  <si>
    <t>Грах.р-н
2011г.</t>
  </si>
  <si>
    <t>Грах.р-н
2012г.</t>
  </si>
  <si>
    <t>Деб.р-н
2011г.</t>
  </si>
  <si>
    <t>Деб.р-н
2012г.</t>
  </si>
  <si>
    <t xml:space="preserve">Результаты ЕГЭ  выпускников общеобразовательных учреждений Дебесского района Удмуртской Республики 
на всех этапах ЕГЭ 2012года 
</t>
  </si>
  <si>
    <t>Зав.р-н
2011г.</t>
  </si>
  <si>
    <t>Зав.р-н
2012г.</t>
  </si>
  <si>
    <t xml:space="preserve">Результаты ЕГЭ  выпускников общеобразовательных учреждений Завьяловского района Удмуртской Республики 
на всех этапах ЕГЭ 2012года 
</t>
  </si>
  <si>
    <t xml:space="preserve">Результаты ЕГЭ  выпускников общеобразовательных учреждений Игринского района Удмуртской Республики 
на всех этапах ЕГЭ 2012года 
</t>
  </si>
  <si>
    <t>Игр.р-н
2011г.</t>
  </si>
  <si>
    <t>Игр.р-н
2012г.</t>
  </si>
  <si>
    <t xml:space="preserve">Результаты ЕГЭ  выпускников общеобразовательных учреждений Камбарского района Удмуртской Республики 
на всех этапах ЕГЭ 2012года 
</t>
  </si>
  <si>
    <t>Кам.р-н
2011г.</t>
  </si>
  <si>
    <t>Кам.р-н
2012г.</t>
  </si>
  <si>
    <t xml:space="preserve">Результаты ЕГЭ  выпускников общеобразовательных учреждений Каракулинского района Удмуртской Республики 
на всех этапах ЕГЭ 2012года 
</t>
  </si>
  <si>
    <t>Кар.р-н
2011г.</t>
  </si>
  <si>
    <t>Кар.р-н
2012г.</t>
  </si>
  <si>
    <t xml:space="preserve">Результаты ЕГЭ  выпускников общеобразовательных учреждений Кезского района Удмуртской Республики 
на всех этапах ЕГЭ 2012года 
</t>
  </si>
  <si>
    <t>Кез.р-н
2011г.</t>
  </si>
  <si>
    <t>Кез.р-н
2012г.</t>
  </si>
  <si>
    <t xml:space="preserve">Результаты ЕГЭ  выпускников общеобразовательных учреждений Кизнерского района Удмуртской Республики 
на всех этапах ЕГЭ 2012года 
</t>
  </si>
  <si>
    <t>Киз.р-н
2011г.</t>
  </si>
  <si>
    <t>Киз.р-н
2012г.</t>
  </si>
  <si>
    <t>Кияс.р-н
2011г.</t>
  </si>
  <si>
    <t>Кияс.р-н
2012г.</t>
  </si>
  <si>
    <t xml:space="preserve">Результаты ЕГЭ  выпускников общеобразовательных учреждений Киясовского района Удмуртской Республики 
на всех этапах ЕГЭ 2012года 
</t>
  </si>
  <si>
    <t xml:space="preserve">Результаты ЕГЭ  выпускников общеобразовательных учреждений Красногорского района Удмуртской Республики 
на всех этапах ЕГЭ 2012года 
</t>
  </si>
  <si>
    <t>Крас.р-н
2011г.</t>
  </si>
  <si>
    <t>Крас.р-н
2012г.</t>
  </si>
  <si>
    <t xml:space="preserve">Результаты ЕГЭ  выпускников общеобразовательных учреждений Малопургинского района Удмуртской Республики 
на всех этапах ЕГЭ 2012года 
</t>
  </si>
  <si>
    <t>Мал.р-н
2011г.</t>
  </si>
  <si>
    <t>Мал.р-н
2012г.</t>
  </si>
  <si>
    <t xml:space="preserve">Результаты ЕГЭ  выпускников общеобразовательных учреждений Можгинского района Удмуртской Республики 
на всех этапах ЕГЭ 2012года 
</t>
  </si>
  <si>
    <t>Мож.р-н
2011г.</t>
  </si>
  <si>
    <t>Мож.р-н
2012г.</t>
  </si>
  <si>
    <t xml:space="preserve">Результаты ЕГЭ  выпускников общеобразовательных учреждений Сарапульского района Удмуртской Республики 
на всех этапах ЕГЭ 2012года 
</t>
  </si>
  <si>
    <t>Сар.р-н
2011г.</t>
  </si>
  <si>
    <t>Сар.р-н
2012г.</t>
  </si>
  <si>
    <t xml:space="preserve">Результаты ЕГЭ  выпускников общеобразовательных учреждений Селтинского района Удмуртской Республики 
на всех этапах ЕГЭ 2012года 
</t>
  </si>
  <si>
    <t>Сел.р-н
2011г.</t>
  </si>
  <si>
    <t>Сел.р-н
2012г.</t>
  </si>
  <si>
    <t xml:space="preserve">Результаты ЕГЭ  выпускников общеобразовательных учреждений Сюмсинского района Удмуртской Республики 
на всех этапах ЕГЭ 2012года 
</t>
  </si>
  <si>
    <t>Сюм.р-н
2011г.</t>
  </si>
  <si>
    <t>Сюм.р-н
2012г.</t>
  </si>
  <si>
    <t xml:space="preserve">Результаты ЕГЭ  выпускников общеобразовательных учреждений Увинского района Удмуртской Республики 
на всех этапах ЕГЭ 2012года 
</t>
  </si>
  <si>
    <t>Увин.р-н
2011г.</t>
  </si>
  <si>
    <t>Увин.р-н
2012г.</t>
  </si>
  <si>
    <t xml:space="preserve">Результаты ЕГЭ  выпускников общеобразовательных учреждений Шарканского района Удмуртской Республики 
на всех этапах ЕГЭ 2012года 
</t>
  </si>
  <si>
    <t>Шар.р-н
2011г.</t>
  </si>
  <si>
    <t>Шар.р-н
2012г.</t>
  </si>
  <si>
    <t xml:space="preserve">Результаты ЕГЭ  выпускников общеобразовательных учреждений Юкаменского района Удмуртской Республики 
на всех этапах ЕГЭ 2012года 
</t>
  </si>
  <si>
    <t>Юкам.р-н
2011г.</t>
  </si>
  <si>
    <t>Юкам.р-н
2012г.</t>
  </si>
  <si>
    <t xml:space="preserve">Результаты ЕГЭ  выпускников общеобразовательных учреждений Якшур-Бодьинского района Удмуртской Республики 
на всех этапах ЕГЭ 2012года 
</t>
  </si>
  <si>
    <t>Я-Б.р-н
2011г.</t>
  </si>
  <si>
    <t>Я-Б.р-н
2012г.</t>
  </si>
  <si>
    <t>Ярс.р-н
2011г.</t>
  </si>
  <si>
    <t>Ярс.р-н
2012г.</t>
  </si>
  <si>
    <t xml:space="preserve">Результаты ЕГЭ  выпускников общеобразовательных учреждений Ярского района Удмуртской Республики 
на всех этапах ЕГЭ 2012года 
</t>
  </si>
  <si>
    <t xml:space="preserve">Результаты ЕГЭ  выпускников общеобразовательных учреждений города Ижевска Удмуртской Республики 
на всех этапах ЕГЭ 2012года 
</t>
  </si>
  <si>
    <t>г. Ижев.
2011г.</t>
  </si>
  <si>
    <t>г. Ижев.
2012г.</t>
  </si>
  <si>
    <t xml:space="preserve">Результаты ЕГЭ  выпускников общеобразовательных учреждений города Воткинска Удмуртской Республики 
на всех этапах ЕГЭ 2012года 
</t>
  </si>
  <si>
    <t>г. Вот.
2011г.</t>
  </si>
  <si>
    <t>г. Вот.
2012г.</t>
  </si>
  <si>
    <t xml:space="preserve">Результаты ЕГЭ  выпускников общеобразовательных учреждений города Глазова Удмуртской Республики 
на всех этапах ЕГЭ 2012года 
</t>
  </si>
  <si>
    <t>г. Глаз.
2011г.</t>
  </si>
  <si>
    <t>г. Глаз.
2012г.</t>
  </si>
  <si>
    <t xml:space="preserve">Результаты ЕГЭ  выпускников общеобразовательных учреждений города Можги Удмуртской Республики 
на всех этапах ЕГЭ 2012года 
</t>
  </si>
  <si>
    <t>г. Мож.
2011г.</t>
  </si>
  <si>
    <t>г. Мож.
2012г.</t>
  </si>
  <si>
    <t xml:space="preserve">Результаты ЕГЭ  выпускников общеобразовательных учреждений города Сарапула Удмуртской Республики 
на всех этапах ЕГЭ 2012года 
</t>
  </si>
  <si>
    <t>г. Сар.
2011г.</t>
  </si>
  <si>
    <t>г. Сар.
2012г.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</si>
</sst>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3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2" fontId="2" fillId="0" borderId="1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C25" sqref="C25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98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99</v>
      </c>
      <c r="C5" s="20" t="s">
        <v>100</v>
      </c>
      <c r="D5" s="3" t="s">
        <v>14</v>
      </c>
      <c r="E5" s="21" t="s">
        <v>99</v>
      </c>
      <c r="F5" s="21" t="s">
        <v>100</v>
      </c>
      <c r="G5" s="3" t="s">
        <v>14</v>
      </c>
      <c r="H5" s="21" t="s">
        <v>99</v>
      </c>
      <c r="I5" s="21" t="s">
        <v>100</v>
      </c>
      <c r="J5" s="3" t="s">
        <v>14</v>
      </c>
      <c r="K5" s="21" t="s">
        <v>99</v>
      </c>
      <c r="L5" s="21" t="s">
        <v>100</v>
      </c>
      <c r="M5" s="3" t="s">
        <v>14</v>
      </c>
    </row>
    <row r="6" spans="1:13" ht="16.5" x14ac:dyDescent="0.25">
      <c r="A6" s="4" t="s">
        <v>0</v>
      </c>
      <c r="B6" s="7">
        <v>466</v>
      </c>
      <c r="C6" s="7">
        <v>461</v>
      </c>
      <c r="D6" s="7">
        <v>8426</v>
      </c>
      <c r="E6" s="7">
        <v>1</v>
      </c>
      <c r="F6" s="7">
        <v>2</v>
      </c>
      <c r="G6" s="7">
        <v>52</v>
      </c>
      <c r="H6" s="11">
        <f>E6/B6*100</f>
        <v>0.21459227467811159</v>
      </c>
      <c r="I6" s="11">
        <f>F6/C6*100</f>
        <v>0.43383947939262474</v>
      </c>
      <c r="J6" s="10">
        <f>G6/D6*100</f>
        <v>0.61713743175884173</v>
      </c>
      <c r="K6" s="8">
        <v>63.17</v>
      </c>
      <c r="L6" s="8">
        <v>65.650000000000006</v>
      </c>
      <c r="M6" s="8">
        <v>64.13</v>
      </c>
    </row>
    <row r="7" spans="1:13" ht="16.5" x14ac:dyDescent="0.25">
      <c r="A7" s="1" t="s">
        <v>1</v>
      </c>
      <c r="B7" s="7">
        <v>465</v>
      </c>
      <c r="C7" s="7">
        <v>458</v>
      </c>
      <c r="D7" s="7">
        <v>8398</v>
      </c>
      <c r="E7" s="7">
        <v>3</v>
      </c>
      <c r="F7" s="7">
        <v>10</v>
      </c>
      <c r="G7" s="7">
        <v>241</v>
      </c>
      <c r="H7" s="11">
        <f t="shared" ref="H7:J19" si="0">E7/B7*100</f>
        <v>0.64516129032258063</v>
      </c>
      <c r="I7" s="11">
        <f t="shared" si="0"/>
        <v>2.1834061135371177</v>
      </c>
      <c r="J7" s="10">
        <f t="shared" si="0"/>
        <v>2.8697308883067398</v>
      </c>
      <c r="K7" s="8">
        <v>51.49</v>
      </c>
      <c r="L7" s="8">
        <v>48.01</v>
      </c>
      <c r="M7" s="8">
        <v>45.38</v>
      </c>
    </row>
    <row r="8" spans="1:13" ht="16.5" x14ac:dyDescent="0.25">
      <c r="A8" s="1" t="s">
        <v>2</v>
      </c>
      <c r="B8" s="7">
        <v>151</v>
      </c>
      <c r="C8" s="7">
        <v>156</v>
      </c>
      <c r="D8" s="7">
        <v>2495</v>
      </c>
      <c r="E8" s="7">
        <v>2</v>
      </c>
      <c r="F8" s="7">
        <v>7</v>
      </c>
      <c r="G8" s="7">
        <v>248</v>
      </c>
      <c r="H8" s="11">
        <f t="shared" si="0"/>
        <v>1.3245033112582782</v>
      </c>
      <c r="I8" s="11">
        <f t="shared" si="0"/>
        <v>4.4871794871794872</v>
      </c>
      <c r="J8" s="10">
        <f t="shared" si="0"/>
        <v>9.9398797595190373</v>
      </c>
      <c r="K8" s="8">
        <v>55.41</v>
      </c>
      <c r="L8" s="8">
        <v>49.99</v>
      </c>
      <c r="M8" s="8">
        <v>47.65</v>
      </c>
    </row>
    <row r="9" spans="1:13" ht="16.5" x14ac:dyDescent="0.25">
      <c r="A9" s="1" t="s">
        <v>3</v>
      </c>
      <c r="B9" s="7">
        <v>37</v>
      </c>
      <c r="C9" s="7">
        <v>38</v>
      </c>
      <c r="D9" s="7">
        <v>781</v>
      </c>
      <c r="E9" s="7">
        <v>0</v>
      </c>
      <c r="F9" s="7">
        <v>1</v>
      </c>
      <c r="G9" s="7">
        <v>38</v>
      </c>
      <c r="H9" s="11">
        <f t="shared" si="0"/>
        <v>0</v>
      </c>
      <c r="I9" s="11">
        <f t="shared" si="0"/>
        <v>2.6315789473684208</v>
      </c>
      <c r="J9" s="10">
        <f t="shared" si="0"/>
        <v>4.8655569782330348</v>
      </c>
      <c r="K9" s="8">
        <v>55.32</v>
      </c>
      <c r="L9" s="8">
        <v>61.05</v>
      </c>
      <c r="M9" s="8">
        <v>60.47</v>
      </c>
    </row>
    <row r="10" spans="1:13" ht="16.5" x14ac:dyDescent="0.25">
      <c r="A10" s="1" t="s">
        <v>4</v>
      </c>
      <c r="B10" s="7">
        <v>30</v>
      </c>
      <c r="C10" s="7">
        <v>32</v>
      </c>
      <c r="D10" s="7">
        <v>554</v>
      </c>
      <c r="E10" s="7">
        <v>2</v>
      </c>
      <c r="F10" s="7">
        <v>0</v>
      </c>
      <c r="G10" s="7">
        <v>13</v>
      </c>
      <c r="H10" s="11">
        <f t="shared" si="0"/>
        <v>6.666666666666667</v>
      </c>
      <c r="I10" s="11">
        <f t="shared" si="0"/>
        <v>0</v>
      </c>
      <c r="J10" s="10">
        <f t="shared" si="0"/>
        <v>2.3465703971119134</v>
      </c>
      <c r="K10" s="8">
        <v>65.63</v>
      </c>
      <c r="L10" s="8">
        <v>72.5</v>
      </c>
      <c r="M10" s="8">
        <v>69.53</v>
      </c>
    </row>
    <row r="11" spans="1:13" ht="16.5" x14ac:dyDescent="0.25">
      <c r="A11" s="1" t="s">
        <v>5</v>
      </c>
      <c r="B11" s="7">
        <v>58</v>
      </c>
      <c r="C11" s="7">
        <v>59</v>
      </c>
      <c r="D11" s="7">
        <v>1630</v>
      </c>
      <c r="E11" s="7">
        <v>1</v>
      </c>
      <c r="F11" s="7">
        <v>2</v>
      </c>
      <c r="G11" s="7">
        <v>39</v>
      </c>
      <c r="H11" s="11">
        <f t="shared" si="0"/>
        <v>1.7241379310344827</v>
      </c>
      <c r="I11" s="11">
        <f t="shared" si="0"/>
        <v>3.3898305084745761</v>
      </c>
      <c r="J11" s="10">
        <f t="shared" si="0"/>
        <v>2.3926380368098159</v>
      </c>
      <c r="K11" s="8">
        <v>56.98</v>
      </c>
      <c r="L11" s="8">
        <v>57.27</v>
      </c>
      <c r="M11" s="8">
        <v>56.69</v>
      </c>
    </row>
    <row r="12" spans="1:13" ht="16.5" x14ac:dyDescent="0.25">
      <c r="A12" s="1" t="s">
        <v>6</v>
      </c>
      <c r="B12" s="7">
        <v>59</v>
      </c>
      <c r="C12" s="7">
        <v>60</v>
      </c>
      <c r="D12" s="7">
        <v>1327</v>
      </c>
      <c r="E12" s="7">
        <v>1</v>
      </c>
      <c r="F12" s="7">
        <v>3</v>
      </c>
      <c r="G12" s="7">
        <v>97</v>
      </c>
      <c r="H12" s="11">
        <f t="shared" si="0"/>
        <v>1.6949152542372881</v>
      </c>
      <c r="I12" s="11">
        <f t="shared" si="0"/>
        <v>5</v>
      </c>
      <c r="J12" s="10">
        <f t="shared" si="0"/>
        <v>7.3097211755840243</v>
      </c>
      <c r="K12" s="8">
        <v>59.53</v>
      </c>
      <c r="L12" s="8">
        <v>58.33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9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63.75</v>
      </c>
      <c r="L13" s="8">
        <v>76.89</v>
      </c>
      <c r="M13" s="8">
        <v>67.86</v>
      </c>
    </row>
    <row r="14" spans="1:13" ht="16.5" x14ac:dyDescent="0.25">
      <c r="A14" s="1" t="s">
        <v>8</v>
      </c>
      <c r="B14" s="7">
        <v>21</v>
      </c>
      <c r="C14" s="7">
        <v>35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50.48</v>
      </c>
      <c r="L14" s="8">
        <v>60.06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1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f t="shared" si="0"/>
        <v>0</v>
      </c>
      <c r="J15" s="10">
        <f t="shared" si="0"/>
        <v>2.3809523809523809</v>
      </c>
      <c r="K15" s="8">
        <v>44</v>
      </c>
      <c r="L15" s="8">
        <v>37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208</v>
      </c>
      <c r="C17" s="7">
        <v>191</v>
      </c>
      <c r="D17" s="7">
        <v>3944</v>
      </c>
      <c r="E17" s="7">
        <v>2</v>
      </c>
      <c r="F17" s="7">
        <v>5</v>
      </c>
      <c r="G17" s="7">
        <v>81</v>
      </c>
      <c r="H17" s="11">
        <f t="shared" si="0"/>
        <v>0.96153846153846156</v>
      </c>
      <c r="I17" s="11">
        <f t="shared" si="0"/>
        <v>2.6178010471204187</v>
      </c>
      <c r="J17" s="10">
        <f t="shared" si="0"/>
        <v>2.0537525354969577</v>
      </c>
      <c r="K17" s="8">
        <v>59.69</v>
      </c>
      <c r="L17" s="8">
        <v>61.24</v>
      </c>
      <c r="M17" s="8">
        <v>58.92</v>
      </c>
    </row>
    <row r="18" spans="1:13" ht="16.5" x14ac:dyDescent="0.25">
      <c r="A18" s="1" t="s">
        <v>10</v>
      </c>
      <c r="B18" s="7">
        <v>29</v>
      </c>
      <c r="C18" s="7">
        <v>35</v>
      </c>
      <c r="D18" s="7">
        <v>645</v>
      </c>
      <c r="E18" s="7">
        <v>0</v>
      </c>
      <c r="F18" s="7">
        <v>2</v>
      </c>
      <c r="G18" s="7">
        <v>7</v>
      </c>
      <c r="H18" s="11">
        <f t="shared" si="0"/>
        <v>0</v>
      </c>
      <c r="I18" s="11">
        <f t="shared" si="0"/>
        <v>5.7142857142857144</v>
      </c>
      <c r="J18" s="10">
        <f t="shared" si="0"/>
        <v>1.0852713178294573</v>
      </c>
      <c r="K18" s="8">
        <v>68.72</v>
      </c>
      <c r="L18" s="8">
        <v>64.31</v>
      </c>
      <c r="M18" s="8">
        <v>64.06</v>
      </c>
    </row>
    <row r="19" spans="1:13" ht="16.5" x14ac:dyDescent="0.25">
      <c r="A19" s="2" t="s">
        <v>11</v>
      </c>
      <c r="B19" s="7">
        <v>467</v>
      </c>
      <c r="C19" s="7">
        <v>461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57.78</v>
      </c>
      <c r="L19" s="8">
        <v>57.56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I27" sqref="I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32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33</v>
      </c>
      <c r="C5" s="5" t="s">
        <v>34</v>
      </c>
      <c r="D5" s="3" t="s">
        <v>14</v>
      </c>
      <c r="E5" s="5" t="s">
        <v>33</v>
      </c>
      <c r="F5" s="5" t="s">
        <v>34</v>
      </c>
      <c r="G5" s="3" t="s">
        <v>14</v>
      </c>
      <c r="H5" s="5" t="s">
        <v>33</v>
      </c>
      <c r="I5" s="5" t="s">
        <v>34</v>
      </c>
      <c r="J5" s="3" t="s">
        <v>14</v>
      </c>
      <c r="K5" s="5" t="s">
        <v>33</v>
      </c>
      <c r="L5" s="5" t="s">
        <v>34</v>
      </c>
      <c r="M5" s="3" t="s">
        <v>14</v>
      </c>
    </row>
    <row r="6" spans="1:13" ht="16.5" x14ac:dyDescent="0.25">
      <c r="A6" s="4" t="s">
        <v>0</v>
      </c>
      <c r="B6" s="7">
        <v>61</v>
      </c>
      <c r="C6" s="7">
        <v>72</v>
      </c>
      <c r="D6" s="7">
        <v>8426</v>
      </c>
      <c r="E6" s="7">
        <v>2</v>
      </c>
      <c r="F6" s="7">
        <v>1</v>
      </c>
      <c r="G6" s="7">
        <v>52</v>
      </c>
      <c r="H6" s="11">
        <f>E6/B6*100</f>
        <v>3.278688524590164</v>
      </c>
      <c r="I6" s="11">
        <f>F6/C6*100</f>
        <v>1.3888888888888888</v>
      </c>
      <c r="J6" s="10">
        <f>G6/D6*100</f>
        <v>0.61713743175884173</v>
      </c>
      <c r="K6" s="8">
        <v>62.1</v>
      </c>
      <c r="L6" s="8">
        <v>63.81</v>
      </c>
      <c r="M6" s="8">
        <v>64.13</v>
      </c>
    </row>
    <row r="7" spans="1:13" ht="16.5" x14ac:dyDescent="0.25">
      <c r="A7" s="1" t="s">
        <v>1</v>
      </c>
      <c r="B7" s="7">
        <v>61</v>
      </c>
      <c r="C7" s="7">
        <v>72</v>
      </c>
      <c r="D7" s="7">
        <v>8398</v>
      </c>
      <c r="E7" s="7">
        <v>2</v>
      </c>
      <c r="F7" s="7">
        <v>5</v>
      </c>
      <c r="G7" s="7">
        <v>241</v>
      </c>
      <c r="H7" s="11">
        <f t="shared" ref="H7:J19" si="0">E7/B7*100</f>
        <v>3.278688524590164</v>
      </c>
      <c r="I7" s="11">
        <f t="shared" si="0"/>
        <v>6.9444444444444446</v>
      </c>
      <c r="J7" s="10">
        <f t="shared" si="0"/>
        <v>2.8697308883067398</v>
      </c>
      <c r="K7" s="8">
        <v>44.36</v>
      </c>
      <c r="L7" s="8">
        <v>41.51</v>
      </c>
      <c r="M7" s="8">
        <v>45.38</v>
      </c>
    </row>
    <row r="8" spans="1:13" ht="16.5" x14ac:dyDescent="0.25">
      <c r="A8" s="1" t="s">
        <v>2</v>
      </c>
      <c r="B8" s="7">
        <v>13</v>
      </c>
      <c r="C8" s="7">
        <v>14</v>
      </c>
      <c r="D8" s="7">
        <v>2495</v>
      </c>
      <c r="E8" s="7">
        <v>0</v>
      </c>
      <c r="F8" s="7">
        <v>1</v>
      </c>
      <c r="G8" s="7">
        <v>248</v>
      </c>
      <c r="H8" s="11">
        <f t="shared" si="0"/>
        <v>0</v>
      </c>
      <c r="I8" s="11">
        <f t="shared" si="0"/>
        <v>7.1428571428571423</v>
      </c>
      <c r="J8" s="10">
        <f t="shared" si="0"/>
        <v>9.9398797595190373</v>
      </c>
      <c r="K8" s="8">
        <v>49.08</v>
      </c>
      <c r="L8" s="8">
        <v>45.57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14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68.33</v>
      </c>
      <c r="L9" s="8">
        <v>62.29</v>
      </c>
      <c r="M9" s="8">
        <v>60.47</v>
      </c>
    </row>
    <row r="10" spans="1:13" ht="16.5" x14ac:dyDescent="0.25">
      <c r="A10" s="1" t="s">
        <v>4</v>
      </c>
      <c r="B10" s="7">
        <v>3</v>
      </c>
      <c r="C10" s="7">
        <v>0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v>0</v>
      </c>
      <c r="J10" s="10">
        <f t="shared" si="0"/>
        <v>2.3465703971119134</v>
      </c>
      <c r="K10" s="8">
        <v>64.67</v>
      </c>
      <c r="L10" s="8">
        <v>0</v>
      </c>
      <c r="M10" s="8">
        <v>69.53</v>
      </c>
    </row>
    <row r="11" spans="1:13" ht="16.5" x14ac:dyDescent="0.25">
      <c r="A11" s="1" t="s">
        <v>5</v>
      </c>
      <c r="B11" s="7">
        <v>16</v>
      </c>
      <c r="C11" s="7">
        <v>33</v>
      </c>
      <c r="D11" s="7">
        <v>1630</v>
      </c>
      <c r="E11" s="7">
        <v>1</v>
      </c>
      <c r="F11" s="7">
        <v>0</v>
      </c>
      <c r="G11" s="7">
        <v>39</v>
      </c>
      <c r="H11" s="11">
        <f t="shared" si="0"/>
        <v>6.25</v>
      </c>
      <c r="I11" s="11">
        <f t="shared" si="0"/>
        <v>0</v>
      </c>
      <c r="J11" s="10">
        <f t="shared" si="0"/>
        <v>2.3926380368098159</v>
      </c>
      <c r="K11" s="8">
        <v>58.12</v>
      </c>
      <c r="L11" s="8">
        <v>56.36</v>
      </c>
      <c r="M11" s="8">
        <v>56.69</v>
      </c>
    </row>
    <row r="12" spans="1:13" ht="16.5" x14ac:dyDescent="0.25">
      <c r="A12" s="1" t="s">
        <v>6</v>
      </c>
      <c r="B12" s="7">
        <v>11</v>
      </c>
      <c r="C12" s="7">
        <v>4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58.82</v>
      </c>
      <c r="L12" s="8">
        <v>60</v>
      </c>
      <c r="M12" s="8">
        <v>54.2</v>
      </c>
    </row>
    <row r="13" spans="1:13" ht="16.5" x14ac:dyDescent="0.25">
      <c r="A13" s="1" t="s">
        <v>7</v>
      </c>
      <c r="B13" s="7">
        <v>3</v>
      </c>
      <c r="C13" s="7">
        <v>2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66.67</v>
      </c>
      <c r="L13" s="8">
        <v>68.5</v>
      </c>
      <c r="M13" s="8">
        <v>67.86</v>
      </c>
    </row>
    <row r="14" spans="1:13" ht="16.5" x14ac:dyDescent="0.25">
      <c r="A14" s="1" t="s">
        <v>8</v>
      </c>
      <c r="B14" s="7">
        <v>2</v>
      </c>
      <c r="C14" s="7">
        <v>3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68.5</v>
      </c>
      <c r="L14" s="8">
        <v>49.67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1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f t="shared" si="0"/>
        <v>0</v>
      </c>
      <c r="J15" s="10">
        <f t="shared" si="0"/>
        <v>2.3809523809523809</v>
      </c>
      <c r="K15" s="8">
        <v>0</v>
      </c>
      <c r="L15" s="8">
        <v>52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27</v>
      </c>
      <c r="C17" s="7">
        <v>32</v>
      </c>
      <c r="D17" s="7">
        <v>3944</v>
      </c>
      <c r="E17" s="7">
        <v>0</v>
      </c>
      <c r="F17" s="7">
        <v>1</v>
      </c>
      <c r="G17" s="7">
        <v>81</v>
      </c>
      <c r="H17" s="11">
        <f t="shared" si="0"/>
        <v>0</v>
      </c>
      <c r="I17" s="11">
        <f t="shared" si="0"/>
        <v>3.125</v>
      </c>
      <c r="J17" s="10">
        <f t="shared" si="0"/>
        <v>2.0537525354969577</v>
      </c>
      <c r="K17" s="8">
        <v>60.15</v>
      </c>
      <c r="L17" s="8">
        <v>57.91</v>
      </c>
      <c r="M17" s="8">
        <v>58.92</v>
      </c>
    </row>
    <row r="18" spans="1:13" ht="16.5" x14ac:dyDescent="0.25">
      <c r="A18" s="1" t="s">
        <v>10</v>
      </c>
      <c r="B18" s="7">
        <v>6</v>
      </c>
      <c r="C18" s="7">
        <v>4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75.33</v>
      </c>
      <c r="L18" s="8">
        <v>60.75</v>
      </c>
      <c r="M18" s="8">
        <v>64.06</v>
      </c>
    </row>
    <row r="19" spans="1:13" ht="16.5" x14ac:dyDescent="0.25">
      <c r="A19" s="2" t="s">
        <v>11</v>
      </c>
      <c r="B19" s="7">
        <v>61</v>
      </c>
      <c r="C19" s="7">
        <v>72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56.11</v>
      </c>
      <c r="L19" s="8">
        <v>54.29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22" sqref="H22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36</v>
      </c>
      <c r="C5" s="5" t="s">
        <v>37</v>
      </c>
      <c r="D5" s="3" t="s">
        <v>14</v>
      </c>
      <c r="E5" s="5" t="s">
        <v>36</v>
      </c>
      <c r="F5" s="5" t="s">
        <v>37</v>
      </c>
      <c r="G5" s="3" t="s">
        <v>14</v>
      </c>
      <c r="H5" s="5" t="s">
        <v>36</v>
      </c>
      <c r="I5" s="5" t="s">
        <v>37</v>
      </c>
      <c r="J5" s="3" t="s">
        <v>14</v>
      </c>
      <c r="K5" s="5" t="s">
        <v>36</v>
      </c>
      <c r="L5" s="5" t="s">
        <v>37</v>
      </c>
      <c r="M5" s="3" t="s">
        <v>14</v>
      </c>
    </row>
    <row r="6" spans="1:13" ht="16.5" x14ac:dyDescent="0.25">
      <c r="A6" s="4" t="s">
        <v>0</v>
      </c>
      <c r="B6" s="7">
        <v>78</v>
      </c>
      <c r="C6" s="7">
        <v>83</v>
      </c>
      <c r="D6" s="7">
        <v>8426</v>
      </c>
      <c r="E6" s="7">
        <v>0</v>
      </c>
      <c r="F6" s="7">
        <v>6</v>
      </c>
      <c r="G6" s="7">
        <v>52</v>
      </c>
      <c r="H6" s="11">
        <f>E6/B6*100</f>
        <v>0</v>
      </c>
      <c r="I6" s="11">
        <f>F6/C6*100</f>
        <v>7.2289156626506017</v>
      </c>
      <c r="J6" s="10">
        <f>G6/D6*100</f>
        <v>0.61713743175884173</v>
      </c>
      <c r="K6" s="8">
        <v>56.71</v>
      </c>
      <c r="L6" s="8">
        <v>52.23</v>
      </c>
      <c r="M6" s="8">
        <v>64.13</v>
      </c>
    </row>
    <row r="7" spans="1:13" ht="16.5" x14ac:dyDescent="0.25">
      <c r="A7" s="1" t="s">
        <v>1</v>
      </c>
      <c r="B7" s="7">
        <v>78</v>
      </c>
      <c r="C7" s="7">
        <v>83</v>
      </c>
      <c r="D7" s="7">
        <v>8398</v>
      </c>
      <c r="E7" s="7">
        <v>2</v>
      </c>
      <c r="F7" s="7">
        <v>6</v>
      </c>
      <c r="G7" s="7">
        <v>241</v>
      </c>
      <c r="H7" s="11">
        <f t="shared" ref="H7:J19" si="0">E7/B7*100</f>
        <v>2.5641025641025639</v>
      </c>
      <c r="I7" s="11">
        <f t="shared" si="0"/>
        <v>7.2289156626506017</v>
      </c>
      <c r="J7" s="10">
        <f t="shared" si="0"/>
        <v>2.8697308883067398</v>
      </c>
      <c r="K7" s="8">
        <v>48.97</v>
      </c>
      <c r="L7" s="8">
        <v>39.75</v>
      </c>
      <c r="M7" s="8">
        <v>45.38</v>
      </c>
    </row>
    <row r="8" spans="1:13" ht="16.5" x14ac:dyDescent="0.25">
      <c r="A8" s="1" t="s">
        <v>2</v>
      </c>
      <c r="B8" s="7">
        <v>17</v>
      </c>
      <c r="C8" s="7">
        <v>21</v>
      </c>
      <c r="D8" s="7">
        <v>2495</v>
      </c>
      <c r="E8" s="7">
        <v>0</v>
      </c>
      <c r="F8" s="7">
        <v>5</v>
      </c>
      <c r="G8" s="7">
        <v>248</v>
      </c>
      <c r="H8" s="11">
        <f t="shared" si="0"/>
        <v>0</v>
      </c>
      <c r="I8" s="11">
        <f t="shared" si="0"/>
        <v>23.809523809523807</v>
      </c>
      <c r="J8" s="10">
        <f t="shared" si="0"/>
        <v>9.9398797595190373</v>
      </c>
      <c r="K8" s="8">
        <v>57.59</v>
      </c>
      <c r="L8" s="8">
        <v>41.05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4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67.17</v>
      </c>
      <c r="L9" s="8">
        <v>74.5</v>
      </c>
      <c r="M9" s="8">
        <v>60.47</v>
      </c>
    </row>
    <row r="10" spans="1:13" ht="16.5" x14ac:dyDescent="0.25">
      <c r="A10" s="1" t="s">
        <v>4</v>
      </c>
      <c r="B10" s="7">
        <v>4</v>
      </c>
      <c r="C10" s="7">
        <v>1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72.5</v>
      </c>
      <c r="L10" s="8">
        <v>63</v>
      </c>
      <c r="M10" s="8">
        <v>69.53</v>
      </c>
    </row>
    <row r="11" spans="1:13" ht="16.5" x14ac:dyDescent="0.25">
      <c r="A11" s="1" t="s">
        <v>5</v>
      </c>
      <c r="B11" s="7">
        <v>23</v>
      </c>
      <c r="C11" s="7">
        <v>24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55.39</v>
      </c>
      <c r="L11" s="8">
        <v>52.54</v>
      </c>
      <c r="M11" s="8">
        <v>56.69</v>
      </c>
    </row>
    <row r="12" spans="1:13" ht="16.5" x14ac:dyDescent="0.25">
      <c r="A12" s="1" t="s">
        <v>6</v>
      </c>
      <c r="B12" s="7">
        <v>9</v>
      </c>
      <c r="C12" s="7">
        <v>5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52.56</v>
      </c>
      <c r="L12" s="8">
        <v>47.6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0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v>0</v>
      </c>
      <c r="J13" s="10">
        <f t="shared" si="0"/>
        <v>0.45871559633027525</v>
      </c>
      <c r="K13" s="8">
        <v>91</v>
      </c>
      <c r="L13" s="8">
        <v>0</v>
      </c>
      <c r="M13" s="8">
        <v>67.86</v>
      </c>
    </row>
    <row r="14" spans="1:13" ht="16.5" x14ac:dyDescent="0.25">
      <c r="A14" s="1" t="s">
        <v>8</v>
      </c>
      <c r="B14" s="7">
        <v>4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44</v>
      </c>
      <c r="L14" s="8">
        <v>45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47</v>
      </c>
      <c r="C17" s="7">
        <v>49</v>
      </c>
      <c r="D17" s="7">
        <v>3944</v>
      </c>
      <c r="E17" s="7">
        <v>2</v>
      </c>
      <c r="F17" s="7">
        <v>3</v>
      </c>
      <c r="G17" s="7">
        <v>81</v>
      </c>
      <c r="H17" s="11">
        <f t="shared" si="0"/>
        <v>4.2553191489361701</v>
      </c>
      <c r="I17" s="11">
        <f t="shared" si="0"/>
        <v>6.1224489795918364</v>
      </c>
      <c r="J17" s="10">
        <f t="shared" si="0"/>
        <v>2.0537525354969577</v>
      </c>
      <c r="K17" s="8">
        <v>53.11</v>
      </c>
      <c r="L17" s="8">
        <v>51.94</v>
      </c>
      <c r="M17" s="8">
        <v>58.92</v>
      </c>
    </row>
    <row r="18" spans="1:13" ht="16.5" x14ac:dyDescent="0.25">
      <c r="A18" s="1" t="s">
        <v>10</v>
      </c>
      <c r="B18" s="7">
        <v>8</v>
      </c>
      <c r="C18" s="7">
        <v>4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67.88</v>
      </c>
      <c r="L18" s="8">
        <v>68.25</v>
      </c>
      <c r="M18" s="8">
        <v>64.06</v>
      </c>
    </row>
    <row r="19" spans="1:13" ht="16.5" x14ac:dyDescent="0.25">
      <c r="A19" s="2" t="s">
        <v>11</v>
      </c>
      <c r="B19" s="7">
        <v>78</v>
      </c>
      <c r="C19" s="7">
        <v>86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54.43</v>
      </c>
      <c r="L19" s="8">
        <v>48.07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E27" sqref="E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40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38</v>
      </c>
      <c r="C5" s="5" t="s">
        <v>39</v>
      </c>
      <c r="D5" s="3" t="s">
        <v>14</v>
      </c>
      <c r="E5" s="5" t="s">
        <v>38</v>
      </c>
      <c r="F5" s="5" t="s">
        <v>39</v>
      </c>
      <c r="G5" s="3" t="s">
        <v>14</v>
      </c>
      <c r="H5" s="5" t="s">
        <v>38</v>
      </c>
      <c r="I5" s="5" t="s">
        <v>39</v>
      </c>
      <c r="J5" s="3" t="s">
        <v>14</v>
      </c>
      <c r="K5" s="5" t="s">
        <v>38</v>
      </c>
      <c r="L5" s="5" t="s">
        <v>39</v>
      </c>
      <c r="M5" s="3" t="s">
        <v>14</v>
      </c>
    </row>
    <row r="6" spans="1:13" ht="16.5" x14ac:dyDescent="0.25">
      <c r="A6" s="4" t="s">
        <v>0</v>
      </c>
      <c r="B6" s="7">
        <v>93</v>
      </c>
      <c r="C6" s="7">
        <v>87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57.92</v>
      </c>
      <c r="L6" s="8">
        <v>60.16</v>
      </c>
      <c r="M6" s="8">
        <v>64.13</v>
      </c>
    </row>
    <row r="7" spans="1:13" ht="16.5" x14ac:dyDescent="0.25">
      <c r="A7" s="1" t="s">
        <v>1</v>
      </c>
      <c r="B7" s="7">
        <v>93</v>
      </c>
      <c r="C7" s="7">
        <v>87</v>
      </c>
      <c r="D7" s="7">
        <v>8398</v>
      </c>
      <c r="E7" s="7">
        <v>6</v>
      </c>
      <c r="F7" s="7">
        <v>4</v>
      </c>
      <c r="G7" s="7">
        <v>241</v>
      </c>
      <c r="H7" s="11">
        <f t="shared" ref="H7:J19" si="0">E7/B7*100</f>
        <v>6.4516129032258061</v>
      </c>
      <c r="I7" s="11">
        <f t="shared" si="0"/>
        <v>4.5977011494252871</v>
      </c>
      <c r="J7" s="10">
        <f t="shared" si="0"/>
        <v>2.8697308883067398</v>
      </c>
      <c r="K7" s="8">
        <v>44.67</v>
      </c>
      <c r="L7" s="8">
        <v>42.33</v>
      </c>
      <c r="M7" s="8">
        <v>45.38</v>
      </c>
    </row>
    <row r="8" spans="1:13" ht="16.5" x14ac:dyDescent="0.25">
      <c r="A8" s="1" t="s">
        <v>2</v>
      </c>
      <c r="B8" s="7">
        <v>28</v>
      </c>
      <c r="C8" s="7">
        <v>26</v>
      </c>
      <c r="D8" s="7">
        <v>2495</v>
      </c>
      <c r="E8" s="7">
        <v>1</v>
      </c>
      <c r="F8" s="7">
        <v>4</v>
      </c>
      <c r="G8" s="7">
        <v>248</v>
      </c>
      <c r="H8" s="11">
        <f t="shared" si="0"/>
        <v>3.5714285714285712</v>
      </c>
      <c r="I8" s="11">
        <f t="shared" si="0"/>
        <v>15.384615384615385</v>
      </c>
      <c r="J8" s="10">
        <f t="shared" si="0"/>
        <v>9.9398797595190373</v>
      </c>
      <c r="K8" s="8">
        <v>43.75</v>
      </c>
      <c r="L8" s="8">
        <v>44.04</v>
      </c>
      <c r="M8" s="8">
        <v>47.65</v>
      </c>
    </row>
    <row r="9" spans="1:13" ht="16.5" x14ac:dyDescent="0.25">
      <c r="A9" s="1" t="s">
        <v>3</v>
      </c>
      <c r="B9" s="7">
        <v>14</v>
      </c>
      <c r="C9" s="7">
        <v>15</v>
      </c>
      <c r="D9" s="7">
        <v>781</v>
      </c>
      <c r="E9" s="7">
        <v>0</v>
      </c>
      <c r="F9" s="7">
        <v>1</v>
      </c>
      <c r="G9" s="7">
        <v>38</v>
      </c>
      <c r="H9" s="11">
        <f t="shared" si="0"/>
        <v>0</v>
      </c>
      <c r="I9" s="11">
        <f t="shared" si="0"/>
        <v>6.666666666666667</v>
      </c>
      <c r="J9" s="10">
        <f t="shared" si="0"/>
        <v>4.8655569782330348</v>
      </c>
      <c r="K9" s="8">
        <v>61.79</v>
      </c>
      <c r="L9" s="8">
        <v>65.67</v>
      </c>
      <c r="M9" s="8">
        <v>60.47</v>
      </c>
    </row>
    <row r="10" spans="1:13" ht="16.5" x14ac:dyDescent="0.25">
      <c r="A10" s="1" t="s">
        <v>4</v>
      </c>
      <c r="B10" s="7">
        <v>1</v>
      </c>
      <c r="C10" s="7">
        <v>4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62</v>
      </c>
      <c r="L10" s="8">
        <v>78.75</v>
      </c>
      <c r="M10" s="8">
        <v>69.53</v>
      </c>
    </row>
    <row r="11" spans="1:13" ht="16.5" x14ac:dyDescent="0.25">
      <c r="A11" s="1" t="s">
        <v>5</v>
      </c>
      <c r="B11" s="7">
        <v>36</v>
      </c>
      <c r="C11" s="7">
        <v>34</v>
      </c>
      <c r="D11" s="7">
        <v>1630</v>
      </c>
      <c r="E11" s="7">
        <v>4</v>
      </c>
      <c r="F11" s="7">
        <v>1</v>
      </c>
      <c r="G11" s="7">
        <v>39</v>
      </c>
      <c r="H11" s="11">
        <f t="shared" si="0"/>
        <v>11.111111111111111</v>
      </c>
      <c r="I11" s="11">
        <f t="shared" si="0"/>
        <v>2.9411764705882351</v>
      </c>
      <c r="J11" s="10">
        <f t="shared" si="0"/>
        <v>2.3926380368098159</v>
      </c>
      <c r="K11" s="8">
        <v>52.44</v>
      </c>
      <c r="L11" s="8">
        <v>55.53</v>
      </c>
      <c r="M11" s="8">
        <v>56.69</v>
      </c>
    </row>
    <row r="12" spans="1:13" ht="16.5" x14ac:dyDescent="0.25">
      <c r="A12" s="1" t="s">
        <v>6</v>
      </c>
      <c r="B12" s="7">
        <v>21</v>
      </c>
      <c r="C12" s="7">
        <v>17</v>
      </c>
      <c r="D12" s="7">
        <v>1327</v>
      </c>
      <c r="E12" s="7">
        <v>1</v>
      </c>
      <c r="F12" s="7">
        <v>2</v>
      </c>
      <c r="G12" s="7">
        <v>97</v>
      </c>
      <c r="H12" s="11">
        <f t="shared" si="0"/>
        <v>4.7619047619047619</v>
      </c>
      <c r="I12" s="11">
        <f t="shared" si="0"/>
        <v>11.76470588235294</v>
      </c>
      <c r="J12" s="10">
        <f t="shared" si="0"/>
        <v>7.3097211755840243</v>
      </c>
      <c r="K12" s="8">
        <v>44.76</v>
      </c>
      <c r="L12" s="8">
        <v>44.59</v>
      </c>
      <c r="M12" s="8">
        <v>54.2</v>
      </c>
    </row>
    <row r="13" spans="1:13" ht="16.5" x14ac:dyDescent="0.25">
      <c r="A13" s="1" t="s">
        <v>7</v>
      </c>
      <c r="B13" s="7">
        <v>3</v>
      </c>
      <c r="C13" s="7">
        <v>6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60</v>
      </c>
      <c r="L13" s="8">
        <v>68</v>
      </c>
      <c r="M13" s="8">
        <v>67.86</v>
      </c>
    </row>
    <row r="14" spans="1:13" ht="16.5" x14ac:dyDescent="0.25">
      <c r="A14" s="1" t="s">
        <v>8</v>
      </c>
      <c r="B14" s="7">
        <v>3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75.33</v>
      </c>
      <c r="L14" s="8">
        <v>62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32</v>
      </c>
      <c r="C17" s="7">
        <v>38</v>
      </c>
      <c r="D17" s="7">
        <v>3944</v>
      </c>
      <c r="E17" s="7">
        <v>0</v>
      </c>
      <c r="F17" s="7">
        <v>2</v>
      </c>
      <c r="G17" s="7">
        <v>81</v>
      </c>
      <c r="H17" s="11">
        <f t="shared" si="0"/>
        <v>0</v>
      </c>
      <c r="I17" s="11">
        <f t="shared" si="0"/>
        <v>5.2631578947368416</v>
      </c>
      <c r="J17" s="10">
        <f t="shared" si="0"/>
        <v>2.0537525354969577</v>
      </c>
      <c r="K17" s="8">
        <v>55.25</v>
      </c>
      <c r="L17" s="8">
        <v>52.13</v>
      </c>
      <c r="M17" s="8">
        <v>58.92</v>
      </c>
    </row>
    <row r="18" spans="1:13" ht="16.5" x14ac:dyDescent="0.25">
      <c r="A18" s="1" t="s">
        <v>10</v>
      </c>
      <c r="B18" s="7">
        <v>10</v>
      </c>
      <c r="C18" s="7">
        <v>8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56.3</v>
      </c>
      <c r="L18" s="8">
        <v>62</v>
      </c>
      <c r="M18" s="8">
        <v>64.06</v>
      </c>
    </row>
    <row r="19" spans="1:13" ht="16.5" x14ac:dyDescent="0.25">
      <c r="A19" s="2" t="s">
        <v>11</v>
      </c>
      <c r="B19" s="7">
        <v>93</v>
      </c>
      <c r="C19" s="7">
        <v>87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51.67</v>
      </c>
      <c r="L19" s="8">
        <v>52.49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J25" sqref="J25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43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41</v>
      </c>
      <c r="C5" s="5" t="s">
        <v>42</v>
      </c>
      <c r="D5" s="3" t="s">
        <v>14</v>
      </c>
      <c r="E5" s="5" t="s">
        <v>41</v>
      </c>
      <c r="F5" s="5" t="s">
        <v>42</v>
      </c>
      <c r="G5" s="3" t="s">
        <v>14</v>
      </c>
      <c r="H5" s="5" t="s">
        <v>41</v>
      </c>
      <c r="I5" s="5" t="s">
        <v>42</v>
      </c>
      <c r="J5" s="3" t="s">
        <v>14</v>
      </c>
      <c r="K5" s="5" t="s">
        <v>41</v>
      </c>
      <c r="L5" s="5" t="s">
        <v>42</v>
      </c>
      <c r="M5" s="3" t="s">
        <v>14</v>
      </c>
    </row>
    <row r="6" spans="1:13" ht="16.5" x14ac:dyDescent="0.25">
      <c r="A6" s="4" t="s">
        <v>0</v>
      </c>
      <c r="B6" s="7">
        <v>318</v>
      </c>
      <c r="C6" s="7">
        <v>321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62.11</v>
      </c>
      <c r="L6" s="8">
        <v>65.209999999999994</v>
      </c>
      <c r="M6" s="8">
        <v>64.13</v>
      </c>
    </row>
    <row r="7" spans="1:13" ht="16.5" x14ac:dyDescent="0.25">
      <c r="A7" s="1" t="s">
        <v>1</v>
      </c>
      <c r="B7" s="7">
        <v>317</v>
      </c>
      <c r="C7" s="7">
        <v>321</v>
      </c>
      <c r="D7" s="7">
        <v>8398</v>
      </c>
      <c r="E7" s="7">
        <v>0</v>
      </c>
      <c r="F7" s="7">
        <v>4</v>
      </c>
      <c r="G7" s="7">
        <v>241</v>
      </c>
      <c r="H7" s="11">
        <f t="shared" ref="H7:J19" si="0">E7/B7*100</f>
        <v>0</v>
      </c>
      <c r="I7" s="11">
        <f t="shared" si="0"/>
        <v>1.2461059190031152</v>
      </c>
      <c r="J7" s="10">
        <f t="shared" si="0"/>
        <v>2.8697308883067398</v>
      </c>
      <c r="K7" s="8">
        <v>49.42</v>
      </c>
      <c r="L7" s="8">
        <v>49</v>
      </c>
      <c r="M7" s="8">
        <v>45.38</v>
      </c>
    </row>
    <row r="8" spans="1:13" ht="16.5" x14ac:dyDescent="0.25">
      <c r="A8" s="1" t="s">
        <v>2</v>
      </c>
      <c r="B8" s="7">
        <v>82</v>
      </c>
      <c r="C8" s="7">
        <v>93</v>
      </c>
      <c r="D8" s="7">
        <v>2495</v>
      </c>
      <c r="E8" s="7">
        <v>3</v>
      </c>
      <c r="F8" s="7">
        <v>9</v>
      </c>
      <c r="G8" s="7">
        <v>248</v>
      </c>
      <c r="H8" s="11">
        <f t="shared" si="0"/>
        <v>3.6585365853658534</v>
      </c>
      <c r="I8" s="11">
        <f t="shared" si="0"/>
        <v>9.67741935483871</v>
      </c>
      <c r="J8" s="10">
        <f t="shared" si="0"/>
        <v>9.9398797595190373</v>
      </c>
      <c r="K8" s="8">
        <v>54.8</v>
      </c>
      <c r="L8" s="8">
        <v>49.69</v>
      </c>
      <c r="M8" s="8">
        <v>47.65</v>
      </c>
    </row>
    <row r="9" spans="1:13" ht="16.5" x14ac:dyDescent="0.25">
      <c r="A9" s="1" t="s">
        <v>3</v>
      </c>
      <c r="B9" s="7">
        <v>31</v>
      </c>
      <c r="C9" s="7">
        <v>44</v>
      </c>
      <c r="D9" s="7">
        <v>781</v>
      </c>
      <c r="E9" s="7">
        <v>0</v>
      </c>
      <c r="F9" s="7">
        <v>1</v>
      </c>
      <c r="G9" s="7">
        <v>38</v>
      </c>
      <c r="H9" s="11">
        <f t="shared" si="0"/>
        <v>0</v>
      </c>
      <c r="I9" s="11">
        <f t="shared" si="0"/>
        <v>2.2727272727272729</v>
      </c>
      <c r="J9" s="10">
        <f t="shared" si="0"/>
        <v>4.8655569782330348</v>
      </c>
      <c r="K9" s="8">
        <v>69.680000000000007</v>
      </c>
      <c r="L9" s="8">
        <v>65.180000000000007</v>
      </c>
      <c r="M9" s="8">
        <v>60.47</v>
      </c>
    </row>
    <row r="10" spans="1:13" ht="16.5" x14ac:dyDescent="0.25">
      <c r="A10" s="1" t="s">
        <v>4</v>
      </c>
      <c r="B10" s="7">
        <v>25</v>
      </c>
      <c r="C10" s="7">
        <v>12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70.239999999999995</v>
      </c>
      <c r="L10" s="8">
        <v>69.17</v>
      </c>
      <c r="M10" s="8">
        <v>69.53</v>
      </c>
    </row>
    <row r="11" spans="1:13" ht="16.5" x14ac:dyDescent="0.25">
      <c r="A11" s="1" t="s">
        <v>5</v>
      </c>
      <c r="B11" s="7">
        <v>84</v>
      </c>
      <c r="C11" s="7">
        <v>90</v>
      </c>
      <c r="D11" s="7">
        <v>1630</v>
      </c>
      <c r="E11" s="7">
        <v>0</v>
      </c>
      <c r="F11" s="7">
        <v>2</v>
      </c>
      <c r="G11" s="7">
        <v>39</v>
      </c>
      <c r="H11" s="11">
        <f t="shared" si="0"/>
        <v>0</v>
      </c>
      <c r="I11" s="11">
        <f t="shared" si="0"/>
        <v>2.2222222222222223</v>
      </c>
      <c r="J11" s="10">
        <f t="shared" si="0"/>
        <v>2.3926380368098159</v>
      </c>
      <c r="K11" s="8">
        <v>57.95</v>
      </c>
      <c r="L11" s="8">
        <v>58.07</v>
      </c>
      <c r="M11" s="8">
        <v>56.69</v>
      </c>
    </row>
    <row r="12" spans="1:13" ht="16.5" x14ac:dyDescent="0.25">
      <c r="A12" s="1" t="s">
        <v>6</v>
      </c>
      <c r="B12" s="7">
        <v>51</v>
      </c>
      <c r="C12" s="7">
        <v>57</v>
      </c>
      <c r="D12" s="7">
        <v>1327</v>
      </c>
      <c r="E12" s="7">
        <v>2</v>
      </c>
      <c r="F12" s="7">
        <v>7</v>
      </c>
      <c r="G12" s="7">
        <v>97</v>
      </c>
      <c r="H12" s="11">
        <f t="shared" si="0"/>
        <v>3.9215686274509802</v>
      </c>
      <c r="I12" s="11">
        <f t="shared" si="0"/>
        <v>12.280701754385964</v>
      </c>
      <c r="J12" s="10">
        <f t="shared" si="0"/>
        <v>7.3097211755840243</v>
      </c>
      <c r="K12" s="8">
        <v>50.92</v>
      </c>
      <c r="L12" s="8">
        <v>53.04</v>
      </c>
      <c r="M12" s="8">
        <v>54.2</v>
      </c>
    </row>
    <row r="13" spans="1:13" ht="16.5" x14ac:dyDescent="0.25">
      <c r="A13" s="1" t="s">
        <v>7</v>
      </c>
      <c r="B13" s="7">
        <v>2</v>
      </c>
      <c r="C13" s="7">
        <v>8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78.5</v>
      </c>
      <c r="L13" s="8">
        <v>68.75</v>
      </c>
      <c r="M13" s="8">
        <v>67.86</v>
      </c>
    </row>
    <row r="14" spans="1:13" ht="16.5" x14ac:dyDescent="0.25">
      <c r="A14" s="1" t="s">
        <v>8</v>
      </c>
      <c r="B14" s="7">
        <v>14</v>
      </c>
      <c r="C14" s="7">
        <v>16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53.5</v>
      </c>
      <c r="L14" s="8">
        <v>60.62</v>
      </c>
      <c r="M14" s="8">
        <v>62.81</v>
      </c>
    </row>
    <row r="15" spans="1:13" ht="16.5" x14ac:dyDescent="0.25">
      <c r="A15" s="1" t="s">
        <v>12</v>
      </c>
      <c r="B15" s="7">
        <v>2</v>
      </c>
      <c r="C15" s="7">
        <v>4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f t="shared" si="0"/>
        <v>0</v>
      </c>
      <c r="J15" s="10">
        <f t="shared" si="0"/>
        <v>2.3809523809523809</v>
      </c>
      <c r="K15" s="8">
        <v>46.5</v>
      </c>
      <c r="L15" s="8">
        <v>65.75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126</v>
      </c>
      <c r="C17" s="7">
        <v>130</v>
      </c>
      <c r="D17" s="7">
        <v>3944</v>
      </c>
      <c r="E17" s="7">
        <v>2</v>
      </c>
      <c r="F17" s="7">
        <v>0</v>
      </c>
      <c r="G17" s="7">
        <v>81</v>
      </c>
      <c r="H17" s="11">
        <f t="shared" si="0"/>
        <v>1.5873015873015872</v>
      </c>
      <c r="I17" s="11">
        <f t="shared" si="0"/>
        <v>0</v>
      </c>
      <c r="J17" s="10">
        <f t="shared" si="0"/>
        <v>2.0537525354969577</v>
      </c>
      <c r="K17" s="8">
        <v>59.4</v>
      </c>
      <c r="L17" s="8">
        <v>60.75</v>
      </c>
      <c r="M17" s="8">
        <v>58.92</v>
      </c>
    </row>
    <row r="18" spans="1:13" ht="16.5" x14ac:dyDescent="0.25">
      <c r="A18" s="1" t="s">
        <v>10</v>
      </c>
      <c r="B18" s="7">
        <v>23</v>
      </c>
      <c r="C18" s="7">
        <v>30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67.349999999999994</v>
      </c>
      <c r="L18" s="8">
        <v>67.599999999999994</v>
      </c>
      <c r="M18" s="8">
        <v>64.06</v>
      </c>
    </row>
    <row r="19" spans="1:13" ht="16.5" x14ac:dyDescent="0.25">
      <c r="A19" s="2" t="s">
        <v>11</v>
      </c>
      <c r="B19" s="7">
        <v>318</v>
      </c>
      <c r="C19" s="7">
        <v>321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57.05</v>
      </c>
      <c r="L19" s="8">
        <v>57.67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I16" sqref="I16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45</v>
      </c>
      <c r="C5" s="5" t="s">
        <v>46</v>
      </c>
      <c r="D5" s="3" t="s">
        <v>14</v>
      </c>
      <c r="E5" s="17" t="s">
        <v>45</v>
      </c>
      <c r="F5" s="17" t="s">
        <v>46</v>
      </c>
      <c r="G5" s="3" t="s">
        <v>14</v>
      </c>
      <c r="H5" s="17" t="s">
        <v>45</v>
      </c>
      <c r="I5" s="17" t="s">
        <v>46</v>
      </c>
      <c r="J5" s="3" t="s">
        <v>14</v>
      </c>
      <c r="K5" s="17" t="s">
        <v>45</v>
      </c>
      <c r="L5" s="17" t="s">
        <v>46</v>
      </c>
      <c r="M5" s="3" t="s">
        <v>14</v>
      </c>
    </row>
    <row r="6" spans="1:13" ht="16.5" x14ac:dyDescent="0.25">
      <c r="A6" s="4" t="s">
        <v>0</v>
      </c>
      <c r="B6" s="7">
        <v>241</v>
      </c>
      <c r="C6" s="7">
        <v>205</v>
      </c>
      <c r="D6" s="7">
        <v>8426</v>
      </c>
      <c r="E6" s="7">
        <v>5</v>
      </c>
      <c r="F6" s="7">
        <v>3</v>
      </c>
      <c r="G6" s="7">
        <v>52</v>
      </c>
      <c r="H6" s="11">
        <f>E6/B6*100</f>
        <v>2.0746887966804977</v>
      </c>
      <c r="I6" s="11">
        <f>F6/C6*100</f>
        <v>1.4634146341463417</v>
      </c>
      <c r="J6" s="10">
        <f>G6/D6*100</f>
        <v>0.61713743175884173</v>
      </c>
      <c r="K6" s="8">
        <v>59.51</v>
      </c>
      <c r="L6" s="8">
        <v>64.45</v>
      </c>
      <c r="M6" s="8">
        <v>64.13</v>
      </c>
    </row>
    <row r="7" spans="1:13" ht="16.5" x14ac:dyDescent="0.25">
      <c r="A7" s="1" t="s">
        <v>1</v>
      </c>
      <c r="B7" s="7">
        <v>241</v>
      </c>
      <c r="C7" s="7">
        <v>205</v>
      </c>
      <c r="D7" s="7">
        <v>8398</v>
      </c>
      <c r="E7" s="7">
        <v>5</v>
      </c>
      <c r="F7" s="7">
        <v>5</v>
      </c>
      <c r="G7" s="7">
        <v>241</v>
      </c>
      <c r="H7" s="11">
        <f t="shared" ref="H7:J19" si="0">E7/B7*100</f>
        <v>2.0746887966804977</v>
      </c>
      <c r="I7" s="11">
        <f t="shared" si="0"/>
        <v>2.4390243902439024</v>
      </c>
      <c r="J7" s="10">
        <f t="shared" si="0"/>
        <v>2.8697308883067398</v>
      </c>
      <c r="K7" s="8">
        <v>49.37</v>
      </c>
      <c r="L7" s="8">
        <v>47.37</v>
      </c>
      <c r="M7" s="8">
        <v>45.38</v>
      </c>
    </row>
    <row r="8" spans="1:13" ht="16.5" x14ac:dyDescent="0.25">
      <c r="A8" s="1" t="s">
        <v>2</v>
      </c>
      <c r="B8" s="7">
        <v>85</v>
      </c>
      <c r="C8" s="7">
        <v>83</v>
      </c>
      <c r="D8" s="7">
        <v>2495</v>
      </c>
      <c r="E8" s="7">
        <v>0</v>
      </c>
      <c r="F8" s="7">
        <v>7</v>
      </c>
      <c r="G8" s="7">
        <v>248</v>
      </c>
      <c r="H8" s="11">
        <f t="shared" si="0"/>
        <v>0</v>
      </c>
      <c r="I8" s="11">
        <f t="shared" si="0"/>
        <v>8.4337349397590362</v>
      </c>
      <c r="J8" s="10">
        <f t="shared" si="0"/>
        <v>9.9398797595190373</v>
      </c>
      <c r="K8" s="8">
        <v>52.71</v>
      </c>
      <c r="L8" s="8">
        <v>46.58</v>
      </c>
      <c r="M8" s="8">
        <v>47.65</v>
      </c>
    </row>
    <row r="9" spans="1:13" ht="16.5" x14ac:dyDescent="0.25">
      <c r="A9" s="1" t="s">
        <v>3</v>
      </c>
      <c r="B9" s="7">
        <v>27</v>
      </c>
      <c r="C9" s="7">
        <v>22</v>
      </c>
      <c r="D9" s="7">
        <v>781</v>
      </c>
      <c r="E9" s="7">
        <v>2</v>
      </c>
      <c r="F9" s="7">
        <v>1</v>
      </c>
      <c r="G9" s="7">
        <v>38</v>
      </c>
      <c r="H9" s="11">
        <f t="shared" si="0"/>
        <v>7.4074074074074066</v>
      </c>
      <c r="I9" s="11">
        <f t="shared" si="0"/>
        <v>4.5454545454545459</v>
      </c>
      <c r="J9" s="10">
        <f t="shared" si="0"/>
        <v>4.8655569782330348</v>
      </c>
      <c r="K9" s="8">
        <v>55.37</v>
      </c>
      <c r="L9" s="8">
        <v>56.27</v>
      </c>
      <c r="M9" s="8">
        <v>60.47</v>
      </c>
    </row>
    <row r="10" spans="1:13" ht="16.5" x14ac:dyDescent="0.25">
      <c r="A10" s="1" t="s">
        <v>4</v>
      </c>
      <c r="B10" s="7">
        <v>7</v>
      </c>
      <c r="C10" s="7">
        <v>12</v>
      </c>
      <c r="D10" s="7">
        <v>554</v>
      </c>
      <c r="E10" s="7">
        <v>1</v>
      </c>
      <c r="F10" s="7">
        <v>0</v>
      </c>
      <c r="G10" s="7">
        <v>13</v>
      </c>
      <c r="H10" s="11">
        <f t="shared" si="0"/>
        <v>14.285714285714285</v>
      </c>
      <c r="I10" s="11">
        <f t="shared" si="0"/>
        <v>0</v>
      </c>
      <c r="J10" s="10">
        <f t="shared" si="0"/>
        <v>2.3465703971119134</v>
      </c>
      <c r="K10" s="8">
        <v>62.14</v>
      </c>
      <c r="L10" s="8">
        <v>63.33</v>
      </c>
      <c r="M10" s="8">
        <v>69.53</v>
      </c>
    </row>
    <row r="11" spans="1:13" ht="16.5" x14ac:dyDescent="0.25">
      <c r="A11" s="1" t="s">
        <v>5</v>
      </c>
      <c r="B11" s="7">
        <v>58</v>
      </c>
      <c r="C11" s="7">
        <v>43</v>
      </c>
      <c r="D11" s="7">
        <v>1630</v>
      </c>
      <c r="E11" s="7">
        <v>1</v>
      </c>
      <c r="F11" s="7">
        <v>0</v>
      </c>
      <c r="G11" s="7">
        <v>39</v>
      </c>
      <c r="H11" s="11">
        <f t="shared" si="0"/>
        <v>1.7241379310344827</v>
      </c>
      <c r="I11" s="11">
        <f t="shared" si="0"/>
        <v>0</v>
      </c>
      <c r="J11" s="10">
        <f t="shared" si="0"/>
        <v>2.3926380368098159</v>
      </c>
      <c r="K11" s="8">
        <v>56.02</v>
      </c>
      <c r="L11" s="8">
        <v>56.12</v>
      </c>
      <c r="M11" s="8">
        <v>56.69</v>
      </c>
    </row>
    <row r="12" spans="1:13" ht="16.5" x14ac:dyDescent="0.25">
      <c r="A12" s="1" t="s">
        <v>6</v>
      </c>
      <c r="B12" s="7">
        <v>28</v>
      </c>
      <c r="C12" s="7">
        <v>15</v>
      </c>
      <c r="D12" s="7">
        <v>1327</v>
      </c>
      <c r="E12" s="7">
        <v>1</v>
      </c>
      <c r="F12" s="7">
        <v>0</v>
      </c>
      <c r="G12" s="7">
        <v>97</v>
      </c>
      <c r="H12" s="11">
        <f t="shared" si="0"/>
        <v>3.5714285714285712</v>
      </c>
      <c r="I12" s="11">
        <f t="shared" si="0"/>
        <v>0</v>
      </c>
      <c r="J12" s="10">
        <f t="shared" si="0"/>
        <v>7.3097211755840243</v>
      </c>
      <c r="K12" s="8">
        <v>50.79</v>
      </c>
      <c r="L12" s="8">
        <v>65.8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10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66</v>
      </c>
      <c r="L13" s="8">
        <v>73</v>
      </c>
      <c r="M13" s="8">
        <v>67.86</v>
      </c>
    </row>
    <row r="14" spans="1:13" ht="16.5" x14ac:dyDescent="0.25">
      <c r="A14" s="1" t="s">
        <v>8</v>
      </c>
      <c r="B14" s="7">
        <v>8</v>
      </c>
      <c r="C14" s="7">
        <v>11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40.75</v>
      </c>
      <c r="L14" s="8">
        <v>58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109</v>
      </c>
      <c r="C17" s="7">
        <v>86</v>
      </c>
      <c r="D17" s="7">
        <v>3944</v>
      </c>
      <c r="E17" s="7">
        <v>0</v>
      </c>
      <c r="F17" s="7">
        <v>3</v>
      </c>
      <c r="G17" s="7">
        <v>81</v>
      </c>
      <c r="H17" s="11">
        <f t="shared" si="0"/>
        <v>0</v>
      </c>
      <c r="I17" s="11">
        <f t="shared" si="0"/>
        <v>3.4883720930232558</v>
      </c>
      <c r="J17" s="10">
        <f t="shared" si="0"/>
        <v>2.0537525354969577</v>
      </c>
      <c r="K17" s="8">
        <v>58.94</v>
      </c>
      <c r="L17" s="8">
        <v>59.55</v>
      </c>
      <c r="M17" s="8">
        <v>58.92</v>
      </c>
    </row>
    <row r="18" spans="1:13" ht="16.5" x14ac:dyDescent="0.25">
      <c r="A18" s="1" t="s">
        <v>10</v>
      </c>
      <c r="B18" s="7">
        <v>8</v>
      </c>
      <c r="C18" s="7">
        <v>14</v>
      </c>
      <c r="D18" s="7">
        <v>645</v>
      </c>
      <c r="E18" s="7">
        <v>1</v>
      </c>
      <c r="F18" s="7">
        <v>0</v>
      </c>
      <c r="G18" s="7">
        <v>7</v>
      </c>
      <c r="H18" s="11">
        <f t="shared" si="0"/>
        <v>12.5</v>
      </c>
      <c r="I18" s="11">
        <f t="shared" si="0"/>
        <v>0</v>
      </c>
      <c r="J18" s="10">
        <f t="shared" si="0"/>
        <v>1.0852713178294573</v>
      </c>
      <c r="K18" s="8">
        <v>54.62</v>
      </c>
      <c r="L18" s="8">
        <v>69.5</v>
      </c>
      <c r="M18" s="8">
        <v>64.06</v>
      </c>
    </row>
    <row r="19" spans="1:13" ht="16.5" x14ac:dyDescent="0.25">
      <c r="A19" s="2" t="s">
        <v>11</v>
      </c>
      <c r="B19" s="7">
        <v>242</v>
      </c>
      <c r="C19" s="7">
        <v>205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54.87</v>
      </c>
      <c r="L19" s="8">
        <v>56.16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J29" sqref="J2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47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7" t="s">
        <v>48</v>
      </c>
      <c r="C5" s="17" t="s">
        <v>49</v>
      </c>
      <c r="D5" s="3" t="s">
        <v>14</v>
      </c>
      <c r="E5" s="17" t="s">
        <v>48</v>
      </c>
      <c r="F5" s="17" t="s">
        <v>49</v>
      </c>
      <c r="G5" s="3" t="s">
        <v>14</v>
      </c>
      <c r="H5" s="17" t="s">
        <v>48</v>
      </c>
      <c r="I5" s="17" t="s">
        <v>49</v>
      </c>
      <c r="J5" s="3" t="s">
        <v>14</v>
      </c>
      <c r="K5" s="17" t="s">
        <v>48</v>
      </c>
      <c r="L5" s="17" t="s">
        <v>49</v>
      </c>
      <c r="M5" s="3" t="s">
        <v>14</v>
      </c>
    </row>
    <row r="6" spans="1:13" ht="16.5" x14ac:dyDescent="0.25">
      <c r="A6" s="4" t="s">
        <v>0</v>
      </c>
      <c r="B6" s="7">
        <v>84</v>
      </c>
      <c r="C6" s="7">
        <v>86</v>
      </c>
      <c r="D6" s="7">
        <v>8426</v>
      </c>
      <c r="E6" s="7">
        <v>2</v>
      </c>
      <c r="F6" s="7">
        <v>2</v>
      </c>
      <c r="G6" s="7">
        <v>52</v>
      </c>
      <c r="H6" s="11">
        <f>E6/B6*100</f>
        <v>2.3809523809523809</v>
      </c>
      <c r="I6" s="11">
        <f>F6/C6*100</f>
        <v>2.3255813953488373</v>
      </c>
      <c r="J6" s="10">
        <f>G6/D6*100</f>
        <v>0.61713743175884173</v>
      </c>
      <c r="K6" s="8">
        <v>59.37</v>
      </c>
      <c r="L6" s="8">
        <v>58.28</v>
      </c>
      <c r="M6" s="8">
        <v>64.13</v>
      </c>
    </row>
    <row r="7" spans="1:13" ht="16.5" x14ac:dyDescent="0.25">
      <c r="A7" s="1" t="s">
        <v>1</v>
      </c>
      <c r="B7" s="7">
        <v>83</v>
      </c>
      <c r="C7" s="7">
        <v>86</v>
      </c>
      <c r="D7" s="7">
        <v>8398</v>
      </c>
      <c r="E7" s="7">
        <v>0</v>
      </c>
      <c r="F7" s="7">
        <v>2</v>
      </c>
      <c r="G7" s="7">
        <v>241</v>
      </c>
      <c r="H7" s="11">
        <f t="shared" ref="H7:J19" si="0">E7/B7*100</f>
        <v>0</v>
      </c>
      <c r="I7" s="11">
        <f t="shared" si="0"/>
        <v>2.3255813953488373</v>
      </c>
      <c r="J7" s="10">
        <f t="shared" si="0"/>
        <v>2.8697308883067398</v>
      </c>
      <c r="K7" s="8">
        <v>49.72</v>
      </c>
      <c r="L7" s="8">
        <v>42.2</v>
      </c>
      <c r="M7" s="8">
        <v>45.38</v>
      </c>
    </row>
    <row r="8" spans="1:13" ht="16.5" x14ac:dyDescent="0.25">
      <c r="A8" s="1" t="s">
        <v>2</v>
      </c>
      <c r="B8" s="7">
        <v>35</v>
      </c>
      <c r="C8" s="7">
        <v>36</v>
      </c>
      <c r="D8" s="7">
        <v>2495</v>
      </c>
      <c r="E8" s="7">
        <v>1</v>
      </c>
      <c r="F8" s="7">
        <v>2</v>
      </c>
      <c r="G8" s="7">
        <v>248</v>
      </c>
      <c r="H8" s="11">
        <f t="shared" si="0"/>
        <v>2.8571428571428572</v>
      </c>
      <c r="I8" s="11">
        <f t="shared" si="0"/>
        <v>5.5555555555555554</v>
      </c>
      <c r="J8" s="10">
        <f t="shared" si="0"/>
        <v>9.9398797595190373</v>
      </c>
      <c r="K8" s="8">
        <v>51.91</v>
      </c>
      <c r="L8" s="8">
        <v>44.92</v>
      </c>
      <c r="M8" s="8">
        <v>47.65</v>
      </c>
    </row>
    <row r="9" spans="1:13" ht="16.5" x14ac:dyDescent="0.25">
      <c r="A9" s="1" t="s">
        <v>3</v>
      </c>
      <c r="B9" s="7">
        <v>17</v>
      </c>
      <c r="C9" s="7">
        <v>1</v>
      </c>
      <c r="D9" s="7">
        <v>781</v>
      </c>
      <c r="E9" s="7">
        <v>1</v>
      </c>
      <c r="F9" s="7">
        <v>0</v>
      </c>
      <c r="G9" s="7">
        <v>38</v>
      </c>
      <c r="H9" s="11">
        <f t="shared" si="0"/>
        <v>5.8823529411764701</v>
      </c>
      <c r="I9" s="11">
        <f t="shared" si="0"/>
        <v>0</v>
      </c>
      <c r="J9" s="10">
        <f t="shared" si="0"/>
        <v>4.8655569782330348</v>
      </c>
      <c r="K9" s="8">
        <v>54.53</v>
      </c>
      <c r="L9" s="8">
        <v>69</v>
      </c>
      <c r="M9" s="8">
        <v>60.47</v>
      </c>
    </row>
    <row r="10" spans="1:13" ht="16.5" x14ac:dyDescent="0.25">
      <c r="A10" s="1" t="s">
        <v>4</v>
      </c>
      <c r="B10" s="7">
        <v>0</v>
      </c>
      <c r="C10" s="7">
        <v>1</v>
      </c>
      <c r="D10" s="7">
        <v>554</v>
      </c>
      <c r="E10" s="7">
        <v>0</v>
      </c>
      <c r="F10" s="7">
        <v>0</v>
      </c>
      <c r="G10" s="7">
        <v>13</v>
      </c>
      <c r="H10" s="11">
        <v>0</v>
      </c>
      <c r="I10" s="11">
        <f t="shared" si="0"/>
        <v>0</v>
      </c>
      <c r="J10" s="10">
        <f t="shared" si="0"/>
        <v>2.3465703971119134</v>
      </c>
      <c r="K10" s="8">
        <v>0</v>
      </c>
      <c r="L10" s="8">
        <v>70</v>
      </c>
      <c r="M10" s="8">
        <v>69.53</v>
      </c>
    </row>
    <row r="11" spans="1:13" ht="16.5" x14ac:dyDescent="0.25">
      <c r="A11" s="1" t="s">
        <v>5</v>
      </c>
      <c r="B11" s="7">
        <v>20</v>
      </c>
      <c r="C11" s="7">
        <v>4</v>
      </c>
      <c r="D11" s="7">
        <v>1630</v>
      </c>
      <c r="E11" s="7">
        <v>1</v>
      </c>
      <c r="F11" s="7">
        <v>0</v>
      </c>
      <c r="G11" s="7">
        <v>39</v>
      </c>
      <c r="H11" s="11">
        <f t="shared" si="0"/>
        <v>5</v>
      </c>
      <c r="I11" s="11">
        <f t="shared" si="0"/>
        <v>0</v>
      </c>
      <c r="J11" s="10">
        <f t="shared" si="0"/>
        <v>2.3926380368098159</v>
      </c>
      <c r="K11" s="8">
        <v>56.55</v>
      </c>
      <c r="L11" s="8">
        <v>56.25</v>
      </c>
      <c r="M11" s="8">
        <v>56.69</v>
      </c>
    </row>
    <row r="12" spans="1:13" ht="16.5" x14ac:dyDescent="0.25">
      <c r="A12" s="1" t="s">
        <v>6</v>
      </c>
      <c r="B12" s="7">
        <v>6</v>
      </c>
      <c r="C12" s="7">
        <v>11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56.17</v>
      </c>
      <c r="L12" s="8">
        <v>46.82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0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v>0</v>
      </c>
      <c r="J13" s="10">
        <f t="shared" si="0"/>
        <v>0.45871559633027525</v>
      </c>
      <c r="K13" s="8">
        <v>69</v>
      </c>
      <c r="L13" s="8">
        <v>0</v>
      </c>
      <c r="M13" s="8">
        <v>67.86</v>
      </c>
    </row>
    <row r="14" spans="1:13" ht="16.5" x14ac:dyDescent="0.25">
      <c r="A14" s="1" t="s">
        <v>8</v>
      </c>
      <c r="B14" s="7">
        <v>4</v>
      </c>
      <c r="C14" s="7">
        <v>5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48.25</v>
      </c>
      <c r="L14" s="8">
        <v>43.4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25</v>
      </c>
      <c r="C17" s="7">
        <v>22</v>
      </c>
      <c r="D17" s="7">
        <v>3944</v>
      </c>
      <c r="E17" s="7">
        <v>1</v>
      </c>
      <c r="F17" s="7">
        <v>0</v>
      </c>
      <c r="G17" s="7">
        <v>81</v>
      </c>
      <c r="H17" s="11">
        <f t="shared" si="0"/>
        <v>4</v>
      </c>
      <c r="I17" s="11">
        <f t="shared" si="0"/>
        <v>0</v>
      </c>
      <c r="J17" s="10">
        <f t="shared" si="0"/>
        <v>2.0537525354969577</v>
      </c>
      <c r="K17" s="8">
        <v>58.24</v>
      </c>
      <c r="L17" s="8">
        <v>57.64</v>
      </c>
      <c r="M17" s="8">
        <v>58.92</v>
      </c>
    </row>
    <row r="18" spans="1:13" ht="16.5" x14ac:dyDescent="0.25">
      <c r="A18" s="1" t="s">
        <v>10</v>
      </c>
      <c r="B18" s="7">
        <v>3</v>
      </c>
      <c r="C18" s="7">
        <v>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63.33</v>
      </c>
      <c r="L18" s="8">
        <v>67.67</v>
      </c>
      <c r="M18" s="8">
        <v>64.06</v>
      </c>
    </row>
    <row r="19" spans="1:13" ht="16.5" x14ac:dyDescent="0.25">
      <c r="A19" s="2" t="s">
        <v>11</v>
      </c>
      <c r="B19" s="7">
        <v>84</v>
      </c>
      <c r="C19" s="7">
        <v>86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54.8</v>
      </c>
      <c r="L19" s="8">
        <v>50.3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50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7" t="s">
        <v>51</v>
      </c>
      <c r="C5" s="17" t="s">
        <v>52</v>
      </c>
      <c r="D5" s="3" t="s">
        <v>14</v>
      </c>
      <c r="E5" s="17" t="s">
        <v>51</v>
      </c>
      <c r="F5" s="17" t="s">
        <v>52</v>
      </c>
      <c r="G5" s="3" t="s">
        <v>14</v>
      </c>
      <c r="H5" s="17" t="s">
        <v>51</v>
      </c>
      <c r="I5" s="17" t="s">
        <v>52</v>
      </c>
      <c r="J5" s="3" t="s">
        <v>14</v>
      </c>
      <c r="K5" s="17" t="s">
        <v>51</v>
      </c>
      <c r="L5" s="17" t="s">
        <v>52</v>
      </c>
      <c r="M5" s="3" t="s">
        <v>14</v>
      </c>
    </row>
    <row r="6" spans="1:13" ht="16.5" x14ac:dyDescent="0.25">
      <c r="A6" s="4" t="s">
        <v>0</v>
      </c>
      <c r="B6" s="7">
        <v>65</v>
      </c>
      <c r="C6" s="7">
        <v>81</v>
      </c>
      <c r="D6" s="7">
        <v>8426</v>
      </c>
      <c r="E6" s="7">
        <v>0</v>
      </c>
      <c r="F6" s="7">
        <v>3</v>
      </c>
      <c r="G6" s="7">
        <v>52</v>
      </c>
      <c r="H6" s="11">
        <f>E6/B6*100</f>
        <v>0</v>
      </c>
      <c r="I6" s="11">
        <f>F6/C6*100</f>
        <v>3.7037037037037033</v>
      </c>
      <c r="J6" s="10">
        <f>G6/D6*100</f>
        <v>0.61713743175884173</v>
      </c>
      <c r="K6" s="8">
        <v>58.63</v>
      </c>
      <c r="L6" s="8">
        <v>58.28</v>
      </c>
      <c r="M6" s="8">
        <v>64.13</v>
      </c>
    </row>
    <row r="7" spans="1:13" ht="16.5" x14ac:dyDescent="0.25">
      <c r="A7" s="1" t="s">
        <v>1</v>
      </c>
      <c r="B7" s="7">
        <v>64</v>
      </c>
      <c r="C7" s="7">
        <v>80</v>
      </c>
      <c r="D7" s="7">
        <v>8398</v>
      </c>
      <c r="E7" s="7">
        <v>2</v>
      </c>
      <c r="F7" s="7">
        <v>3</v>
      </c>
      <c r="G7" s="7">
        <v>241</v>
      </c>
      <c r="H7" s="11">
        <f t="shared" ref="H7:J19" si="0">E7/B7*100</f>
        <v>3.125</v>
      </c>
      <c r="I7" s="11">
        <f t="shared" si="0"/>
        <v>3.75</v>
      </c>
      <c r="J7" s="10">
        <f t="shared" si="0"/>
        <v>2.8697308883067398</v>
      </c>
      <c r="K7" s="8">
        <v>43.91</v>
      </c>
      <c r="L7" s="8">
        <v>41.3</v>
      </c>
      <c r="M7" s="8">
        <v>45.38</v>
      </c>
    </row>
    <row r="8" spans="1:13" ht="16.5" x14ac:dyDescent="0.25">
      <c r="A8" s="1" t="s">
        <v>2</v>
      </c>
      <c r="B8" s="7">
        <v>16</v>
      </c>
      <c r="C8" s="7">
        <v>15</v>
      </c>
      <c r="D8" s="7">
        <v>2495</v>
      </c>
      <c r="E8" s="7">
        <v>0</v>
      </c>
      <c r="F8" s="7">
        <v>3</v>
      </c>
      <c r="G8" s="7">
        <v>248</v>
      </c>
      <c r="H8" s="11">
        <f t="shared" si="0"/>
        <v>0</v>
      </c>
      <c r="I8" s="11">
        <f t="shared" si="0"/>
        <v>20</v>
      </c>
      <c r="J8" s="10">
        <f t="shared" si="0"/>
        <v>9.9398797595190373</v>
      </c>
      <c r="K8" s="8">
        <v>48</v>
      </c>
      <c r="L8" s="8">
        <v>44.6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13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57.33</v>
      </c>
      <c r="L9" s="8">
        <v>67.849999999999994</v>
      </c>
      <c r="M9" s="8">
        <v>60.47</v>
      </c>
    </row>
    <row r="10" spans="1:13" ht="16.5" x14ac:dyDescent="0.25">
      <c r="A10" s="1" t="s">
        <v>4</v>
      </c>
      <c r="B10" s="7">
        <v>1</v>
      </c>
      <c r="C10" s="7">
        <v>1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84</v>
      </c>
      <c r="L10" s="8">
        <v>70</v>
      </c>
      <c r="M10" s="8">
        <v>69.53</v>
      </c>
    </row>
    <row r="11" spans="1:13" ht="16.5" x14ac:dyDescent="0.25">
      <c r="A11" s="1" t="s">
        <v>5</v>
      </c>
      <c r="B11" s="7">
        <v>9</v>
      </c>
      <c r="C11" s="7">
        <v>19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60.56</v>
      </c>
      <c r="L11" s="8">
        <v>67.260000000000005</v>
      </c>
      <c r="M11" s="8">
        <v>56.69</v>
      </c>
    </row>
    <row r="12" spans="1:13" ht="16.5" x14ac:dyDescent="0.25">
      <c r="A12" s="1" t="s">
        <v>6</v>
      </c>
      <c r="B12" s="7">
        <v>5</v>
      </c>
      <c r="C12" s="7">
        <v>11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51.8</v>
      </c>
      <c r="L12" s="8">
        <v>52.09</v>
      </c>
      <c r="M12" s="8">
        <v>54.2</v>
      </c>
    </row>
    <row r="13" spans="1:13" ht="16.5" x14ac:dyDescent="0.25">
      <c r="A13" s="1" t="s">
        <v>7</v>
      </c>
      <c r="B13" s="7">
        <v>3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69.67</v>
      </c>
      <c r="L13" s="8">
        <v>71.67</v>
      </c>
      <c r="M13" s="8">
        <v>67.86</v>
      </c>
    </row>
    <row r="14" spans="1:13" ht="16.5" x14ac:dyDescent="0.25">
      <c r="A14" s="1" t="s">
        <v>8</v>
      </c>
      <c r="B14" s="7">
        <v>0</v>
      </c>
      <c r="C14" s="7">
        <v>0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v>0</v>
      </c>
      <c r="J14" s="10">
        <f t="shared" si="0"/>
        <v>0.86956521739130432</v>
      </c>
      <c r="K14" s="8">
        <v>0</v>
      </c>
      <c r="L14" s="8">
        <v>0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17</v>
      </c>
      <c r="C17" s="7">
        <v>23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61.65</v>
      </c>
      <c r="L17" s="8">
        <v>58</v>
      </c>
      <c r="M17" s="8">
        <v>58.92</v>
      </c>
    </row>
    <row r="18" spans="1:13" ht="16.5" x14ac:dyDescent="0.25">
      <c r="A18" s="1" t="s">
        <v>10</v>
      </c>
      <c r="B18" s="7">
        <v>1</v>
      </c>
      <c r="C18" s="7">
        <v>1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53</v>
      </c>
      <c r="L18" s="8">
        <v>60</v>
      </c>
      <c r="M18" s="8">
        <v>64.06</v>
      </c>
    </row>
    <row r="19" spans="1:13" ht="16.5" x14ac:dyDescent="0.25">
      <c r="A19" s="2" t="s">
        <v>11</v>
      </c>
      <c r="B19" s="7">
        <v>65</v>
      </c>
      <c r="C19" s="7">
        <v>81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53.11</v>
      </c>
      <c r="L19" s="8">
        <v>53.06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53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7" t="s">
        <v>54</v>
      </c>
      <c r="C5" s="17" t="s">
        <v>55</v>
      </c>
      <c r="D5" s="3" t="s">
        <v>14</v>
      </c>
      <c r="E5" s="17" t="s">
        <v>54</v>
      </c>
      <c r="F5" s="17" t="s">
        <v>55</v>
      </c>
      <c r="G5" s="3" t="s">
        <v>14</v>
      </c>
      <c r="H5" s="17" t="s">
        <v>54</v>
      </c>
      <c r="I5" s="17" t="s">
        <v>55</v>
      </c>
      <c r="J5" s="3" t="s">
        <v>14</v>
      </c>
      <c r="K5" s="17" t="s">
        <v>54</v>
      </c>
      <c r="L5" s="17" t="s">
        <v>55</v>
      </c>
      <c r="M5" s="3" t="s">
        <v>14</v>
      </c>
    </row>
    <row r="6" spans="1:13" ht="16.5" x14ac:dyDescent="0.25">
      <c r="A6" s="4" t="s">
        <v>0</v>
      </c>
      <c r="B6" s="7">
        <v>139</v>
      </c>
      <c r="C6" s="7">
        <v>142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61.32</v>
      </c>
      <c r="L6" s="8">
        <v>62.96</v>
      </c>
      <c r="M6" s="8">
        <v>64.13</v>
      </c>
    </row>
    <row r="7" spans="1:13" ht="16.5" x14ac:dyDescent="0.25">
      <c r="A7" s="1" t="s">
        <v>1</v>
      </c>
      <c r="B7" s="7">
        <v>139</v>
      </c>
      <c r="C7" s="7">
        <v>142</v>
      </c>
      <c r="D7" s="7">
        <v>8398</v>
      </c>
      <c r="E7" s="7">
        <v>0</v>
      </c>
      <c r="F7" s="7">
        <v>7</v>
      </c>
      <c r="G7" s="7">
        <v>241</v>
      </c>
      <c r="H7" s="11">
        <f t="shared" ref="H7:J19" si="0">E7/B7*100</f>
        <v>0</v>
      </c>
      <c r="I7" s="11">
        <f t="shared" si="0"/>
        <v>4.929577464788732</v>
      </c>
      <c r="J7" s="10">
        <f t="shared" si="0"/>
        <v>2.8697308883067398</v>
      </c>
      <c r="K7" s="8">
        <v>49.68</v>
      </c>
      <c r="L7" s="8">
        <v>44.69</v>
      </c>
      <c r="M7" s="8">
        <v>45.38</v>
      </c>
    </row>
    <row r="8" spans="1:13" ht="16.5" x14ac:dyDescent="0.25">
      <c r="A8" s="1" t="s">
        <v>2</v>
      </c>
      <c r="B8" s="7">
        <v>16</v>
      </c>
      <c r="C8" s="7">
        <v>23</v>
      </c>
      <c r="D8" s="7">
        <v>2495</v>
      </c>
      <c r="E8" s="7">
        <v>0</v>
      </c>
      <c r="F8" s="7">
        <v>3</v>
      </c>
      <c r="G8" s="7">
        <v>248</v>
      </c>
      <c r="H8" s="11">
        <f t="shared" si="0"/>
        <v>0</v>
      </c>
      <c r="I8" s="11">
        <f t="shared" si="0"/>
        <v>13.043478260869565</v>
      </c>
      <c r="J8" s="10">
        <f t="shared" si="0"/>
        <v>9.9398797595190373</v>
      </c>
      <c r="K8" s="8">
        <v>61.75</v>
      </c>
      <c r="L8" s="8">
        <v>47.43</v>
      </c>
      <c r="M8" s="8">
        <v>47.65</v>
      </c>
    </row>
    <row r="9" spans="1:13" ht="16.5" x14ac:dyDescent="0.25">
      <c r="A9" s="1" t="s">
        <v>3</v>
      </c>
      <c r="B9" s="7">
        <v>13</v>
      </c>
      <c r="C9" s="7">
        <v>14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66.38</v>
      </c>
      <c r="L9" s="8">
        <v>65.569999999999993</v>
      </c>
      <c r="M9" s="8">
        <v>60.47</v>
      </c>
    </row>
    <row r="10" spans="1:13" ht="16.5" x14ac:dyDescent="0.25">
      <c r="A10" s="1" t="s">
        <v>4</v>
      </c>
      <c r="B10" s="7">
        <v>5</v>
      </c>
      <c r="C10" s="7">
        <v>6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67.2</v>
      </c>
      <c r="L10" s="8">
        <v>72</v>
      </c>
      <c r="M10" s="8">
        <v>69.53</v>
      </c>
    </row>
    <row r="11" spans="1:13" ht="16.5" x14ac:dyDescent="0.25">
      <c r="A11" s="1" t="s">
        <v>5</v>
      </c>
      <c r="B11" s="7">
        <v>36</v>
      </c>
      <c r="C11" s="7">
        <v>36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61.86</v>
      </c>
      <c r="L11" s="8">
        <v>57.22</v>
      </c>
      <c r="M11" s="8">
        <v>56.69</v>
      </c>
    </row>
    <row r="12" spans="1:13" ht="16.5" x14ac:dyDescent="0.25">
      <c r="A12" s="1" t="s">
        <v>6</v>
      </c>
      <c r="B12" s="7">
        <v>16</v>
      </c>
      <c r="C12" s="7">
        <v>14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56.44</v>
      </c>
      <c r="L12" s="8">
        <v>52.71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9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76</v>
      </c>
      <c r="L13" s="8">
        <v>78.67</v>
      </c>
      <c r="M13" s="8">
        <v>67.86</v>
      </c>
    </row>
    <row r="14" spans="1:13" ht="16.5" x14ac:dyDescent="0.25">
      <c r="A14" s="1" t="s">
        <v>8</v>
      </c>
      <c r="B14" s="7">
        <v>0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f t="shared" si="0"/>
        <v>0</v>
      </c>
      <c r="J14" s="10">
        <f t="shared" si="0"/>
        <v>0.86956521739130432</v>
      </c>
      <c r="K14" s="8">
        <v>0</v>
      </c>
      <c r="L14" s="8">
        <v>89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53</v>
      </c>
      <c r="C17" s="7">
        <v>61</v>
      </c>
      <c r="D17" s="7">
        <v>3944</v>
      </c>
      <c r="E17" s="7">
        <v>0</v>
      </c>
      <c r="F17" s="7">
        <v>1</v>
      </c>
      <c r="G17" s="7">
        <v>81</v>
      </c>
      <c r="H17" s="11">
        <f t="shared" si="0"/>
        <v>0</v>
      </c>
      <c r="I17" s="11">
        <f t="shared" si="0"/>
        <v>1.639344262295082</v>
      </c>
      <c r="J17" s="10">
        <f t="shared" si="0"/>
        <v>2.0537525354969577</v>
      </c>
      <c r="K17" s="8">
        <v>59.55</v>
      </c>
      <c r="L17" s="8">
        <v>57.41</v>
      </c>
      <c r="M17" s="8">
        <v>58.92</v>
      </c>
    </row>
    <row r="18" spans="1:13" ht="16.5" x14ac:dyDescent="0.25">
      <c r="A18" s="1" t="s">
        <v>10</v>
      </c>
      <c r="B18" s="7">
        <v>2</v>
      </c>
      <c r="C18" s="7">
        <v>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61</v>
      </c>
      <c r="L18" s="8">
        <v>60.33</v>
      </c>
      <c r="M18" s="8">
        <v>64.06</v>
      </c>
    </row>
    <row r="19" spans="1:13" ht="16.5" x14ac:dyDescent="0.25">
      <c r="A19" s="2" t="s">
        <v>11</v>
      </c>
      <c r="B19" s="7">
        <v>139</v>
      </c>
      <c r="C19" s="7">
        <v>142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57.38</v>
      </c>
      <c r="L19" s="8">
        <v>55.44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56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7" t="s">
        <v>57</v>
      </c>
      <c r="C5" s="17" t="s">
        <v>58</v>
      </c>
      <c r="D5" s="3" t="s">
        <v>14</v>
      </c>
      <c r="E5" s="17" t="s">
        <v>57</v>
      </c>
      <c r="F5" s="17" t="s">
        <v>58</v>
      </c>
      <c r="G5" s="3" t="s">
        <v>14</v>
      </c>
      <c r="H5" s="17" t="s">
        <v>57</v>
      </c>
      <c r="I5" s="17" t="s">
        <v>58</v>
      </c>
      <c r="J5" s="3" t="s">
        <v>14</v>
      </c>
      <c r="K5" s="17" t="s">
        <v>57</v>
      </c>
      <c r="L5" s="17" t="s">
        <v>58</v>
      </c>
      <c r="M5" s="3" t="s">
        <v>14</v>
      </c>
    </row>
    <row r="6" spans="1:13" ht="16.5" x14ac:dyDescent="0.25">
      <c r="A6" s="4" t="s">
        <v>0</v>
      </c>
      <c r="B6" s="7">
        <v>76</v>
      </c>
      <c r="C6" s="7">
        <v>91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62</v>
      </c>
      <c r="L6" s="8">
        <v>59.75</v>
      </c>
      <c r="M6" s="8">
        <v>64.13</v>
      </c>
    </row>
    <row r="7" spans="1:13" ht="16.5" x14ac:dyDescent="0.25">
      <c r="A7" s="1" t="s">
        <v>1</v>
      </c>
      <c r="B7" s="7">
        <v>76</v>
      </c>
      <c r="C7" s="7">
        <v>91</v>
      </c>
      <c r="D7" s="7">
        <v>8398</v>
      </c>
      <c r="E7" s="7">
        <v>2</v>
      </c>
      <c r="F7" s="7">
        <v>2</v>
      </c>
      <c r="G7" s="7">
        <v>241</v>
      </c>
      <c r="H7" s="11">
        <f t="shared" ref="H7:J19" si="0">E7/B7*100</f>
        <v>2.6315789473684208</v>
      </c>
      <c r="I7" s="11">
        <f t="shared" si="0"/>
        <v>2.197802197802198</v>
      </c>
      <c r="J7" s="10">
        <f t="shared" si="0"/>
        <v>2.8697308883067398</v>
      </c>
      <c r="K7" s="8">
        <v>52.12</v>
      </c>
      <c r="L7" s="8">
        <v>44.68</v>
      </c>
      <c r="M7" s="8">
        <v>45.38</v>
      </c>
    </row>
    <row r="8" spans="1:13" ht="16.5" x14ac:dyDescent="0.25">
      <c r="A8" s="1" t="s">
        <v>2</v>
      </c>
      <c r="B8" s="7">
        <v>30</v>
      </c>
      <c r="C8" s="7">
        <v>30</v>
      </c>
      <c r="D8" s="7">
        <v>2495</v>
      </c>
      <c r="E8" s="7">
        <v>0</v>
      </c>
      <c r="F8" s="7">
        <v>4</v>
      </c>
      <c r="G8" s="7">
        <v>248</v>
      </c>
      <c r="H8" s="11">
        <f t="shared" si="0"/>
        <v>0</v>
      </c>
      <c r="I8" s="11">
        <f t="shared" si="0"/>
        <v>13.333333333333334</v>
      </c>
      <c r="J8" s="10">
        <f t="shared" si="0"/>
        <v>9.9398797595190373</v>
      </c>
      <c r="K8" s="8">
        <v>55.03</v>
      </c>
      <c r="L8" s="8">
        <v>45.57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7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49.83</v>
      </c>
      <c r="L9" s="8">
        <v>52.29</v>
      </c>
      <c r="M9" s="8">
        <v>60.47</v>
      </c>
    </row>
    <row r="10" spans="1:13" ht="16.5" x14ac:dyDescent="0.25">
      <c r="A10" s="1" t="s">
        <v>4</v>
      </c>
      <c r="B10" s="7">
        <v>4</v>
      </c>
      <c r="C10" s="7">
        <v>3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60.75</v>
      </c>
      <c r="L10" s="8">
        <v>65</v>
      </c>
      <c r="M10" s="8">
        <v>69.53</v>
      </c>
    </row>
    <row r="11" spans="1:13" ht="16.5" x14ac:dyDescent="0.25">
      <c r="A11" s="1" t="s">
        <v>5</v>
      </c>
      <c r="B11" s="7">
        <v>15</v>
      </c>
      <c r="C11" s="7">
        <v>20</v>
      </c>
      <c r="D11" s="7">
        <v>1630</v>
      </c>
      <c r="E11" s="7">
        <v>0</v>
      </c>
      <c r="F11" s="7">
        <v>1</v>
      </c>
      <c r="G11" s="7">
        <v>39</v>
      </c>
      <c r="H11" s="11">
        <f t="shared" si="0"/>
        <v>0</v>
      </c>
      <c r="I11" s="11">
        <f t="shared" si="0"/>
        <v>5</v>
      </c>
      <c r="J11" s="10">
        <f t="shared" si="0"/>
        <v>2.3926380368098159</v>
      </c>
      <c r="K11" s="8">
        <v>54.07</v>
      </c>
      <c r="L11" s="8">
        <v>50.5</v>
      </c>
      <c r="M11" s="8">
        <v>56.69</v>
      </c>
    </row>
    <row r="12" spans="1:13" ht="16.5" x14ac:dyDescent="0.25">
      <c r="A12" s="1" t="s">
        <v>6</v>
      </c>
      <c r="B12" s="7">
        <v>16</v>
      </c>
      <c r="C12" s="7">
        <v>14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67.38</v>
      </c>
      <c r="L12" s="8">
        <v>61.14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2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65</v>
      </c>
      <c r="L13" s="8">
        <v>56.5</v>
      </c>
      <c r="M13" s="8">
        <v>67.86</v>
      </c>
    </row>
    <row r="14" spans="1:13" ht="16.5" x14ac:dyDescent="0.25">
      <c r="A14" s="1" t="s">
        <v>8</v>
      </c>
      <c r="B14" s="7">
        <v>3</v>
      </c>
      <c r="C14" s="7">
        <v>3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38</v>
      </c>
      <c r="L14" s="8">
        <v>47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31</v>
      </c>
      <c r="C17" s="7">
        <v>38</v>
      </c>
      <c r="D17" s="7">
        <v>3944</v>
      </c>
      <c r="E17" s="7">
        <v>0</v>
      </c>
      <c r="F17" s="7">
        <v>1</v>
      </c>
      <c r="G17" s="7">
        <v>81</v>
      </c>
      <c r="H17" s="11">
        <f t="shared" si="0"/>
        <v>0</v>
      </c>
      <c r="I17" s="11">
        <f t="shared" si="0"/>
        <v>2.6315789473684208</v>
      </c>
      <c r="J17" s="10">
        <f t="shared" si="0"/>
        <v>2.0537525354969577</v>
      </c>
      <c r="K17" s="8">
        <v>62.55</v>
      </c>
      <c r="L17" s="8">
        <v>57.42</v>
      </c>
      <c r="M17" s="8">
        <v>58.92</v>
      </c>
    </row>
    <row r="18" spans="1:13" ht="16.5" x14ac:dyDescent="0.25">
      <c r="A18" s="1" t="s">
        <v>10</v>
      </c>
      <c r="B18" s="7">
        <v>1</v>
      </c>
      <c r="C18" s="7">
        <v>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73</v>
      </c>
      <c r="L18" s="8">
        <v>52.67</v>
      </c>
      <c r="M18" s="8">
        <v>64.06</v>
      </c>
    </row>
    <row r="19" spans="1:13" ht="16.5" x14ac:dyDescent="0.25">
      <c r="A19" s="2" t="s">
        <v>11</v>
      </c>
      <c r="B19" s="7">
        <v>76</v>
      </c>
      <c r="C19" s="7">
        <v>91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57.71</v>
      </c>
      <c r="L19" s="8">
        <v>52.62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zoomScaleNormal="100" workbookViewId="0">
      <selection activeCell="R15" sqref="R15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1.1406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1.28515625" customWidth="1"/>
    <col min="12" max="12" width="11.140625" customWidth="1"/>
  </cols>
  <sheetData>
    <row r="2" spans="1:13" ht="73.5" customHeight="1" x14ac:dyDescent="0.25">
      <c r="A2" s="23" t="s">
        <v>61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7" t="s">
        <v>59</v>
      </c>
      <c r="C5" s="17" t="s">
        <v>60</v>
      </c>
      <c r="D5" s="3" t="s">
        <v>14</v>
      </c>
      <c r="E5" s="17" t="s">
        <v>59</v>
      </c>
      <c r="F5" s="17" t="s">
        <v>60</v>
      </c>
      <c r="G5" s="3" t="s">
        <v>14</v>
      </c>
      <c r="H5" s="17" t="s">
        <v>59</v>
      </c>
      <c r="I5" s="17" t="s">
        <v>60</v>
      </c>
      <c r="J5" s="3" t="s">
        <v>14</v>
      </c>
      <c r="K5" s="17" t="s">
        <v>59</v>
      </c>
      <c r="L5" s="17" t="s">
        <v>60</v>
      </c>
      <c r="M5" s="3" t="s">
        <v>14</v>
      </c>
    </row>
    <row r="6" spans="1:13" ht="16.5" x14ac:dyDescent="0.25">
      <c r="A6" s="4" t="s">
        <v>0</v>
      </c>
      <c r="B6" s="7">
        <v>59</v>
      </c>
      <c r="C6" s="7">
        <v>74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60.32</v>
      </c>
      <c r="L6" s="8">
        <v>61</v>
      </c>
      <c r="M6" s="8">
        <v>64.13</v>
      </c>
    </row>
    <row r="7" spans="1:13" ht="16.5" x14ac:dyDescent="0.25">
      <c r="A7" s="1" t="s">
        <v>1</v>
      </c>
      <c r="B7" s="7">
        <v>59</v>
      </c>
      <c r="C7" s="7">
        <v>73</v>
      </c>
      <c r="D7" s="7">
        <v>8398</v>
      </c>
      <c r="E7" s="7">
        <v>2</v>
      </c>
      <c r="F7" s="7">
        <v>0</v>
      </c>
      <c r="G7" s="7">
        <v>241</v>
      </c>
      <c r="H7" s="11">
        <f t="shared" ref="H7:J19" si="0">E7/B7*100</f>
        <v>3.3898305084745761</v>
      </c>
      <c r="I7" s="11">
        <f t="shared" si="0"/>
        <v>0</v>
      </c>
      <c r="J7" s="10">
        <f t="shared" si="0"/>
        <v>2.8697308883067398</v>
      </c>
      <c r="K7" s="8">
        <v>47.12</v>
      </c>
      <c r="L7" s="8">
        <v>45.7</v>
      </c>
      <c r="M7" s="8">
        <v>45.38</v>
      </c>
    </row>
    <row r="8" spans="1:13" ht="16.5" x14ac:dyDescent="0.25">
      <c r="A8" s="1" t="s">
        <v>2</v>
      </c>
      <c r="B8" s="7">
        <v>16</v>
      </c>
      <c r="C8" s="7">
        <v>14</v>
      </c>
      <c r="D8" s="7">
        <v>2495</v>
      </c>
      <c r="E8" s="7">
        <v>1</v>
      </c>
      <c r="F8" s="7">
        <v>1</v>
      </c>
      <c r="G8" s="7">
        <v>248</v>
      </c>
      <c r="H8" s="11">
        <f t="shared" si="0"/>
        <v>6.25</v>
      </c>
      <c r="I8" s="11">
        <f t="shared" si="0"/>
        <v>7.1428571428571423</v>
      </c>
      <c r="J8" s="10">
        <f t="shared" si="0"/>
        <v>9.9398797595190373</v>
      </c>
      <c r="K8" s="8">
        <v>48.88</v>
      </c>
      <c r="L8" s="8">
        <v>45.07</v>
      </c>
      <c r="M8" s="8">
        <v>47.65</v>
      </c>
    </row>
    <row r="9" spans="1:13" ht="16.5" x14ac:dyDescent="0.25">
      <c r="A9" s="1" t="s">
        <v>3</v>
      </c>
      <c r="B9" s="7">
        <v>4</v>
      </c>
      <c r="C9" s="7">
        <v>6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57.75</v>
      </c>
      <c r="L9" s="8">
        <v>57.33</v>
      </c>
      <c r="M9" s="8">
        <v>60.47</v>
      </c>
    </row>
    <row r="10" spans="1:13" ht="16.5" x14ac:dyDescent="0.25">
      <c r="A10" s="1" t="s">
        <v>4</v>
      </c>
      <c r="B10" s="7">
        <v>1</v>
      </c>
      <c r="C10" s="7">
        <v>4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62</v>
      </c>
      <c r="L10" s="8">
        <v>60</v>
      </c>
      <c r="M10" s="8">
        <v>69.53</v>
      </c>
    </row>
    <row r="11" spans="1:13" ht="16.5" x14ac:dyDescent="0.25">
      <c r="A11" s="1" t="s">
        <v>5</v>
      </c>
      <c r="B11" s="7">
        <v>28</v>
      </c>
      <c r="C11" s="7">
        <v>27</v>
      </c>
      <c r="D11" s="7">
        <v>1630</v>
      </c>
      <c r="E11" s="7">
        <v>0</v>
      </c>
      <c r="F11" s="7">
        <v>1</v>
      </c>
      <c r="G11" s="7">
        <v>39</v>
      </c>
      <c r="H11" s="11">
        <f t="shared" si="0"/>
        <v>0</v>
      </c>
      <c r="I11" s="11">
        <f t="shared" si="0"/>
        <v>3.7037037037037033</v>
      </c>
      <c r="J11" s="10">
        <f t="shared" si="0"/>
        <v>2.3926380368098159</v>
      </c>
      <c r="K11" s="8">
        <v>50.21</v>
      </c>
      <c r="L11" s="8">
        <v>53.04</v>
      </c>
      <c r="M11" s="8">
        <v>56.69</v>
      </c>
    </row>
    <row r="12" spans="1:13" ht="16.5" x14ac:dyDescent="0.25">
      <c r="A12" s="1" t="s">
        <v>6</v>
      </c>
      <c r="B12" s="7">
        <v>20</v>
      </c>
      <c r="C12" s="7">
        <v>16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47</v>
      </c>
      <c r="L12" s="8">
        <v>54.56</v>
      </c>
      <c r="M12" s="8">
        <v>54.2</v>
      </c>
    </row>
    <row r="13" spans="1:13" ht="16.5" x14ac:dyDescent="0.25">
      <c r="A13" s="1" t="s">
        <v>7</v>
      </c>
      <c r="B13" s="7">
        <v>2</v>
      </c>
      <c r="C13" s="7">
        <v>1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77</v>
      </c>
      <c r="L13" s="8">
        <v>63</v>
      </c>
      <c r="M13" s="8">
        <v>67.86</v>
      </c>
    </row>
    <row r="14" spans="1:13" ht="16.5" x14ac:dyDescent="0.25">
      <c r="A14" s="1" t="s">
        <v>8</v>
      </c>
      <c r="B14" s="7">
        <v>0</v>
      </c>
      <c r="C14" s="7">
        <v>0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v>0</v>
      </c>
      <c r="J14" s="10">
        <f t="shared" si="0"/>
        <v>0.86956521739130432</v>
      </c>
      <c r="K14" s="8">
        <v>0</v>
      </c>
      <c r="L14" s="8">
        <v>0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2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f t="shared" si="0"/>
        <v>0</v>
      </c>
      <c r="J15" s="10">
        <f t="shared" si="0"/>
        <v>2.3809523809523809</v>
      </c>
      <c r="K15" s="8">
        <v>0</v>
      </c>
      <c r="L15" s="8">
        <v>32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41</v>
      </c>
      <c r="C17" s="7">
        <v>39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58.2</v>
      </c>
      <c r="L17" s="8">
        <v>58.56</v>
      </c>
      <c r="M17" s="8">
        <v>58.92</v>
      </c>
    </row>
    <row r="18" spans="1:13" ht="16.5" x14ac:dyDescent="0.25">
      <c r="A18" s="1" t="s">
        <v>10</v>
      </c>
      <c r="B18" s="7">
        <v>2</v>
      </c>
      <c r="C18" s="7">
        <v>4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68</v>
      </c>
      <c r="L18" s="8">
        <v>53.25</v>
      </c>
      <c r="M18" s="8">
        <v>64.06</v>
      </c>
    </row>
    <row r="19" spans="1:13" ht="16.5" x14ac:dyDescent="0.25">
      <c r="A19" s="2" t="s">
        <v>11</v>
      </c>
      <c r="B19" s="7">
        <v>59</v>
      </c>
      <c r="C19" s="7">
        <v>74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53.6</v>
      </c>
      <c r="L19" s="8">
        <v>53.82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1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B27" sqref="B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101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102</v>
      </c>
      <c r="C5" s="20" t="s">
        <v>103</v>
      </c>
      <c r="D5" s="3" t="s">
        <v>14</v>
      </c>
      <c r="E5" s="21" t="s">
        <v>102</v>
      </c>
      <c r="F5" s="21" t="s">
        <v>103</v>
      </c>
      <c r="G5" s="3" t="s">
        <v>14</v>
      </c>
      <c r="H5" s="21" t="s">
        <v>102</v>
      </c>
      <c r="I5" s="21" t="s">
        <v>103</v>
      </c>
      <c r="J5" s="3" t="s">
        <v>14</v>
      </c>
      <c r="K5" s="21" t="s">
        <v>102</v>
      </c>
      <c r="L5" s="21" t="s">
        <v>103</v>
      </c>
      <c r="M5" s="3" t="s">
        <v>14</v>
      </c>
    </row>
    <row r="6" spans="1:13" ht="16.5" x14ac:dyDescent="0.25">
      <c r="A6" s="4" t="s">
        <v>0</v>
      </c>
      <c r="B6" s="7">
        <v>574</v>
      </c>
      <c r="C6" s="7">
        <v>313</v>
      </c>
      <c r="D6" s="7">
        <v>8426</v>
      </c>
      <c r="E6" s="7">
        <v>3</v>
      </c>
      <c r="F6" s="7">
        <v>0</v>
      </c>
      <c r="G6" s="7">
        <v>52</v>
      </c>
      <c r="H6" s="11">
        <f>E6/B6*100</f>
        <v>0.52264808362369342</v>
      </c>
      <c r="I6" s="11">
        <f>F6/C6*100</f>
        <v>0</v>
      </c>
      <c r="J6" s="10">
        <f>G6/D6*100</f>
        <v>0.61713743175884173</v>
      </c>
      <c r="K6" s="8">
        <v>64.11</v>
      </c>
      <c r="L6" s="8">
        <v>68.709999999999994</v>
      </c>
      <c r="M6" s="8">
        <v>64.13</v>
      </c>
    </row>
    <row r="7" spans="1:13" ht="16.5" x14ac:dyDescent="0.25">
      <c r="A7" s="1" t="s">
        <v>1</v>
      </c>
      <c r="B7" s="7">
        <v>573</v>
      </c>
      <c r="C7" s="7">
        <v>313</v>
      </c>
      <c r="D7" s="7">
        <v>8398</v>
      </c>
      <c r="E7" s="7">
        <v>12</v>
      </c>
      <c r="F7" s="7">
        <v>5</v>
      </c>
      <c r="G7" s="7">
        <v>241</v>
      </c>
      <c r="H7" s="11">
        <f t="shared" ref="H7:J19" si="0">E7/B7*100</f>
        <v>2.0942408376963351</v>
      </c>
      <c r="I7" s="11">
        <f t="shared" si="0"/>
        <v>1.5974440894568689</v>
      </c>
      <c r="J7" s="10">
        <f t="shared" si="0"/>
        <v>2.8697308883067398</v>
      </c>
      <c r="K7" s="8">
        <v>52.59</v>
      </c>
      <c r="L7" s="8">
        <v>51.61</v>
      </c>
      <c r="M7" s="8">
        <v>45.38</v>
      </c>
    </row>
    <row r="8" spans="1:13" ht="16.5" x14ac:dyDescent="0.25">
      <c r="A8" s="1" t="s">
        <v>2</v>
      </c>
      <c r="B8" s="7">
        <v>155</v>
      </c>
      <c r="C8" s="7">
        <v>93</v>
      </c>
      <c r="D8" s="7">
        <v>2495</v>
      </c>
      <c r="E8" s="7">
        <v>1</v>
      </c>
      <c r="F8" s="7">
        <v>6</v>
      </c>
      <c r="G8" s="7">
        <v>248</v>
      </c>
      <c r="H8" s="11">
        <f t="shared" si="0"/>
        <v>0.64516129032258063</v>
      </c>
      <c r="I8" s="11">
        <f t="shared" si="0"/>
        <v>6.4516129032258061</v>
      </c>
      <c r="J8" s="10">
        <f t="shared" si="0"/>
        <v>9.9398797595190373</v>
      </c>
      <c r="K8" s="8">
        <v>60.49</v>
      </c>
      <c r="L8" s="8">
        <v>52</v>
      </c>
      <c r="M8" s="8">
        <v>47.65</v>
      </c>
    </row>
    <row r="9" spans="1:13" ht="16.5" x14ac:dyDescent="0.25">
      <c r="A9" s="1" t="s">
        <v>3</v>
      </c>
      <c r="B9" s="7">
        <v>75</v>
      </c>
      <c r="C9" s="7">
        <v>24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66.75</v>
      </c>
      <c r="L9" s="8">
        <v>69.08</v>
      </c>
      <c r="M9" s="8">
        <v>60.47</v>
      </c>
    </row>
    <row r="10" spans="1:13" ht="16.5" x14ac:dyDescent="0.25">
      <c r="A10" s="1" t="s">
        <v>4</v>
      </c>
      <c r="B10" s="7">
        <v>106</v>
      </c>
      <c r="C10" s="7">
        <v>49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65.95</v>
      </c>
      <c r="L10" s="8">
        <v>68.86</v>
      </c>
      <c r="M10" s="8">
        <v>69.53</v>
      </c>
    </row>
    <row r="11" spans="1:13" ht="16.5" x14ac:dyDescent="0.25">
      <c r="A11" s="1" t="s">
        <v>5</v>
      </c>
      <c r="B11" s="7">
        <v>94</v>
      </c>
      <c r="C11" s="7">
        <v>32</v>
      </c>
      <c r="D11" s="7">
        <v>1630</v>
      </c>
      <c r="E11" s="7">
        <v>3</v>
      </c>
      <c r="F11" s="7">
        <v>0</v>
      </c>
      <c r="G11" s="7">
        <v>39</v>
      </c>
      <c r="H11" s="11">
        <f t="shared" si="0"/>
        <v>3.1914893617021276</v>
      </c>
      <c r="I11" s="11">
        <f t="shared" si="0"/>
        <v>0</v>
      </c>
      <c r="J11" s="10">
        <f t="shared" si="0"/>
        <v>2.3926380368098159</v>
      </c>
      <c r="K11" s="8">
        <v>57.85</v>
      </c>
      <c r="L11" s="8">
        <v>63.19</v>
      </c>
      <c r="M11" s="8">
        <v>56.69</v>
      </c>
    </row>
    <row r="12" spans="1:13" ht="16.5" x14ac:dyDescent="0.25">
      <c r="A12" s="1" t="s">
        <v>6</v>
      </c>
      <c r="B12" s="7">
        <v>53</v>
      </c>
      <c r="C12" s="7">
        <v>48</v>
      </c>
      <c r="D12" s="7">
        <v>1327</v>
      </c>
      <c r="E12" s="7">
        <v>1</v>
      </c>
      <c r="F12" s="7">
        <v>3</v>
      </c>
      <c r="G12" s="7">
        <v>97</v>
      </c>
      <c r="H12" s="11">
        <f t="shared" si="0"/>
        <v>1.8867924528301887</v>
      </c>
      <c r="I12" s="11">
        <f t="shared" si="0"/>
        <v>6.25</v>
      </c>
      <c r="J12" s="10">
        <f t="shared" si="0"/>
        <v>7.3097211755840243</v>
      </c>
      <c r="K12" s="8">
        <v>57.47</v>
      </c>
      <c r="L12" s="8">
        <v>65.67</v>
      </c>
      <c r="M12" s="8">
        <v>54.2</v>
      </c>
    </row>
    <row r="13" spans="1:13" ht="16.5" x14ac:dyDescent="0.25">
      <c r="A13" s="1" t="s">
        <v>7</v>
      </c>
      <c r="B13" s="7">
        <v>10</v>
      </c>
      <c r="C13" s="7">
        <v>4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84.3</v>
      </c>
      <c r="L13" s="8">
        <v>68</v>
      </c>
      <c r="M13" s="8">
        <v>67.86</v>
      </c>
    </row>
    <row r="14" spans="1:13" ht="16.5" x14ac:dyDescent="0.25">
      <c r="A14" s="1" t="s">
        <v>8</v>
      </c>
      <c r="B14" s="7">
        <v>56</v>
      </c>
      <c r="C14" s="7">
        <v>72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74.959999999999994</v>
      </c>
      <c r="L14" s="8">
        <v>75.72</v>
      </c>
      <c r="M14" s="8">
        <v>62.81</v>
      </c>
    </row>
    <row r="15" spans="1:13" ht="16.5" x14ac:dyDescent="0.25">
      <c r="A15" s="1" t="s">
        <v>12</v>
      </c>
      <c r="B15" s="7">
        <v>3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0"/>
        <v>2.3809523809523809</v>
      </c>
      <c r="K15" s="8">
        <v>35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215</v>
      </c>
      <c r="C17" s="7">
        <v>133</v>
      </c>
      <c r="D17" s="7">
        <v>3944</v>
      </c>
      <c r="E17" s="7">
        <v>2</v>
      </c>
      <c r="F17" s="7">
        <v>1</v>
      </c>
      <c r="G17" s="7">
        <v>81</v>
      </c>
      <c r="H17" s="11">
        <f t="shared" si="0"/>
        <v>0.93023255813953487</v>
      </c>
      <c r="I17" s="11">
        <f t="shared" si="0"/>
        <v>0.75187969924812026</v>
      </c>
      <c r="J17" s="10">
        <f t="shared" si="0"/>
        <v>2.0537525354969577</v>
      </c>
      <c r="K17" s="8">
        <v>62.92</v>
      </c>
      <c r="L17" s="8">
        <v>63.37</v>
      </c>
      <c r="M17" s="8">
        <v>58.92</v>
      </c>
    </row>
    <row r="18" spans="1:13" ht="16.5" x14ac:dyDescent="0.25">
      <c r="A18" s="1" t="s">
        <v>10</v>
      </c>
      <c r="B18" s="7">
        <v>33</v>
      </c>
      <c r="C18" s="7">
        <v>22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70.36</v>
      </c>
      <c r="L18" s="8">
        <v>66.23</v>
      </c>
      <c r="M18" s="8">
        <v>64.06</v>
      </c>
    </row>
    <row r="19" spans="1:13" ht="16.5" x14ac:dyDescent="0.25">
      <c r="A19" s="2" t="s">
        <v>11</v>
      </c>
      <c r="B19" s="7">
        <v>583</v>
      </c>
      <c r="C19" s="7">
        <v>313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60.5</v>
      </c>
      <c r="L19" s="8">
        <v>61.93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50.25" thickBot="1" x14ac:dyDescent="0.3">
      <c r="A5" s="25"/>
      <c r="B5" s="17" t="s">
        <v>63</v>
      </c>
      <c r="C5" s="17" t="s">
        <v>64</v>
      </c>
      <c r="D5" s="3" t="s">
        <v>14</v>
      </c>
      <c r="E5" s="20" t="s">
        <v>63</v>
      </c>
      <c r="F5" s="20" t="s">
        <v>64</v>
      </c>
      <c r="G5" s="3" t="s">
        <v>14</v>
      </c>
      <c r="H5" s="20" t="s">
        <v>63</v>
      </c>
      <c r="I5" s="20" t="s">
        <v>64</v>
      </c>
      <c r="J5" s="3" t="s">
        <v>14</v>
      </c>
      <c r="K5" s="20" t="s">
        <v>63</v>
      </c>
      <c r="L5" s="20" t="s">
        <v>64</v>
      </c>
      <c r="M5" s="3" t="s">
        <v>14</v>
      </c>
    </row>
    <row r="6" spans="1:13" ht="16.5" x14ac:dyDescent="0.25">
      <c r="A6" s="4" t="s">
        <v>0</v>
      </c>
      <c r="B6" s="7">
        <v>85</v>
      </c>
      <c r="C6" s="7">
        <v>67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63.07</v>
      </c>
      <c r="L6" s="8">
        <v>61.3</v>
      </c>
      <c r="M6" s="8">
        <v>64.13</v>
      </c>
    </row>
    <row r="7" spans="1:13" ht="16.5" x14ac:dyDescent="0.25">
      <c r="A7" s="1" t="s">
        <v>1</v>
      </c>
      <c r="B7" s="7">
        <v>84</v>
      </c>
      <c r="C7" s="7">
        <v>67</v>
      </c>
      <c r="D7" s="7">
        <v>8398</v>
      </c>
      <c r="E7" s="7">
        <v>1</v>
      </c>
      <c r="F7" s="7">
        <v>1</v>
      </c>
      <c r="G7" s="7">
        <v>241</v>
      </c>
      <c r="H7" s="11">
        <f t="shared" ref="H7:J19" si="0">E7/B7*100</f>
        <v>1.1904761904761905</v>
      </c>
      <c r="I7" s="11">
        <f t="shared" si="0"/>
        <v>1.4925373134328357</v>
      </c>
      <c r="J7" s="10">
        <f t="shared" si="0"/>
        <v>2.8697308883067398</v>
      </c>
      <c r="K7" s="8">
        <v>50.85</v>
      </c>
      <c r="L7" s="8">
        <v>45.69</v>
      </c>
      <c r="M7" s="8">
        <v>45.38</v>
      </c>
    </row>
    <row r="8" spans="1:13" ht="16.5" x14ac:dyDescent="0.25">
      <c r="A8" s="1" t="s">
        <v>2</v>
      </c>
      <c r="B8" s="7">
        <v>21</v>
      </c>
      <c r="C8" s="7">
        <v>21</v>
      </c>
      <c r="D8" s="7">
        <v>2495</v>
      </c>
      <c r="E8" s="7">
        <v>0</v>
      </c>
      <c r="F8" s="7">
        <v>1</v>
      </c>
      <c r="G8" s="7">
        <v>248</v>
      </c>
      <c r="H8" s="11">
        <f t="shared" si="0"/>
        <v>0</v>
      </c>
      <c r="I8" s="11">
        <f t="shared" si="0"/>
        <v>4.7619047619047619</v>
      </c>
      <c r="J8" s="10">
        <f t="shared" si="0"/>
        <v>9.9398797595190373</v>
      </c>
      <c r="K8" s="8">
        <v>58</v>
      </c>
      <c r="L8" s="8">
        <v>46.76</v>
      </c>
      <c r="M8" s="8">
        <v>47.65</v>
      </c>
    </row>
    <row r="9" spans="1:13" ht="16.5" x14ac:dyDescent="0.25">
      <c r="A9" s="1" t="s">
        <v>3</v>
      </c>
      <c r="B9" s="7">
        <v>13</v>
      </c>
      <c r="C9" s="7">
        <v>8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63.46</v>
      </c>
      <c r="L9" s="8">
        <v>56</v>
      </c>
      <c r="M9" s="8">
        <v>60.47</v>
      </c>
    </row>
    <row r="10" spans="1:13" ht="16.5" x14ac:dyDescent="0.25">
      <c r="A10" s="1" t="s">
        <v>4</v>
      </c>
      <c r="B10" s="7">
        <v>2</v>
      </c>
      <c r="C10" s="7">
        <v>0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v>0</v>
      </c>
      <c r="J10" s="10">
        <f t="shared" si="0"/>
        <v>2.3465703971119134</v>
      </c>
      <c r="K10" s="8">
        <v>80.5</v>
      </c>
      <c r="L10" s="8">
        <v>0</v>
      </c>
      <c r="M10" s="8">
        <v>69.53</v>
      </c>
    </row>
    <row r="11" spans="1:13" ht="16.5" x14ac:dyDescent="0.25">
      <c r="A11" s="1" t="s">
        <v>5</v>
      </c>
      <c r="B11" s="7">
        <v>19</v>
      </c>
      <c r="C11" s="7">
        <v>15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60.58</v>
      </c>
      <c r="L11" s="8">
        <v>55.27</v>
      </c>
      <c r="M11" s="8">
        <v>56.69</v>
      </c>
    </row>
    <row r="12" spans="1:13" ht="16.5" x14ac:dyDescent="0.25">
      <c r="A12" s="1" t="s">
        <v>6</v>
      </c>
      <c r="B12" s="7">
        <v>19</v>
      </c>
      <c r="C12" s="7">
        <v>12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63.11</v>
      </c>
      <c r="L12" s="8">
        <v>56.58</v>
      </c>
      <c r="M12" s="8">
        <v>54.2</v>
      </c>
    </row>
    <row r="13" spans="1:13" ht="16.5" x14ac:dyDescent="0.25">
      <c r="A13" s="1" t="s">
        <v>7</v>
      </c>
      <c r="B13" s="7">
        <v>2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59</v>
      </c>
      <c r="L13" s="8">
        <v>59.33</v>
      </c>
      <c r="M13" s="8">
        <v>67.86</v>
      </c>
    </row>
    <row r="14" spans="1:13" ht="16.5" x14ac:dyDescent="0.25">
      <c r="A14" s="1" t="s">
        <v>8</v>
      </c>
      <c r="B14" s="7">
        <v>3</v>
      </c>
      <c r="C14" s="7">
        <v>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55.33</v>
      </c>
      <c r="L14" s="8">
        <v>42.5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0"/>
        <v>2.3809523809523809</v>
      </c>
      <c r="K15" s="8">
        <v>22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34</v>
      </c>
      <c r="C17" s="7">
        <v>35</v>
      </c>
      <c r="D17" s="7">
        <v>3944</v>
      </c>
      <c r="E17" s="7">
        <v>0</v>
      </c>
      <c r="F17" s="7">
        <v>1</v>
      </c>
      <c r="G17" s="7">
        <v>81</v>
      </c>
      <c r="H17" s="11">
        <f t="shared" si="0"/>
        <v>0</v>
      </c>
      <c r="I17" s="11">
        <f t="shared" si="0"/>
        <v>2.8571428571428572</v>
      </c>
      <c r="J17" s="10">
        <f t="shared" si="0"/>
        <v>2.0537525354969577</v>
      </c>
      <c r="K17" s="8">
        <v>65.239999999999995</v>
      </c>
      <c r="L17" s="8">
        <v>58.57</v>
      </c>
      <c r="M17" s="8">
        <v>58.92</v>
      </c>
    </row>
    <row r="18" spans="1:13" ht="16.5" x14ac:dyDescent="0.25">
      <c r="A18" s="1" t="s">
        <v>10</v>
      </c>
      <c r="B18" s="7">
        <v>1</v>
      </c>
      <c r="C18" s="7">
        <v>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53</v>
      </c>
      <c r="L18" s="8">
        <v>69.33</v>
      </c>
      <c r="M18" s="8">
        <v>64.06</v>
      </c>
    </row>
    <row r="19" spans="1:13" ht="16.5" x14ac:dyDescent="0.25">
      <c r="A19" s="2" t="s">
        <v>11</v>
      </c>
      <c r="B19" s="7">
        <v>85</v>
      </c>
      <c r="C19" s="7">
        <v>67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59.03</v>
      </c>
      <c r="L19" s="8">
        <v>54.19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E27" sqref="E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65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9" t="s">
        <v>66</v>
      </c>
      <c r="C5" s="19" t="s">
        <v>67</v>
      </c>
      <c r="D5" s="3" t="s">
        <v>14</v>
      </c>
      <c r="E5" s="20" t="s">
        <v>66</v>
      </c>
      <c r="F5" s="20" t="s">
        <v>67</v>
      </c>
      <c r="G5" s="3" t="s">
        <v>14</v>
      </c>
      <c r="H5" s="20" t="s">
        <v>66</v>
      </c>
      <c r="I5" s="20" t="s">
        <v>67</v>
      </c>
      <c r="J5" s="3" t="s">
        <v>14</v>
      </c>
      <c r="K5" s="20" t="s">
        <v>66</v>
      </c>
      <c r="L5" s="20" t="s">
        <v>67</v>
      </c>
      <c r="M5" s="3" t="s">
        <v>14</v>
      </c>
    </row>
    <row r="6" spans="1:13" ht="16.5" x14ac:dyDescent="0.25">
      <c r="A6" s="4" t="s">
        <v>0</v>
      </c>
      <c r="B6" s="7">
        <v>238</v>
      </c>
      <c r="C6" s="7">
        <v>250</v>
      </c>
      <c r="D6" s="7">
        <v>8426</v>
      </c>
      <c r="E6" s="7">
        <v>3</v>
      </c>
      <c r="F6" s="7">
        <v>2</v>
      </c>
      <c r="G6" s="7">
        <v>52</v>
      </c>
      <c r="H6" s="11">
        <f>E6/B6*100</f>
        <v>1.2605042016806722</v>
      </c>
      <c r="I6" s="11">
        <f>F6/C6*100</f>
        <v>0.8</v>
      </c>
      <c r="J6" s="10">
        <f>G6/D6*100</f>
        <v>0.61713743175884173</v>
      </c>
      <c r="K6" s="8">
        <v>58.74</v>
      </c>
      <c r="L6" s="8">
        <v>58.19</v>
      </c>
      <c r="M6" s="8">
        <v>64.13</v>
      </c>
    </row>
    <row r="7" spans="1:13" ht="16.5" x14ac:dyDescent="0.25">
      <c r="A7" s="1" t="s">
        <v>1</v>
      </c>
      <c r="B7" s="7">
        <v>234</v>
      </c>
      <c r="C7" s="7">
        <v>249</v>
      </c>
      <c r="D7" s="7">
        <v>8398</v>
      </c>
      <c r="E7" s="7">
        <v>8</v>
      </c>
      <c r="F7" s="7">
        <v>13</v>
      </c>
      <c r="G7" s="7">
        <v>241</v>
      </c>
      <c r="H7" s="11">
        <f t="shared" ref="H7:J19" si="0">E7/B7*100</f>
        <v>3.4188034188034191</v>
      </c>
      <c r="I7" s="11">
        <f t="shared" si="0"/>
        <v>5.2208835341365463</v>
      </c>
      <c r="J7" s="10">
        <f t="shared" si="0"/>
        <v>2.8697308883067398</v>
      </c>
      <c r="K7" s="8">
        <v>41.79</v>
      </c>
      <c r="L7" s="8">
        <v>39.869999999999997</v>
      </c>
      <c r="M7" s="8">
        <v>45.38</v>
      </c>
    </row>
    <row r="8" spans="1:13" ht="16.5" x14ac:dyDescent="0.25">
      <c r="A8" s="1" t="s">
        <v>2</v>
      </c>
      <c r="B8" s="7">
        <v>61</v>
      </c>
      <c r="C8" s="7">
        <v>71</v>
      </c>
      <c r="D8" s="7">
        <v>2495</v>
      </c>
      <c r="E8" s="7">
        <v>2</v>
      </c>
      <c r="F8" s="7">
        <v>14</v>
      </c>
      <c r="G8" s="7">
        <v>248</v>
      </c>
      <c r="H8" s="11">
        <f t="shared" si="0"/>
        <v>3.278688524590164</v>
      </c>
      <c r="I8" s="11">
        <f t="shared" si="0"/>
        <v>19.718309859154928</v>
      </c>
      <c r="J8" s="10">
        <f t="shared" si="0"/>
        <v>9.9398797595190373</v>
      </c>
      <c r="K8" s="8">
        <v>51.26</v>
      </c>
      <c r="L8" s="8">
        <v>42.93</v>
      </c>
      <c r="M8" s="8">
        <v>47.65</v>
      </c>
    </row>
    <row r="9" spans="1:13" ht="16.5" x14ac:dyDescent="0.25">
      <c r="A9" s="1" t="s">
        <v>3</v>
      </c>
      <c r="B9" s="7">
        <v>27</v>
      </c>
      <c r="C9" s="7">
        <v>35</v>
      </c>
      <c r="D9" s="7">
        <v>781</v>
      </c>
      <c r="E9" s="7">
        <v>0</v>
      </c>
      <c r="F9" s="7">
        <v>5</v>
      </c>
      <c r="G9" s="7">
        <v>38</v>
      </c>
      <c r="H9" s="11">
        <f t="shared" si="0"/>
        <v>0</v>
      </c>
      <c r="I9" s="11">
        <f t="shared" si="0"/>
        <v>14.285714285714285</v>
      </c>
      <c r="J9" s="10">
        <f t="shared" si="0"/>
        <v>4.8655569782330348</v>
      </c>
      <c r="K9" s="8">
        <v>62.11</v>
      </c>
      <c r="L9" s="8">
        <v>51.46</v>
      </c>
      <c r="M9" s="8">
        <v>60.47</v>
      </c>
    </row>
    <row r="10" spans="1:13" ht="16.5" x14ac:dyDescent="0.25">
      <c r="A10" s="1" t="s">
        <v>4</v>
      </c>
      <c r="B10" s="7">
        <v>7</v>
      </c>
      <c r="C10" s="7">
        <v>5</v>
      </c>
      <c r="D10" s="7">
        <v>554</v>
      </c>
      <c r="E10" s="7">
        <v>1</v>
      </c>
      <c r="F10" s="7">
        <v>0</v>
      </c>
      <c r="G10" s="7">
        <v>13</v>
      </c>
      <c r="H10" s="11">
        <f t="shared" si="0"/>
        <v>14.285714285714285</v>
      </c>
      <c r="I10" s="11">
        <f t="shared" si="0"/>
        <v>0</v>
      </c>
      <c r="J10" s="10">
        <f t="shared" si="0"/>
        <v>2.3465703971119134</v>
      </c>
      <c r="K10" s="8">
        <v>56.57</v>
      </c>
      <c r="L10" s="8">
        <v>64.599999999999994</v>
      </c>
      <c r="M10" s="8">
        <v>69.53</v>
      </c>
    </row>
    <row r="11" spans="1:13" ht="16.5" x14ac:dyDescent="0.25">
      <c r="A11" s="1" t="s">
        <v>5</v>
      </c>
      <c r="B11" s="7">
        <v>83</v>
      </c>
      <c r="C11" s="7">
        <v>90</v>
      </c>
      <c r="D11" s="7">
        <v>1630</v>
      </c>
      <c r="E11" s="7">
        <v>1</v>
      </c>
      <c r="F11" s="7">
        <v>2</v>
      </c>
      <c r="G11" s="7">
        <v>39</v>
      </c>
      <c r="H11" s="11">
        <f t="shared" si="0"/>
        <v>1.2048192771084338</v>
      </c>
      <c r="I11" s="11">
        <f t="shared" si="0"/>
        <v>2.2222222222222223</v>
      </c>
      <c r="J11" s="10">
        <f t="shared" si="0"/>
        <v>2.3926380368098159</v>
      </c>
      <c r="K11" s="8">
        <v>52.88</v>
      </c>
      <c r="L11" s="8">
        <v>54.13</v>
      </c>
      <c r="M11" s="8">
        <v>56.69</v>
      </c>
    </row>
    <row r="12" spans="1:13" ht="16.5" x14ac:dyDescent="0.25">
      <c r="A12" s="1" t="s">
        <v>6</v>
      </c>
      <c r="B12" s="7">
        <v>26</v>
      </c>
      <c r="C12" s="7">
        <v>22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50.5</v>
      </c>
      <c r="L12" s="8">
        <v>49.5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6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72.5</v>
      </c>
      <c r="L13" s="8">
        <v>78.33</v>
      </c>
      <c r="M13" s="8">
        <v>67.86</v>
      </c>
    </row>
    <row r="14" spans="1:13" ht="16.5" x14ac:dyDescent="0.25">
      <c r="A14" s="1" t="s">
        <v>8</v>
      </c>
      <c r="B14" s="7">
        <v>8</v>
      </c>
      <c r="C14" s="7">
        <v>4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42.75</v>
      </c>
      <c r="L14" s="8">
        <v>60.25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1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f t="shared" si="0"/>
        <v>0</v>
      </c>
      <c r="J15" s="10">
        <f t="shared" si="0"/>
        <v>2.3809523809523809</v>
      </c>
      <c r="K15" s="8">
        <v>0</v>
      </c>
      <c r="L15" s="8">
        <v>44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103</v>
      </c>
      <c r="C17" s="7">
        <v>106</v>
      </c>
      <c r="D17" s="7">
        <v>3944</v>
      </c>
      <c r="E17" s="7">
        <v>0</v>
      </c>
      <c r="F17" s="7">
        <v>5</v>
      </c>
      <c r="G17" s="7">
        <v>81</v>
      </c>
      <c r="H17" s="11">
        <f t="shared" si="0"/>
        <v>0</v>
      </c>
      <c r="I17" s="11">
        <f t="shared" si="0"/>
        <v>4.716981132075472</v>
      </c>
      <c r="J17" s="10">
        <f t="shared" si="0"/>
        <v>2.0537525354969577</v>
      </c>
      <c r="K17" s="8">
        <v>56.96</v>
      </c>
      <c r="L17" s="8">
        <v>54.19</v>
      </c>
      <c r="M17" s="8">
        <v>58.92</v>
      </c>
    </row>
    <row r="18" spans="1:13" ht="16.5" x14ac:dyDescent="0.25">
      <c r="A18" s="1" t="s">
        <v>10</v>
      </c>
      <c r="B18" s="7">
        <v>10</v>
      </c>
      <c r="C18" s="7">
        <v>13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56.6</v>
      </c>
      <c r="L18" s="8">
        <v>55.77</v>
      </c>
      <c r="M18" s="8">
        <v>64.06</v>
      </c>
    </row>
    <row r="19" spans="1:13" ht="16.5" x14ac:dyDescent="0.25">
      <c r="A19" s="2" t="s">
        <v>11</v>
      </c>
      <c r="B19" s="7">
        <v>238</v>
      </c>
      <c r="C19" s="7">
        <v>251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52.09</v>
      </c>
      <c r="L19" s="8">
        <v>50.27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O22" sqref="O22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68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8.25" customHeight="1" thickBot="1" x14ac:dyDescent="0.3">
      <c r="A5" s="25"/>
      <c r="B5" s="19" t="s">
        <v>69</v>
      </c>
      <c r="C5" s="19" t="s">
        <v>70</v>
      </c>
      <c r="D5" s="3" t="s">
        <v>14</v>
      </c>
      <c r="E5" s="20" t="s">
        <v>69</v>
      </c>
      <c r="F5" s="20" t="s">
        <v>70</v>
      </c>
      <c r="G5" s="3" t="s">
        <v>14</v>
      </c>
      <c r="H5" s="20" t="s">
        <v>69</v>
      </c>
      <c r="I5" s="20" t="s">
        <v>70</v>
      </c>
      <c r="J5" s="3" t="s">
        <v>14</v>
      </c>
      <c r="K5" s="20" t="s">
        <v>69</v>
      </c>
      <c r="L5" s="20" t="s">
        <v>70</v>
      </c>
      <c r="M5" s="3" t="s">
        <v>14</v>
      </c>
    </row>
    <row r="6" spans="1:13" ht="16.5" x14ac:dyDescent="0.25">
      <c r="A6" s="4" t="s">
        <v>0</v>
      </c>
      <c r="B6" s="7">
        <v>118</v>
      </c>
      <c r="C6" s="7">
        <v>138</v>
      </c>
      <c r="D6" s="7">
        <v>8426</v>
      </c>
      <c r="E6" s="7">
        <v>0</v>
      </c>
      <c r="F6" s="7">
        <v>1</v>
      </c>
      <c r="G6" s="7">
        <v>52</v>
      </c>
      <c r="H6" s="11">
        <f>E6/B6*100</f>
        <v>0</v>
      </c>
      <c r="I6" s="11">
        <f>F6/C6*100</f>
        <v>0.72463768115942029</v>
      </c>
      <c r="J6" s="10">
        <f>G6/D6*100</f>
        <v>0.61713743175884173</v>
      </c>
      <c r="K6" s="8">
        <v>60.34</v>
      </c>
      <c r="L6" s="8">
        <v>61.54</v>
      </c>
      <c r="M6" s="8">
        <v>64.13</v>
      </c>
    </row>
    <row r="7" spans="1:13" ht="16.5" x14ac:dyDescent="0.25">
      <c r="A7" s="1" t="s">
        <v>1</v>
      </c>
      <c r="B7" s="7">
        <v>117</v>
      </c>
      <c r="C7" s="7">
        <v>139</v>
      </c>
      <c r="D7" s="7">
        <v>8398</v>
      </c>
      <c r="E7" s="7">
        <v>3</v>
      </c>
      <c r="F7" s="7">
        <v>4</v>
      </c>
      <c r="G7" s="7">
        <v>241</v>
      </c>
      <c r="H7" s="11">
        <f t="shared" ref="H7:J19" si="0">E7/B7*100</f>
        <v>2.5641025641025639</v>
      </c>
      <c r="I7" s="11">
        <f t="shared" si="0"/>
        <v>2.877697841726619</v>
      </c>
      <c r="J7" s="10">
        <f t="shared" si="0"/>
        <v>2.8697308883067398</v>
      </c>
      <c r="K7" s="8">
        <v>45.85</v>
      </c>
      <c r="L7" s="8">
        <v>43.99</v>
      </c>
      <c r="M7" s="8">
        <v>45.38</v>
      </c>
    </row>
    <row r="8" spans="1:13" ht="16.5" x14ac:dyDescent="0.25">
      <c r="A8" s="1" t="s">
        <v>2</v>
      </c>
      <c r="B8" s="7">
        <v>49</v>
      </c>
      <c r="C8" s="7">
        <v>52</v>
      </c>
      <c r="D8" s="7">
        <v>2495</v>
      </c>
      <c r="E8" s="7">
        <v>1</v>
      </c>
      <c r="F8" s="7">
        <v>8</v>
      </c>
      <c r="G8" s="7">
        <v>248</v>
      </c>
      <c r="H8" s="11">
        <f t="shared" si="0"/>
        <v>2.0408163265306123</v>
      </c>
      <c r="I8" s="11">
        <f t="shared" si="0"/>
        <v>15.384615384615385</v>
      </c>
      <c r="J8" s="10">
        <f t="shared" si="0"/>
        <v>9.9398797595190373</v>
      </c>
      <c r="K8" s="8">
        <v>48.02</v>
      </c>
      <c r="L8" s="8">
        <v>43.15</v>
      </c>
      <c r="M8" s="8">
        <v>47.65</v>
      </c>
    </row>
    <row r="9" spans="1:13" ht="16.5" x14ac:dyDescent="0.25">
      <c r="A9" s="1" t="s">
        <v>3</v>
      </c>
      <c r="B9" s="7">
        <v>10</v>
      </c>
      <c r="C9" s="7">
        <v>14</v>
      </c>
      <c r="D9" s="7">
        <v>781</v>
      </c>
      <c r="E9" s="7">
        <v>0</v>
      </c>
      <c r="F9" s="7">
        <v>2</v>
      </c>
      <c r="G9" s="7">
        <v>38</v>
      </c>
      <c r="H9" s="11">
        <f t="shared" si="0"/>
        <v>0</v>
      </c>
      <c r="I9" s="11">
        <f t="shared" si="0"/>
        <v>14.285714285714285</v>
      </c>
      <c r="J9" s="10">
        <f t="shared" si="0"/>
        <v>4.8655569782330348</v>
      </c>
      <c r="K9" s="8">
        <v>60.6</v>
      </c>
      <c r="L9" s="8">
        <v>55.86</v>
      </c>
      <c r="M9" s="8">
        <v>60.47</v>
      </c>
    </row>
    <row r="10" spans="1:13" ht="16.5" x14ac:dyDescent="0.25">
      <c r="A10" s="1" t="s">
        <v>4</v>
      </c>
      <c r="B10" s="7">
        <v>2</v>
      </c>
      <c r="C10" s="7">
        <v>2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60</v>
      </c>
      <c r="L10" s="8">
        <v>54.5</v>
      </c>
      <c r="M10" s="8">
        <v>69.53</v>
      </c>
    </row>
    <row r="11" spans="1:13" ht="16.5" x14ac:dyDescent="0.25">
      <c r="A11" s="1" t="s">
        <v>5</v>
      </c>
      <c r="B11" s="7">
        <v>56</v>
      </c>
      <c r="C11" s="7">
        <v>61</v>
      </c>
      <c r="D11" s="7">
        <v>1630</v>
      </c>
      <c r="E11" s="7">
        <v>2</v>
      </c>
      <c r="F11" s="7">
        <v>3</v>
      </c>
      <c r="G11" s="7">
        <v>39</v>
      </c>
      <c r="H11" s="11">
        <f t="shared" si="0"/>
        <v>3.5714285714285712</v>
      </c>
      <c r="I11" s="11">
        <f t="shared" si="0"/>
        <v>4.918032786885246</v>
      </c>
      <c r="J11" s="10">
        <f t="shared" si="0"/>
        <v>2.3926380368098159</v>
      </c>
      <c r="K11" s="8">
        <v>52.29</v>
      </c>
      <c r="L11" s="8">
        <v>55.03</v>
      </c>
      <c r="M11" s="8">
        <v>56.69</v>
      </c>
    </row>
    <row r="12" spans="1:13" ht="16.5" x14ac:dyDescent="0.25">
      <c r="A12" s="1" t="s">
        <v>6</v>
      </c>
      <c r="B12" s="7">
        <v>17</v>
      </c>
      <c r="C12" s="7">
        <v>25</v>
      </c>
      <c r="D12" s="7">
        <v>1327</v>
      </c>
      <c r="E12" s="7">
        <v>2</v>
      </c>
      <c r="F12" s="7">
        <v>1</v>
      </c>
      <c r="G12" s="7">
        <v>97</v>
      </c>
      <c r="H12" s="11">
        <f t="shared" si="0"/>
        <v>11.76470588235294</v>
      </c>
      <c r="I12" s="11">
        <f t="shared" si="0"/>
        <v>4</v>
      </c>
      <c r="J12" s="10">
        <f t="shared" si="0"/>
        <v>7.3097211755840243</v>
      </c>
      <c r="K12" s="8">
        <v>43.71</v>
      </c>
      <c r="L12" s="8">
        <v>53.48</v>
      </c>
      <c r="M12" s="8">
        <v>54.2</v>
      </c>
    </row>
    <row r="13" spans="1:13" ht="16.5" x14ac:dyDescent="0.25">
      <c r="A13" s="1" t="s">
        <v>7</v>
      </c>
      <c r="B13" s="7">
        <v>0</v>
      </c>
      <c r="C13" s="7">
        <v>5</v>
      </c>
      <c r="D13" s="7">
        <v>218</v>
      </c>
      <c r="E13" s="7">
        <v>0</v>
      </c>
      <c r="F13" s="7">
        <v>0</v>
      </c>
      <c r="G13" s="7">
        <v>1</v>
      </c>
      <c r="H13" s="11">
        <v>0</v>
      </c>
      <c r="I13" s="11">
        <f t="shared" si="0"/>
        <v>0</v>
      </c>
      <c r="J13" s="10">
        <f t="shared" si="0"/>
        <v>0.45871559633027525</v>
      </c>
      <c r="K13" s="8">
        <v>0</v>
      </c>
      <c r="L13" s="8">
        <v>70.2</v>
      </c>
      <c r="M13" s="8">
        <v>67.86</v>
      </c>
    </row>
    <row r="14" spans="1:13" ht="16.5" x14ac:dyDescent="0.25">
      <c r="A14" s="1" t="s">
        <v>8</v>
      </c>
      <c r="B14" s="7">
        <v>2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27</v>
      </c>
      <c r="L14" s="8">
        <v>38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0"/>
        <v>2.3809523809523809</v>
      </c>
      <c r="K15" s="8">
        <v>24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67</v>
      </c>
      <c r="C17" s="7">
        <v>82</v>
      </c>
      <c r="D17" s="7">
        <v>3944</v>
      </c>
      <c r="E17" s="7">
        <v>3</v>
      </c>
      <c r="F17" s="7">
        <v>1</v>
      </c>
      <c r="G17" s="7">
        <v>81</v>
      </c>
      <c r="H17" s="11">
        <f t="shared" si="0"/>
        <v>4.4776119402985071</v>
      </c>
      <c r="I17" s="11">
        <f t="shared" si="0"/>
        <v>1.2195121951219512</v>
      </c>
      <c r="J17" s="10">
        <f t="shared" si="0"/>
        <v>2.0537525354969577</v>
      </c>
      <c r="K17" s="8">
        <v>54.93</v>
      </c>
      <c r="L17" s="8">
        <v>56.77</v>
      </c>
      <c r="M17" s="8">
        <v>58.92</v>
      </c>
    </row>
    <row r="18" spans="1:13" ht="16.5" x14ac:dyDescent="0.25">
      <c r="A18" s="1" t="s">
        <v>10</v>
      </c>
      <c r="B18" s="7">
        <v>5</v>
      </c>
      <c r="C18" s="7">
        <v>5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61.6</v>
      </c>
      <c r="L18" s="8">
        <v>65</v>
      </c>
      <c r="M18" s="8">
        <v>64.06</v>
      </c>
    </row>
    <row r="19" spans="1:13" ht="16.5" x14ac:dyDescent="0.25">
      <c r="A19" s="2" t="s">
        <v>11</v>
      </c>
      <c r="B19" s="7">
        <v>118</v>
      </c>
      <c r="C19" s="7">
        <v>139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52.48</v>
      </c>
      <c r="L19" s="8">
        <v>53.06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L25" sqref="L25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71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9" t="s">
        <v>72</v>
      </c>
      <c r="C5" s="19" t="s">
        <v>73</v>
      </c>
      <c r="D5" s="3" t="s">
        <v>14</v>
      </c>
      <c r="E5" s="19" t="s">
        <v>72</v>
      </c>
      <c r="F5" s="19" t="s">
        <v>73</v>
      </c>
      <c r="G5" s="3" t="s">
        <v>14</v>
      </c>
      <c r="H5" s="20" t="s">
        <v>72</v>
      </c>
      <c r="I5" s="20" t="s">
        <v>73</v>
      </c>
      <c r="J5" s="3" t="s">
        <v>14</v>
      </c>
      <c r="K5" s="20" t="s">
        <v>72</v>
      </c>
      <c r="L5" s="20" t="s">
        <v>73</v>
      </c>
      <c r="M5" s="3" t="s">
        <v>14</v>
      </c>
    </row>
    <row r="6" spans="1:13" ht="16.5" x14ac:dyDescent="0.25">
      <c r="A6" s="4" t="s">
        <v>0</v>
      </c>
      <c r="B6" s="7">
        <v>58</v>
      </c>
      <c r="C6" s="7">
        <v>86</v>
      </c>
      <c r="D6" s="7">
        <v>8426</v>
      </c>
      <c r="E6" s="7">
        <v>1</v>
      </c>
      <c r="F6" s="7">
        <v>0</v>
      </c>
      <c r="G6" s="7">
        <v>52</v>
      </c>
      <c r="H6" s="11">
        <f>E6/B6*100</f>
        <v>1.7241379310344827</v>
      </c>
      <c r="I6" s="11">
        <f>F6/C6*100</f>
        <v>0</v>
      </c>
      <c r="J6" s="10">
        <f>G6/D6*100</f>
        <v>0.61713743175884173</v>
      </c>
      <c r="K6" s="8">
        <v>64.52</v>
      </c>
      <c r="L6" s="8">
        <v>64.42</v>
      </c>
      <c r="M6" s="8">
        <v>64.13</v>
      </c>
    </row>
    <row r="7" spans="1:13" ht="16.5" x14ac:dyDescent="0.25">
      <c r="A7" s="1" t="s">
        <v>1</v>
      </c>
      <c r="B7" s="7">
        <v>58</v>
      </c>
      <c r="C7" s="7">
        <v>85</v>
      </c>
      <c r="D7" s="7">
        <v>8398</v>
      </c>
      <c r="E7" s="7">
        <v>1</v>
      </c>
      <c r="F7" s="7">
        <v>4</v>
      </c>
      <c r="G7" s="7">
        <v>241</v>
      </c>
      <c r="H7" s="11">
        <f t="shared" ref="H7:J19" si="0">E7/B7*100</f>
        <v>1.7241379310344827</v>
      </c>
      <c r="I7" s="11">
        <f t="shared" si="0"/>
        <v>4.7058823529411766</v>
      </c>
      <c r="J7" s="10">
        <f t="shared" si="0"/>
        <v>2.8697308883067398</v>
      </c>
      <c r="K7" s="8">
        <v>50.22</v>
      </c>
      <c r="L7" s="8">
        <v>44.79</v>
      </c>
      <c r="M7" s="8">
        <v>45.38</v>
      </c>
    </row>
    <row r="8" spans="1:13" ht="16.5" x14ac:dyDescent="0.25">
      <c r="A8" s="1" t="s">
        <v>2</v>
      </c>
      <c r="B8" s="7">
        <v>11</v>
      </c>
      <c r="C8" s="7">
        <v>27</v>
      </c>
      <c r="D8" s="7">
        <v>2495</v>
      </c>
      <c r="E8" s="7">
        <v>0</v>
      </c>
      <c r="F8" s="7">
        <v>1</v>
      </c>
      <c r="G8" s="7">
        <v>248</v>
      </c>
      <c r="H8" s="11">
        <f t="shared" si="0"/>
        <v>0</v>
      </c>
      <c r="I8" s="11">
        <f t="shared" si="0"/>
        <v>3.7037037037037033</v>
      </c>
      <c r="J8" s="10">
        <f t="shared" si="0"/>
        <v>9.9398797595190373</v>
      </c>
      <c r="K8" s="8">
        <v>54.36</v>
      </c>
      <c r="L8" s="8">
        <v>49.11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8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75.33</v>
      </c>
      <c r="L9" s="8">
        <v>59.38</v>
      </c>
      <c r="M9" s="8">
        <v>60.47</v>
      </c>
    </row>
    <row r="10" spans="1:13" ht="16.5" x14ac:dyDescent="0.25">
      <c r="A10" s="1" t="s">
        <v>4</v>
      </c>
      <c r="B10" s="7">
        <v>3</v>
      </c>
      <c r="C10" s="7">
        <v>1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72</v>
      </c>
      <c r="L10" s="8">
        <v>52</v>
      </c>
      <c r="M10" s="8">
        <v>69.53</v>
      </c>
    </row>
    <row r="11" spans="1:13" ht="16.5" x14ac:dyDescent="0.25">
      <c r="A11" s="1" t="s">
        <v>5</v>
      </c>
      <c r="B11" s="7">
        <v>19</v>
      </c>
      <c r="C11" s="7">
        <v>28</v>
      </c>
      <c r="D11" s="7">
        <v>1630</v>
      </c>
      <c r="E11" s="7">
        <v>1</v>
      </c>
      <c r="F11" s="7">
        <v>0</v>
      </c>
      <c r="G11" s="7">
        <v>39</v>
      </c>
      <c r="H11" s="11">
        <f t="shared" si="0"/>
        <v>5.2631578947368416</v>
      </c>
      <c r="I11" s="11">
        <f t="shared" si="0"/>
        <v>0</v>
      </c>
      <c r="J11" s="10">
        <f t="shared" si="0"/>
        <v>2.3926380368098159</v>
      </c>
      <c r="K11" s="8">
        <v>57.32</v>
      </c>
      <c r="L11" s="8">
        <v>58.36</v>
      </c>
      <c r="M11" s="8">
        <v>56.69</v>
      </c>
    </row>
    <row r="12" spans="1:13" ht="16.5" x14ac:dyDescent="0.25">
      <c r="A12" s="1" t="s">
        <v>6</v>
      </c>
      <c r="B12" s="7">
        <v>9</v>
      </c>
      <c r="C12" s="7">
        <v>7</v>
      </c>
      <c r="D12" s="7">
        <v>1327</v>
      </c>
      <c r="E12" s="7">
        <v>0</v>
      </c>
      <c r="F12" s="7">
        <v>1</v>
      </c>
      <c r="G12" s="7">
        <v>97</v>
      </c>
      <c r="H12" s="11">
        <f t="shared" si="0"/>
        <v>0</v>
      </c>
      <c r="I12" s="11">
        <f t="shared" si="0"/>
        <v>14.285714285714285</v>
      </c>
      <c r="J12" s="10">
        <f t="shared" si="0"/>
        <v>7.3097211755840243</v>
      </c>
      <c r="K12" s="8">
        <v>58.33</v>
      </c>
      <c r="L12" s="8">
        <v>49.29</v>
      </c>
      <c r="M12" s="8">
        <v>54.2</v>
      </c>
    </row>
    <row r="13" spans="1:13" ht="16.5" x14ac:dyDescent="0.25">
      <c r="A13" s="1" t="s">
        <v>7</v>
      </c>
      <c r="B13" s="7">
        <v>3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76</v>
      </c>
      <c r="L13" s="8">
        <v>60.67</v>
      </c>
      <c r="M13" s="8">
        <v>67.86</v>
      </c>
    </row>
    <row r="14" spans="1:13" ht="16.5" x14ac:dyDescent="0.25">
      <c r="A14" s="1" t="s">
        <v>8</v>
      </c>
      <c r="B14" s="7">
        <v>8</v>
      </c>
      <c r="C14" s="7">
        <v>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42.75</v>
      </c>
      <c r="L14" s="8">
        <v>73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0"/>
        <v>2.3809523809523809</v>
      </c>
      <c r="K15" s="8">
        <v>27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32</v>
      </c>
      <c r="C17" s="7">
        <v>41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60</v>
      </c>
      <c r="L17" s="8">
        <v>60.85</v>
      </c>
      <c r="M17" s="8">
        <v>58.92</v>
      </c>
    </row>
    <row r="18" spans="1:13" ht="16.5" x14ac:dyDescent="0.25">
      <c r="A18" s="1" t="s">
        <v>10</v>
      </c>
      <c r="B18" s="7">
        <v>2</v>
      </c>
      <c r="C18" s="7">
        <v>9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74.5</v>
      </c>
      <c r="L18" s="8">
        <v>66.11</v>
      </c>
      <c r="M18" s="8">
        <v>64.06</v>
      </c>
    </row>
    <row r="19" spans="1:13" ht="16.5" x14ac:dyDescent="0.25">
      <c r="A19" s="2" t="s">
        <v>11</v>
      </c>
      <c r="B19" s="7">
        <v>58</v>
      </c>
      <c r="C19" s="7">
        <v>86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58.1</v>
      </c>
      <c r="L19" s="8">
        <v>55.88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D27" sqref="D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74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19" t="s">
        <v>75</v>
      </c>
      <c r="C5" s="19" t="s">
        <v>76</v>
      </c>
      <c r="D5" s="3" t="s">
        <v>14</v>
      </c>
      <c r="E5" s="20" t="s">
        <v>75</v>
      </c>
      <c r="F5" s="20" t="s">
        <v>76</v>
      </c>
      <c r="G5" s="3" t="s">
        <v>14</v>
      </c>
      <c r="H5" s="20" t="s">
        <v>75</v>
      </c>
      <c r="I5" s="20" t="s">
        <v>76</v>
      </c>
      <c r="J5" s="3" t="s">
        <v>14</v>
      </c>
      <c r="K5" s="20" t="s">
        <v>75</v>
      </c>
      <c r="L5" s="20" t="s">
        <v>76</v>
      </c>
      <c r="M5" s="3" t="s">
        <v>14</v>
      </c>
    </row>
    <row r="6" spans="1:13" ht="16.5" x14ac:dyDescent="0.25">
      <c r="A6" s="4" t="s">
        <v>0</v>
      </c>
      <c r="B6" s="7">
        <v>117</v>
      </c>
      <c r="C6" s="7">
        <v>95</v>
      </c>
      <c r="D6" s="7">
        <v>8426</v>
      </c>
      <c r="E6" s="7">
        <v>2</v>
      </c>
      <c r="F6" s="7">
        <v>6</v>
      </c>
      <c r="G6" s="7">
        <v>52</v>
      </c>
      <c r="H6" s="11">
        <f>E6/B6*100</f>
        <v>1.7094017094017095</v>
      </c>
      <c r="I6" s="11">
        <f>F6/C6*100</f>
        <v>6.3157894736842106</v>
      </c>
      <c r="J6" s="10">
        <f>G6/D6*100</f>
        <v>0.61713743175884173</v>
      </c>
      <c r="K6" s="8">
        <v>57.41</v>
      </c>
      <c r="L6" s="8">
        <v>59.37</v>
      </c>
      <c r="M6" s="8">
        <v>64.13</v>
      </c>
    </row>
    <row r="7" spans="1:13" ht="16.5" x14ac:dyDescent="0.25">
      <c r="A7" s="1" t="s">
        <v>1</v>
      </c>
      <c r="B7" s="7">
        <v>118</v>
      </c>
      <c r="C7" s="7">
        <v>94</v>
      </c>
      <c r="D7" s="7">
        <v>8398</v>
      </c>
      <c r="E7" s="7">
        <v>4</v>
      </c>
      <c r="F7" s="7">
        <v>4</v>
      </c>
      <c r="G7" s="7">
        <v>241</v>
      </c>
      <c r="H7" s="11">
        <f t="shared" ref="H7:J19" si="0">E7/B7*100</f>
        <v>3.3898305084745761</v>
      </c>
      <c r="I7" s="11">
        <f t="shared" si="0"/>
        <v>4.2553191489361701</v>
      </c>
      <c r="J7" s="10">
        <f t="shared" si="0"/>
        <v>2.8697308883067398</v>
      </c>
      <c r="K7" s="8">
        <v>47.47</v>
      </c>
      <c r="L7" s="8">
        <v>46.3</v>
      </c>
      <c r="M7" s="8">
        <v>45.38</v>
      </c>
    </row>
    <row r="8" spans="1:13" ht="16.5" x14ac:dyDescent="0.25">
      <c r="A8" s="1" t="s">
        <v>2</v>
      </c>
      <c r="B8" s="7">
        <v>32</v>
      </c>
      <c r="C8" s="7">
        <v>22</v>
      </c>
      <c r="D8" s="7">
        <v>2495</v>
      </c>
      <c r="E8" s="7">
        <v>1</v>
      </c>
      <c r="F8" s="7">
        <v>1</v>
      </c>
      <c r="G8" s="7">
        <v>248</v>
      </c>
      <c r="H8" s="11">
        <f t="shared" si="0"/>
        <v>3.125</v>
      </c>
      <c r="I8" s="11">
        <f t="shared" si="0"/>
        <v>4.5454545454545459</v>
      </c>
      <c r="J8" s="10">
        <f t="shared" si="0"/>
        <v>9.9398797595190373</v>
      </c>
      <c r="K8" s="8">
        <v>51.38</v>
      </c>
      <c r="L8" s="8">
        <v>49</v>
      </c>
      <c r="M8" s="8">
        <v>47.65</v>
      </c>
    </row>
    <row r="9" spans="1:13" ht="16.5" x14ac:dyDescent="0.25">
      <c r="A9" s="1" t="s">
        <v>3</v>
      </c>
      <c r="B9" s="7">
        <v>9</v>
      </c>
      <c r="C9" s="7">
        <v>7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61.11</v>
      </c>
      <c r="L9" s="8">
        <v>66.290000000000006</v>
      </c>
      <c r="M9" s="8">
        <v>60.47</v>
      </c>
    </row>
    <row r="10" spans="1:13" ht="16.5" x14ac:dyDescent="0.25">
      <c r="A10" s="1" t="s">
        <v>4</v>
      </c>
      <c r="B10" s="7">
        <v>6</v>
      </c>
      <c r="C10" s="7">
        <v>2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61.67</v>
      </c>
      <c r="L10" s="8">
        <v>61.5</v>
      </c>
      <c r="M10" s="8">
        <v>69.53</v>
      </c>
    </row>
    <row r="11" spans="1:13" ht="16.5" x14ac:dyDescent="0.25">
      <c r="A11" s="1" t="s">
        <v>5</v>
      </c>
      <c r="B11" s="7">
        <v>26</v>
      </c>
      <c r="C11" s="7">
        <v>22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56.12</v>
      </c>
      <c r="L11" s="8">
        <v>59.77</v>
      </c>
      <c r="M11" s="8">
        <v>56.69</v>
      </c>
    </row>
    <row r="12" spans="1:13" ht="16.5" x14ac:dyDescent="0.25">
      <c r="A12" s="1" t="s">
        <v>6</v>
      </c>
      <c r="B12" s="7">
        <v>19</v>
      </c>
      <c r="C12" s="7">
        <v>9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56.74</v>
      </c>
      <c r="L12" s="8">
        <v>65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1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71.25</v>
      </c>
      <c r="L13" s="8">
        <v>66</v>
      </c>
      <c r="M13" s="8">
        <v>67.86</v>
      </c>
    </row>
    <row r="14" spans="1:13" ht="16.5" x14ac:dyDescent="0.25">
      <c r="A14" s="1" t="s">
        <v>8</v>
      </c>
      <c r="B14" s="7">
        <v>3</v>
      </c>
      <c r="C14" s="7">
        <v>5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60</v>
      </c>
      <c r="L14" s="8">
        <v>47.4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54</v>
      </c>
      <c r="C17" s="7">
        <v>49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57.3</v>
      </c>
      <c r="L17" s="8">
        <v>56.59</v>
      </c>
      <c r="M17" s="8">
        <v>58.92</v>
      </c>
    </row>
    <row r="18" spans="1:13" ht="16.5" x14ac:dyDescent="0.25">
      <c r="A18" s="1" t="s">
        <v>10</v>
      </c>
      <c r="B18" s="7">
        <v>11</v>
      </c>
      <c r="C18" s="7">
        <v>12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58.36</v>
      </c>
      <c r="L18" s="8">
        <v>62.08</v>
      </c>
      <c r="M18" s="8">
        <v>64.06</v>
      </c>
    </row>
    <row r="19" spans="1:13" ht="16.5" x14ac:dyDescent="0.25">
      <c r="A19" s="2" t="s">
        <v>11</v>
      </c>
      <c r="B19" s="7">
        <v>118</v>
      </c>
      <c r="C19" s="7">
        <v>95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54.19</v>
      </c>
      <c r="L19" s="8">
        <v>54.65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23" sqref="H23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50.25" thickBot="1" x14ac:dyDescent="0.3">
      <c r="A5" s="25"/>
      <c r="B5" s="19" t="s">
        <v>78</v>
      </c>
      <c r="C5" s="19" t="s">
        <v>79</v>
      </c>
      <c r="D5" s="3" t="s">
        <v>14</v>
      </c>
      <c r="E5" s="19" t="s">
        <v>78</v>
      </c>
      <c r="F5" s="19" t="s">
        <v>79</v>
      </c>
      <c r="G5" s="3" t="s">
        <v>14</v>
      </c>
      <c r="H5" s="19" t="s">
        <v>78</v>
      </c>
      <c r="I5" s="19" t="s">
        <v>79</v>
      </c>
      <c r="J5" s="3" t="s">
        <v>14</v>
      </c>
      <c r="K5" s="20" t="s">
        <v>78</v>
      </c>
      <c r="L5" s="20" t="s">
        <v>79</v>
      </c>
      <c r="M5" s="3" t="s">
        <v>14</v>
      </c>
    </row>
    <row r="6" spans="1:13" ht="16.5" x14ac:dyDescent="0.25">
      <c r="A6" s="4" t="s">
        <v>0</v>
      </c>
      <c r="B6" s="7">
        <v>51</v>
      </c>
      <c r="C6" s="7">
        <v>64</v>
      </c>
      <c r="D6" s="7">
        <v>8426</v>
      </c>
      <c r="E6" s="7">
        <v>0</v>
      </c>
      <c r="F6" s="7">
        <v>1</v>
      </c>
      <c r="G6" s="7">
        <v>52</v>
      </c>
      <c r="H6" s="11">
        <f>E6/B6*100</f>
        <v>0</v>
      </c>
      <c r="I6" s="11">
        <f>F6/C6*100</f>
        <v>1.5625</v>
      </c>
      <c r="J6" s="10">
        <f>G6/D6*100</f>
        <v>0.61713743175884173</v>
      </c>
      <c r="K6" s="8">
        <v>58.78</v>
      </c>
      <c r="L6" s="8">
        <v>61.64</v>
      </c>
      <c r="M6" s="8">
        <v>64.13</v>
      </c>
    </row>
    <row r="7" spans="1:13" ht="16.5" x14ac:dyDescent="0.25">
      <c r="A7" s="1" t="s">
        <v>1</v>
      </c>
      <c r="B7" s="7">
        <v>50</v>
      </c>
      <c r="C7" s="7">
        <v>64</v>
      </c>
      <c r="D7" s="7">
        <v>8398</v>
      </c>
      <c r="E7" s="7">
        <v>1</v>
      </c>
      <c r="F7" s="7">
        <v>3</v>
      </c>
      <c r="G7" s="7">
        <v>241</v>
      </c>
      <c r="H7" s="11">
        <f t="shared" ref="H7:J19" si="0">E7/B7*100</f>
        <v>2</v>
      </c>
      <c r="I7" s="11">
        <f t="shared" si="0"/>
        <v>4.6875</v>
      </c>
      <c r="J7" s="10">
        <f t="shared" si="0"/>
        <v>2.8697308883067398</v>
      </c>
      <c r="K7" s="8">
        <v>45.92</v>
      </c>
      <c r="L7" s="8">
        <v>40.19</v>
      </c>
      <c r="M7" s="8">
        <v>45.38</v>
      </c>
    </row>
    <row r="8" spans="1:13" ht="16.5" x14ac:dyDescent="0.25">
      <c r="A8" s="1" t="s">
        <v>2</v>
      </c>
      <c r="B8" s="7">
        <v>22</v>
      </c>
      <c r="C8" s="7">
        <v>17</v>
      </c>
      <c r="D8" s="7">
        <v>2495</v>
      </c>
      <c r="E8" s="7">
        <v>0</v>
      </c>
      <c r="F8" s="7">
        <v>2</v>
      </c>
      <c r="G8" s="7">
        <v>248</v>
      </c>
      <c r="H8" s="11">
        <f t="shared" si="0"/>
        <v>0</v>
      </c>
      <c r="I8" s="11">
        <f t="shared" si="0"/>
        <v>11.76470588235294</v>
      </c>
      <c r="J8" s="10">
        <f t="shared" si="0"/>
        <v>9.9398797595190373</v>
      </c>
      <c r="K8" s="8">
        <v>50.23</v>
      </c>
      <c r="L8" s="8">
        <v>47</v>
      </c>
      <c r="M8" s="8">
        <v>47.65</v>
      </c>
    </row>
    <row r="9" spans="1:13" ht="16.5" x14ac:dyDescent="0.25">
      <c r="A9" s="1" t="s">
        <v>3</v>
      </c>
      <c r="B9" s="7">
        <v>13</v>
      </c>
      <c r="C9" s="7">
        <v>13</v>
      </c>
      <c r="D9" s="7">
        <v>781</v>
      </c>
      <c r="E9" s="7">
        <v>0</v>
      </c>
      <c r="F9" s="7">
        <v>2</v>
      </c>
      <c r="G9" s="7">
        <v>38</v>
      </c>
      <c r="H9" s="11">
        <f t="shared" si="0"/>
        <v>0</v>
      </c>
      <c r="I9" s="11">
        <f t="shared" si="0"/>
        <v>15.384615384615385</v>
      </c>
      <c r="J9" s="10">
        <f t="shared" si="0"/>
        <v>4.8655569782330348</v>
      </c>
      <c r="K9" s="8">
        <v>55.62</v>
      </c>
      <c r="L9" s="8">
        <v>51.38</v>
      </c>
      <c r="M9" s="8">
        <v>60.47</v>
      </c>
    </row>
    <row r="10" spans="1:13" ht="16.5" x14ac:dyDescent="0.25">
      <c r="A10" s="1" t="s">
        <v>4</v>
      </c>
      <c r="B10" s="7">
        <v>7</v>
      </c>
      <c r="C10" s="7">
        <v>9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58.57</v>
      </c>
      <c r="L10" s="8">
        <v>54</v>
      </c>
      <c r="M10" s="8">
        <v>69.53</v>
      </c>
    </row>
    <row r="11" spans="1:13" ht="16.5" x14ac:dyDescent="0.25">
      <c r="A11" s="1" t="s">
        <v>5</v>
      </c>
      <c r="B11" s="7">
        <v>23</v>
      </c>
      <c r="C11" s="7">
        <v>25</v>
      </c>
      <c r="D11" s="7">
        <v>1630</v>
      </c>
      <c r="E11" s="7">
        <v>0</v>
      </c>
      <c r="F11" s="7">
        <v>1</v>
      </c>
      <c r="G11" s="7">
        <v>39</v>
      </c>
      <c r="H11" s="11">
        <f t="shared" si="0"/>
        <v>0</v>
      </c>
      <c r="I11" s="11">
        <f t="shared" si="0"/>
        <v>4</v>
      </c>
      <c r="J11" s="10">
        <f t="shared" si="0"/>
        <v>2.3926380368098159</v>
      </c>
      <c r="K11" s="8">
        <v>52.35</v>
      </c>
      <c r="L11" s="8">
        <v>54.12</v>
      </c>
      <c r="M11" s="8">
        <v>56.69</v>
      </c>
    </row>
    <row r="12" spans="1:13" ht="16.5" x14ac:dyDescent="0.25">
      <c r="A12" s="1" t="s">
        <v>6</v>
      </c>
      <c r="B12" s="7">
        <v>7</v>
      </c>
      <c r="C12" s="7">
        <v>13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48.71</v>
      </c>
      <c r="L12" s="8">
        <v>51.54</v>
      </c>
      <c r="M12" s="8">
        <v>54.2</v>
      </c>
    </row>
    <row r="13" spans="1:13" ht="16.5" x14ac:dyDescent="0.25">
      <c r="A13" s="1" t="s">
        <v>7</v>
      </c>
      <c r="B13" s="7">
        <v>0</v>
      </c>
      <c r="C13" s="7">
        <v>0</v>
      </c>
      <c r="D13" s="7">
        <v>218</v>
      </c>
      <c r="E13" s="7">
        <v>0</v>
      </c>
      <c r="F13" s="7">
        <v>0</v>
      </c>
      <c r="G13" s="7">
        <v>1</v>
      </c>
      <c r="H13" s="11">
        <v>0</v>
      </c>
      <c r="I13" s="11">
        <v>0</v>
      </c>
      <c r="J13" s="10">
        <f t="shared" si="0"/>
        <v>0.45871559633027525</v>
      </c>
      <c r="K13" s="8">
        <v>0</v>
      </c>
      <c r="L13" s="8">
        <v>0</v>
      </c>
      <c r="M13" s="8">
        <v>67.86</v>
      </c>
    </row>
    <row r="14" spans="1:13" ht="16.5" x14ac:dyDescent="0.25">
      <c r="A14" s="1" t="s">
        <v>8</v>
      </c>
      <c r="B14" s="7">
        <v>2</v>
      </c>
      <c r="C14" s="7">
        <v>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37</v>
      </c>
      <c r="L14" s="8">
        <v>54.5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29</v>
      </c>
      <c r="C17" s="7">
        <v>31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53.69</v>
      </c>
      <c r="L17" s="8">
        <v>59.35</v>
      </c>
      <c r="M17" s="8">
        <v>58.92</v>
      </c>
    </row>
    <row r="18" spans="1:13" ht="16.5" x14ac:dyDescent="0.25">
      <c r="A18" s="1" t="s">
        <v>10</v>
      </c>
      <c r="B18" s="7">
        <v>0</v>
      </c>
      <c r="C18" s="7">
        <v>4</v>
      </c>
      <c r="D18" s="7">
        <v>645</v>
      </c>
      <c r="E18" s="7">
        <v>0</v>
      </c>
      <c r="F18" s="7">
        <v>0</v>
      </c>
      <c r="G18" s="7">
        <v>7</v>
      </c>
      <c r="H18" s="11">
        <v>0</v>
      </c>
      <c r="I18" s="11">
        <f t="shared" si="0"/>
        <v>0</v>
      </c>
      <c r="J18" s="10">
        <f t="shared" si="0"/>
        <v>1.0852713178294573</v>
      </c>
      <c r="K18" s="8">
        <v>0</v>
      </c>
      <c r="L18" s="8">
        <v>62.25</v>
      </c>
      <c r="M18" s="8">
        <v>64.06</v>
      </c>
    </row>
    <row r="19" spans="1:13" ht="16.5" x14ac:dyDescent="0.25">
      <c r="A19" s="2" t="s">
        <v>11</v>
      </c>
      <c r="B19" s="7">
        <v>51</v>
      </c>
      <c r="C19" s="7">
        <v>64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52.49</v>
      </c>
      <c r="L19" s="8">
        <v>52.44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F16" sqref="F16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2.8554687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1.85546875" customWidth="1"/>
    <col min="12" max="12" width="11.140625" customWidth="1"/>
  </cols>
  <sheetData>
    <row r="2" spans="1:13" ht="73.5" customHeight="1" x14ac:dyDescent="0.25">
      <c r="A2" s="23" t="s">
        <v>80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42.75" customHeight="1" thickBot="1" x14ac:dyDescent="0.3">
      <c r="A5" s="25"/>
      <c r="B5" s="19" t="s">
        <v>81</v>
      </c>
      <c r="C5" s="19" t="s">
        <v>82</v>
      </c>
      <c r="D5" s="3" t="s">
        <v>14</v>
      </c>
      <c r="E5" s="20" t="s">
        <v>81</v>
      </c>
      <c r="F5" s="20" t="s">
        <v>82</v>
      </c>
      <c r="G5" s="3" t="s">
        <v>14</v>
      </c>
      <c r="H5" s="20" t="s">
        <v>81</v>
      </c>
      <c r="I5" s="20" t="s">
        <v>82</v>
      </c>
      <c r="J5" s="3" t="s">
        <v>14</v>
      </c>
      <c r="K5" s="20" t="s">
        <v>81</v>
      </c>
      <c r="L5" s="20" t="s">
        <v>82</v>
      </c>
      <c r="M5" s="3" t="s">
        <v>14</v>
      </c>
    </row>
    <row r="6" spans="1:13" ht="16.5" x14ac:dyDescent="0.25">
      <c r="A6" s="4" t="s">
        <v>0</v>
      </c>
      <c r="B6" s="7">
        <v>254</v>
      </c>
      <c r="C6" s="7">
        <v>202</v>
      </c>
      <c r="D6" s="7">
        <v>8426</v>
      </c>
      <c r="E6" s="7">
        <v>3</v>
      </c>
      <c r="F6" s="7">
        <v>2</v>
      </c>
      <c r="G6" s="7">
        <v>52</v>
      </c>
      <c r="H6" s="11">
        <f>E6/B6*100</f>
        <v>1.1811023622047243</v>
      </c>
      <c r="I6" s="11">
        <f>F6/C6*100</f>
        <v>0.99009900990099009</v>
      </c>
      <c r="J6" s="10">
        <f>G6/D6*100</f>
        <v>0.61713743175884173</v>
      </c>
      <c r="K6" s="8">
        <v>61.78</v>
      </c>
      <c r="L6" s="8">
        <v>62.66</v>
      </c>
      <c r="M6" s="8">
        <v>64.13</v>
      </c>
    </row>
    <row r="7" spans="1:13" ht="16.5" x14ac:dyDescent="0.25">
      <c r="A7" s="1" t="s">
        <v>1</v>
      </c>
      <c r="B7" s="7">
        <v>252</v>
      </c>
      <c r="C7" s="7">
        <v>201</v>
      </c>
      <c r="D7" s="7">
        <v>8398</v>
      </c>
      <c r="E7" s="7">
        <v>4</v>
      </c>
      <c r="F7" s="7">
        <v>8</v>
      </c>
      <c r="G7" s="7">
        <v>241</v>
      </c>
      <c r="H7" s="11">
        <f t="shared" ref="H7:J19" si="0">E7/B7*100</f>
        <v>1.5873015873015872</v>
      </c>
      <c r="I7" s="11">
        <f t="shared" si="0"/>
        <v>3.9800995024875623</v>
      </c>
      <c r="J7" s="10">
        <f t="shared" si="0"/>
        <v>2.8697308883067398</v>
      </c>
      <c r="K7" s="8">
        <v>48.47</v>
      </c>
      <c r="L7" s="8">
        <v>43.99</v>
      </c>
      <c r="M7" s="8">
        <v>45.38</v>
      </c>
    </row>
    <row r="8" spans="1:13" ht="16.5" x14ac:dyDescent="0.25">
      <c r="A8" s="1" t="s">
        <v>2</v>
      </c>
      <c r="B8" s="7">
        <v>65</v>
      </c>
      <c r="C8" s="7">
        <v>74</v>
      </c>
      <c r="D8" s="7">
        <v>2495</v>
      </c>
      <c r="E8" s="7">
        <v>2</v>
      </c>
      <c r="F8" s="7">
        <v>8</v>
      </c>
      <c r="G8" s="7">
        <v>248</v>
      </c>
      <c r="H8" s="11">
        <f t="shared" si="0"/>
        <v>3.0769230769230771</v>
      </c>
      <c r="I8" s="11">
        <f t="shared" si="0"/>
        <v>10.810810810810811</v>
      </c>
      <c r="J8" s="10">
        <f t="shared" si="0"/>
        <v>9.9398797595190373</v>
      </c>
      <c r="K8" s="8">
        <v>50.22</v>
      </c>
      <c r="L8" s="8">
        <v>44.12</v>
      </c>
      <c r="M8" s="8">
        <v>47.65</v>
      </c>
    </row>
    <row r="9" spans="1:13" ht="16.5" x14ac:dyDescent="0.25">
      <c r="A9" s="1" t="s">
        <v>3</v>
      </c>
      <c r="B9" s="7">
        <v>20</v>
      </c>
      <c r="C9" s="7">
        <v>14</v>
      </c>
      <c r="D9" s="7">
        <v>781</v>
      </c>
      <c r="E9" s="7">
        <v>1</v>
      </c>
      <c r="F9" s="7">
        <v>0</v>
      </c>
      <c r="G9" s="7">
        <v>38</v>
      </c>
      <c r="H9" s="11">
        <f t="shared" si="0"/>
        <v>5</v>
      </c>
      <c r="I9" s="11">
        <f t="shared" si="0"/>
        <v>0</v>
      </c>
      <c r="J9" s="10">
        <f t="shared" si="0"/>
        <v>4.8655569782330348</v>
      </c>
      <c r="K9" s="8">
        <v>60.25</v>
      </c>
      <c r="L9" s="8">
        <v>57.64</v>
      </c>
      <c r="M9" s="8">
        <v>60.47</v>
      </c>
    </row>
    <row r="10" spans="1:13" ht="16.5" x14ac:dyDescent="0.25">
      <c r="A10" s="1" t="s">
        <v>4</v>
      </c>
      <c r="B10" s="7">
        <v>7</v>
      </c>
      <c r="C10" s="7">
        <v>3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58.14</v>
      </c>
      <c r="L10" s="8">
        <v>69.33</v>
      </c>
      <c r="M10" s="8">
        <v>69.53</v>
      </c>
    </row>
    <row r="11" spans="1:13" ht="16.5" x14ac:dyDescent="0.25">
      <c r="A11" s="1" t="s">
        <v>5</v>
      </c>
      <c r="B11" s="7">
        <v>59</v>
      </c>
      <c r="C11" s="7">
        <v>55</v>
      </c>
      <c r="D11" s="7">
        <v>1630</v>
      </c>
      <c r="E11" s="7">
        <v>0</v>
      </c>
      <c r="F11" s="7">
        <v>1</v>
      </c>
      <c r="G11" s="7">
        <v>39</v>
      </c>
      <c r="H11" s="11">
        <f t="shared" si="0"/>
        <v>0</v>
      </c>
      <c r="I11" s="11">
        <f t="shared" si="0"/>
        <v>1.8181818181818181</v>
      </c>
      <c r="J11" s="10">
        <f t="shared" si="0"/>
        <v>2.3926380368098159</v>
      </c>
      <c r="K11" s="8">
        <v>57.08</v>
      </c>
      <c r="L11" s="8">
        <v>54.65</v>
      </c>
      <c r="M11" s="8">
        <v>56.69</v>
      </c>
    </row>
    <row r="12" spans="1:13" ht="16.5" x14ac:dyDescent="0.25">
      <c r="A12" s="1" t="s">
        <v>6</v>
      </c>
      <c r="B12" s="7">
        <v>28</v>
      </c>
      <c r="C12" s="7">
        <v>20</v>
      </c>
      <c r="D12" s="7">
        <v>1327</v>
      </c>
      <c r="E12" s="7">
        <v>1</v>
      </c>
      <c r="F12" s="7">
        <v>2</v>
      </c>
      <c r="G12" s="7">
        <v>97</v>
      </c>
      <c r="H12" s="11">
        <f t="shared" si="0"/>
        <v>3.5714285714285712</v>
      </c>
      <c r="I12" s="11">
        <f t="shared" si="0"/>
        <v>10</v>
      </c>
      <c r="J12" s="10">
        <f t="shared" si="0"/>
        <v>7.3097211755840243</v>
      </c>
      <c r="K12" s="8">
        <v>54.68</v>
      </c>
      <c r="L12" s="8">
        <v>56.15</v>
      </c>
      <c r="M12" s="8">
        <v>54.2</v>
      </c>
    </row>
    <row r="13" spans="1:13" ht="16.5" x14ac:dyDescent="0.25">
      <c r="A13" s="1" t="s">
        <v>7</v>
      </c>
      <c r="B13" s="7">
        <v>8</v>
      </c>
      <c r="C13" s="7">
        <v>4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64.38</v>
      </c>
      <c r="L13" s="8">
        <v>75.5</v>
      </c>
      <c r="M13" s="8">
        <v>67.86</v>
      </c>
    </row>
    <row r="14" spans="1:13" ht="16.5" x14ac:dyDescent="0.25">
      <c r="A14" s="1" t="s">
        <v>8</v>
      </c>
      <c r="B14" s="7">
        <v>5</v>
      </c>
      <c r="C14" s="7">
        <v>5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57.2</v>
      </c>
      <c r="L14" s="8">
        <v>75.599999999999994</v>
      </c>
      <c r="M14" s="8">
        <v>62.81</v>
      </c>
    </row>
    <row r="15" spans="1:13" ht="16.5" x14ac:dyDescent="0.25">
      <c r="A15" s="1" t="s">
        <v>12</v>
      </c>
      <c r="B15" s="7">
        <v>2</v>
      </c>
      <c r="C15" s="7">
        <v>1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f t="shared" si="0"/>
        <v>0</v>
      </c>
      <c r="J15" s="10">
        <f t="shared" si="0"/>
        <v>2.3809523809523809</v>
      </c>
      <c r="K15" s="8">
        <v>23.5</v>
      </c>
      <c r="L15" s="8">
        <v>37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123</v>
      </c>
      <c r="C17" s="7">
        <v>91</v>
      </c>
      <c r="D17" s="7">
        <v>3944</v>
      </c>
      <c r="E17" s="7">
        <v>3</v>
      </c>
      <c r="F17" s="7">
        <v>3</v>
      </c>
      <c r="G17" s="7">
        <v>81</v>
      </c>
      <c r="H17" s="11">
        <f t="shared" si="0"/>
        <v>2.4390243902439024</v>
      </c>
      <c r="I17" s="11">
        <f t="shared" si="0"/>
        <v>3.296703296703297</v>
      </c>
      <c r="J17" s="10">
        <f t="shared" si="0"/>
        <v>2.0537525354969577</v>
      </c>
      <c r="K17" s="8">
        <v>58.67</v>
      </c>
      <c r="L17" s="8">
        <v>58.96</v>
      </c>
      <c r="M17" s="8">
        <v>58.92</v>
      </c>
    </row>
    <row r="18" spans="1:13" ht="16.5" x14ac:dyDescent="0.25">
      <c r="A18" s="1" t="s">
        <v>10</v>
      </c>
      <c r="B18" s="7">
        <v>19</v>
      </c>
      <c r="C18" s="7">
        <v>9</v>
      </c>
      <c r="D18" s="7">
        <v>645</v>
      </c>
      <c r="E18" s="7">
        <v>0</v>
      </c>
      <c r="F18" s="7">
        <v>1</v>
      </c>
      <c r="G18" s="7">
        <v>7</v>
      </c>
      <c r="H18" s="11">
        <f t="shared" si="0"/>
        <v>0</v>
      </c>
      <c r="I18" s="11">
        <f t="shared" si="0"/>
        <v>11.111111111111111</v>
      </c>
      <c r="J18" s="10">
        <f t="shared" si="0"/>
        <v>1.0852713178294573</v>
      </c>
      <c r="K18" s="8">
        <v>58.05</v>
      </c>
      <c r="L18" s="8">
        <v>64.44</v>
      </c>
      <c r="M18" s="8">
        <v>64.06</v>
      </c>
    </row>
    <row r="19" spans="1:13" ht="16.5" x14ac:dyDescent="0.25">
      <c r="A19" s="2" t="s">
        <v>11</v>
      </c>
      <c r="B19" s="7">
        <v>254</v>
      </c>
      <c r="C19" s="7">
        <v>202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55.64</v>
      </c>
      <c r="L19" s="8">
        <v>53.86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1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:I1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83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84</v>
      </c>
      <c r="C5" s="20" t="s">
        <v>85</v>
      </c>
      <c r="D5" s="3" t="s">
        <v>14</v>
      </c>
      <c r="E5" s="20" t="s">
        <v>84</v>
      </c>
      <c r="F5" s="20" t="s">
        <v>85</v>
      </c>
      <c r="G5" s="3" t="s">
        <v>14</v>
      </c>
      <c r="H5" s="20" t="s">
        <v>84</v>
      </c>
      <c r="I5" s="20" t="s">
        <v>85</v>
      </c>
      <c r="J5" s="3" t="s">
        <v>14</v>
      </c>
      <c r="K5" s="20" t="s">
        <v>84</v>
      </c>
      <c r="L5" s="20" t="s">
        <v>85</v>
      </c>
      <c r="M5" s="3" t="s">
        <v>14</v>
      </c>
    </row>
    <row r="6" spans="1:13" ht="16.5" x14ac:dyDescent="0.25">
      <c r="A6" s="4" t="s">
        <v>0</v>
      </c>
      <c r="B6" s="7">
        <v>127</v>
      </c>
      <c r="C6" s="7">
        <v>121</v>
      </c>
      <c r="D6" s="7">
        <v>8426</v>
      </c>
      <c r="E6" s="7">
        <v>0</v>
      </c>
      <c r="F6" s="7">
        <v>1</v>
      </c>
      <c r="G6" s="7">
        <v>52</v>
      </c>
      <c r="H6" s="11">
        <f>E6/B6*100</f>
        <v>0</v>
      </c>
      <c r="I6" s="11">
        <f>F6/C6*100</f>
        <v>0.82644628099173556</v>
      </c>
      <c r="J6" s="10">
        <f>G6/D6*100</f>
        <v>0.61713743175884173</v>
      </c>
      <c r="K6" s="8">
        <v>60.85</v>
      </c>
      <c r="L6" s="8">
        <v>60.04</v>
      </c>
      <c r="M6" s="8">
        <v>64.13</v>
      </c>
    </row>
    <row r="7" spans="1:13" ht="16.5" x14ac:dyDescent="0.25">
      <c r="A7" s="1" t="s">
        <v>1</v>
      </c>
      <c r="B7" s="7">
        <v>127</v>
      </c>
      <c r="C7" s="7">
        <v>121</v>
      </c>
      <c r="D7" s="7">
        <v>8398</v>
      </c>
      <c r="E7" s="7">
        <v>3</v>
      </c>
      <c r="F7" s="7">
        <v>8</v>
      </c>
      <c r="G7" s="7">
        <v>241</v>
      </c>
      <c r="H7" s="11">
        <f t="shared" ref="H7:J19" si="0">E7/B7*100</f>
        <v>2.3622047244094486</v>
      </c>
      <c r="I7" s="11">
        <f t="shared" si="0"/>
        <v>6.6115702479338845</v>
      </c>
      <c r="J7" s="10">
        <f t="shared" si="0"/>
        <v>2.8697308883067398</v>
      </c>
      <c r="K7" s="8">
        <v>48.69</v>
      </c>
      <c r="L7" s="8">
        <v>41.79</v>
      </c>
      <c r="M7" s="8">
        <v>45.38</v>
      </c>
    </row>
    <row r="8" spans="1:13" ht="16.5" x14ac:dyDescent="0.25">
      <c r="A8" s="1" t="s">
        <v>2</v>
      </c>
      <c r="B8" s="7">
        <v>34</v>
      </c>
      <c r="C8" s="7">
        <v>33</v>
      </c>
      <c r="D8" s="7">
        <v>2495</v>
      </c>
      <c r="E8" s="7">
        <v>1</v>
      </c>
      <c r="F8" s="7">
        <v>4</v>
      </c>
      <c r="G8" s="7">
        <v>248</v>
      </c>
      <c r="H8" s="11">
        <f t="shared" si="0"/>
        <v>2.9411764705882351</v>
      </c>
      <c r="I8" s="11">
        <f t="shared" si="0"/>
        <v>12.121212121212121</v>
      </c>
      <c r="J8" s="10">
        <f t="shared" si="0"/>
        <v>9.9398797595190373</v>
      </c>
      <c r="K8" s="8">
        <v>52.44</v>
      </c>
      <c r="L8" s="8">
        <v>45.76</v>
      </c>
      <c r="M8" s="8">
        <v>47.65</v>
      </c>
    </row>
    <row r="9" spans="1:13" ht="16.5" x14ac:dyDescent="0.25">
      <c r="A9" s="1" t="s">
        <v>3</v>
      </c>
      <c r="B9" s="7">
        <v>15</v>
      </c>
      <c r="C9" s="7">
        <v>25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58.33</v>
      </c>
      <c r="L9" s="8">
        <v>57.64</v>
      </c>
      <c r="M9" s="8">
        <v>60.47</v>
      </c>
    </row>
    <row r="10" spans="1:13" ht="16.5" x14ac:dyDescent="0.25">
      <c r="A10" s="1" t="s">
        <v>4</v>
      </c>
      <c r="B10" s="7">
        <v>5</v>
      </c>
      <c r="C10" s="7">
        <v>3</v>
      </c>
      <c r="D10" s="7">
        <v>554</v>
      </c>
      <c r="E10" s="7">
        <v>0</v>
      </c>
      <c r="F10" s="7">
        <v>2</v>
      </c>
      <c r="G10" s="7">
        <v>13</v>
      </c>
      <c r="H10" s="11">
        <f t="shared" si="0"/>
        <v>0</v>
      </c>
      <c r="I10" s="11">
        <f t="shared" si="0"/>
        <v>66.666666666666657</v>
      </c>
      <c r="J10" s="10">
        <f t="shared" si="0"/>
        <v>2.3465703971119134</v>
      </c>
      <c r="K10" s="8">
        <v>63.6</v>
      </c>
      <c r="L10" s="8">
        <v>45</v>
      </c>
      <c r="M10" s="8">
        <v>69.53</v>
      </c>
    </row>
    <row r="11" spans="1:13" ht="16.5" x14ac:dyDescent="0.25">
      <c r="A11" s="1" t="s">
        <v>5</v>
      </c>
      <c r="B11" s="7">
        <v>43</v>
      </c>
      <c r="C11" s="7">
        <v>45</v>
      </c>
      <c r="D11" s="7">
        <v>1630</v>
      </c>
      <c r="E11" s="7">
        <v>2</v>
      </c>
      <c r="F11" s="7">
        <v>0</v>
      </c>
      <c r="G11" s="7">
        <v>39</v>
      </c>
      <c r="H11" s="11">
        <f t="shared" si="0"/>
        <v>4.6511627906976747</v>
      </c>
      <c r="I11" s="11">
        <f t="shared" si="0"/>
        <v>0</v>
      </c>
      <c r="J11" s="10">
        <f t="shared" si="0"/>
        <v>2.3926380368098159</v>
      </c>
      <c r="K11" s="8">
        <v>57.26</v>
      </c>
      <c r="L11" s="8">
        <v>55.44</v>
      </c>
      <c r="M11" s="8">
        <v>56.69</v>
      </c>
    </row>
    <row r="12" spans="1:13" ht="16.5" x14ac:dyDescent="0.25">
      <c r="A12" s="1" t="s">
        <v>6</v>
      </c>
      <c r="B12" s="7">
        <v>23</v>
      </c>
      <c r="C12" s="7">
        <v>11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54.61</v>
      </c>
      <c r="L12" s="8">
        <v>56</v>
      </c>
      <c r="M12" s="8">
        <v>54.2</v>
      </c>
    </row>
    <row r="13" spans="1:13" ht="16.5" x14ac:dyDescent="0.25">
      <c r="A13" s="1" t="s">
        <v>7</v>
      </c>
      <c r="B13" s="7">
        <v>5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67.8</v>
      </c>
      <c r="L13" s="8">
        <v>72</v>
      </c>
      <c r="M13" s="8">
        <v>67.86</v>
      </c>
    </row>
    <row r="14" spans="1:13" ht="16.5" x14ac:dyDescent="0.25">
      <c r="A14" s="1" t="s">
        <v>8</v>
      </c>
      <c r="B14" s="7">
        <v>1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79</v>
      </c>
      <c r="L14" s="8">
        <v>48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44</v>
      </c>
      <c r="C17" s="7">
        <v>28</v>
      </c>
      <c r="D17" s="7">
        <v>3944</v>
      </c>
      <c r="E17" s="7">
        <v>0</v>
      </c>
      <c r="F17" s="7">
        <v>2</v>
      </c>
      <c r="G17" s="7">
        <v>81</v>
      </c>
      <c r="H17" s="11">
        <f t="shared" si="0"/>
        <v>0</v>
      </c>
      <c r="I17" s="11">
        <f t="shared" si="0"/>
        <v>7.1428571428571423</v>
      </c>
      <c r="J17" s="10">
        <f t="shared" si="0"/>
        <v>2.0537525354969577</v>
      </c>
      <c r="K17" s="8">
        <v>59.64</v>
      </c>
      <c r="L17" s="8">
        <v>54.96</v>
      </c>
      <c r="M17" s="8">
        <v>58.92</v>
      </c>
    </row>
    <row r="18" spans="1:13" ht="16.5" x14ac:dyDescent="0.25">
      <c r="A18" s="1" t="s">
        <v>10</v>
      </c>
      <c r="B18" s="7">
        <v>4</v>
      </c>
      <c r="C18" s="7">
        <v>2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66.75</v>
      </c>
      <c r="L18" s="8">
        <v>65.5</v>
      </c>
      <c r="M18" s="8">
        <v>64.06</v>
      </c>
    </row>
    <row r="19" spans="1:13" ht="16.5" x14ac:dyDescent="0.25">
      <c r="A19" s="2" t="s">
        <v>11</v>
      </c>
      <c r="B19" s="7">
        <v>127</v>
      </c>
      <c r="C19" s="7">
        <v>121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55.88</v>
      </c>
      <c r="L19" s="8">
        <v>52.04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H19" sqref="H19"/>
    </sheetView>
  </sheetViews>
  <sheetFormatPr defaultRowHeight="15" x14ac:dyDescent="0.25"/>
  <cols>
    <col min="1" max="1" width="29.140625" customWidth="1"/>
    <col min="2" max="2" width="13.85546875" customWidth="1"/>
    <col min="3" max="3" width="13.28515625" customWidth="1"/>
    <col min="5" max="5" width="13" customWidth="1"/>
    <col min="6" max="6" width="13.5703125" customWidth="1"/>
    <col min="8" max="8" width="13.28515625" customWidth="1"/>
    <col min="9" max="9" width="14.85546875" customWidth="1"/>
    <col min="10" max="10" width="10.42578125" customWidth="1"/>
    <col min="11" max="11" width="12.85546875" customWidth="1"/>
    <col min="12" max="12" width="13.42578125" customWidth="1"/>
  </cols>
  <sheetData>
    <row r="2" spans="1:13" ht="73.5" customHeight="1" x14ac:dyDescent="0.25">
      <c r="A2" s="23" t="s">
        <v>86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42.75" customHeight="1" thickBot="1" x14ac:dyDescent="0.3">
      <c r="A5" s="25"/>
      <c r="B5" s="20" t="s">
        <v>87</v>
      </c>
      <c r="C5" s="20" t="s">
        <v>88</v>
      </c>
      <c r="D5" s="3" t="s">
        <v>14</v>
      </c>
      <c r="E5" s="20" t="s">
        <v>87</v>
      </c>
      <c r="F5" s="20" t="s">
        <v>88</v>
      </c>
      <c r="G5" s="3" t="s">
        <v>14</v>
      </c>
      <c r="H5" s="20" t="s">
        <v>87</v>
      </c>
      <c r="I5" s="20" t="s">
        <v>88</v>
      </c>
      <c r="J5" s="3" t="s">
        <v>14</v>
      </c>
      <c r="K5" s="20" t="s">
        <v>87</v>
      </c>
      <c r="L5" s="20" t="s">
        <v>88</v>
      </c>
      <c r="M5" s="3" t="s">
        <v>14</v>
      </c>
    </row>
    <row r="6" spans="1:13" ht="16.5" x14ac:dyDescent="0.25">
      <c r="A6" s="4" t="s">
        <v>0</v>
      </c>
      <c r="B6" s="7">
        <v>61</v>
      </c>
      <c r="C6" s="7">
        <v>49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62.59</v>
      </c>
      <c r="L6" s="8">
        <v>68.86</v>
      </c>
      <c r="M6" s="8">
        <v>64.13</v>
      </c>
    </row>
    <row r="7" spans="1:13" ht="16.5" x14ac:dyDescent="0.25">
      <c r="A7" s="1" t="s">
        <v>1</v>
      </c>
      <c r="B7" s="7">
        <v>62</v>
      </c>
      <c r="C7" s="7">
        <v>49</v>
      </c>
      <c r="D7" s="7">
        <v>8398</v>
      </c>
      <c r="E7" s="7">
        <v>0</v>
      </c>
      <c r="F7" s="7">
        <v>1</v>
      </c>
      <c r="G7" s="7">
        <v>241</v>
      </c>
      <c r="H7" s="11">
        <f t="shared" ref="H7:J19" si="0">E7/B7*100</f>
        <v>0</v>
      </c>
      <c r="I7" s="11">
        <f t="shared" si="0"/>
        <v>2.0408163265306123</v>
      </c>
      <c r="J7" s="10">
        <f t="shared" si="0"/>
        <v>2.8697308883067398</v>
      </c>
      <c r="K7" s="8">
        <v>49.82</v>
      </c>
      <c r="L7" s="8">
        <v>47.59</v>
      </c>
      <c r="M7" s="8">
        <v>45.38</v>
      </c>
    </row>
    <row r="8" spans="1:13" ht="16.5" x14ac:dyDescent="0.25">
      <c r="A8" s="1" t="s">
        <v>2</v>
      </c>
      <c r="B8" s="7">
        <v>11</v>
      </c>
      <c r="C8" s="7">
        <v>12</v>
      </c>
      <c r="D8" s="7">
        <v>2495</v>
      </c>
      <c r="E8" s="7">
        <v>0</v>
      </c>
      <c r="F8" s="7">
        <v>0</v>
      </c>
      <c r="G8" s="7">
        <v>248</v>
      </c>
      <c r="H8" s="11">
        <f t="shared" si="0"/>
        <v>0</v>
      </c>
      <c r="I8" s="11">
        <f t="shared" si="0"/>
        <v>0</v>
      </c>
      <c r="J8" s="10">
        <f t="shared" si="0"/>
        <v>9.9398797595190373</v>
      </c>
      <c r="K8" s="8">
        <v>47.91</v>
      </c>
      <c r="L8" s="8">
        <v>47.42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9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67.5</v>
      </c>
      <c r="L9" s="8">
        <v>61.78</v>
      </c>
      <c r="M9" s="8">
        <v>60.47</v>
      </c>
    </row>
    <row r="10" spans="1:13" ht="16.5" x14ac:dyDescent="0.25">
      <c r="A10" s="1" t="s">
        <v>4</v>
      </c>
      <c r="B10" s="7">
        <v>5</v>
      </c>
      <c r="C10" s="7">
        <v>4</v>
      </c>
      <c r="D10" s="7">
        <v>554</v>
      </c>
      <c r="E10" s="7">
        <v>0</v>
      </c>
      <c r="F10" s="7">
        <v>1</v>
      </c>
      <c r="G10" s="7">
        <v>13</v>
      </c>
      <c r="H10" s="11">
        <f t="shared" si="0"/>
        <v>0</v>
      </c>
      <c r="I10" s="11">
        <f t="shared" si="0"/>
        <v>25</v>
      </c>
      <c r="J10" s="10">
        <f t="shared" si="0"/>
        <v>2.3465703971119134</v>
      </c>
      <c r="K10" s="8">
        <v>66</v>
      </c>
      <c r="L10" s="8">
        <v>64.25</v>
      </c>
      <c r="M10" s="8">
        <v>69.53</v>
      </c>
    </row>
    <row r="11" spans="1:13" ht="16.5" x14ac:dyDescent="0.25">
      <c r="A11" s="1" t="s">
        <v>5</v>
      </c>
      <c r="B11" s="7">
        <v>16</v>
      </c>
      <c r="C11" s="7">
        <v>12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62.75</v>
      </c>
      <c r="L11" s="8">
        <v>60.08</v>
      </c>
      <c r="M11" s="8">
        <v>56.69</v>
      </c>
    </row>
    <row r="12" spans="1:13" ht="16.5" x14ac:dyDescent="0.25">
      <c r="A12" s="1" t="s">
        <v>6</v>
      </c>
      <c r="B12" s="7">
        <v>5</v>
      </c>
      <c r="C12" s="7">
        <v>6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62.2</v>
      </c>
      <c r="L12" s="8">
        <v>71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8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67</v>
      </c>
      <c r="L13" s="8">
        <v>64.38</v>
      </c>
      <c r="M13" s="8">
        <v>67.86</v>
      </c>
    </row>
    <row r="14" spans="1:13" ht="16.5" x14ac:dyDescent="0.25">
      <c r="A14" s="1" t="s">
        <v>8</v>
      </c>
      <c r="B14" s="7">
        <v>2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60</v>
      </c>
      <c r="L14" s="8">
        <v>32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23</v>
      </c>
      <c r="C17" s="7">
        <v>13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64.040000000000006</v>
      </c>
      <c r="L17" s="8">
        <v>69.69</v>
      </c>
      <c r="M17" s="8">
        <v>58.92</v>
      </c>
    </row>
    <row r="18" spans="1:13" ht="16.5" x14ac:dyDescent="0.25">
      <c r="A18" s="1" t="s">
        <v>10</v>
      </c>
      <c r="B18" s="7">
        <v>3</v>
      </c>
      <c r="C18" s="7">
        <v>1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58.67</v>
      </c>
      <c r="L18" s="8">
        <v>78</v>
      </c>
      <c r="M18" s="8">
        <v>64.06</v>
      </c>
    </row>
    <row r="19" spans="1:13" ht="16.5" x14ac:dyDescent="0.25">
      <c r="A19" s="2" t="s">
        <v>11</v>
      </c>
      <c r="B19" s="7">
        <v>62</v>
      </c>
      <c r="C19" s="7">
        <v>49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58.19</v>
      </c>
      <c r="L19" s="8">
        <v>59.55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74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E22" sqref="E22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89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90</v>
      </c>
      <c r="C5" s="20" t="s">
        <v>91</v>
      </c>
      <c r="D5" s="3" t="s">
        <v>14</v>
      </c>
      <c r="E5" s="20" t="s">
        <v>90</v>
      </c>
      <c r="F5" s="20" t="s">
        <v>91</v>
      </c>
      <c r="G5" s="3" t="s">
        <v>14</v>
      </c>
      <c r="H5" s="20" t="s">
        <v>90</v>
      </c>
      <c r="I5" s="20" t="s">
        <v>91</v>
      </c>
      <c r="J5" s="3" t="s">
        <v>14</v>
      </c>
      <c r="K5" s="20" t="s">
        <v>90</v>
      </c>
      <c r="L5" s="20" t="s">
        <v>91</v>
      </c>
      <c r="M5" s="3" t="s">
        <v>14</v>
      </c>
    </row>
    <row r="6" spans="1:13" ht="16.5" x14ac:dyDescent="0.25">
      <c r="A6" s="4" t="s">
        <v>0</v>
      </c>
      <c r="B6" s="7">
        <v>162</v>
      </c>
      <c r="C6" s="7">
        <v>137</v>
      </c>
      <c r="D6" s="7">
        <v>8426</v>
      </c>
      <c r="E6" s="7">
        <v>2</v>
      </c>
      <c r="F6" s="7">
        <v>0</v>
      </c>
      <c r="G6" s="7">
        <v>52</v>
      </c>
      <c r="H6" s="11">
        <f>E6/B6*100</f>
        <v>1.2345679012345678</v>
      </c>
      <c r="I6" s="11">
        <f>F6/C6*100</f>
        <v>0</v>
      </c>
      <c r="J6" s="10">
        <f>G6/D6*100</f>
        <v>0.61713743175884173</v>
      </c>
      <c r="K6" s="8">
        <v>62.43</v>
      </c>
      <c r="L6" s="8">
        <v>64.05</v>
      </c>
      <c r="M6" s="8">
        <v>64.13</v>
      </c>
    </row>
    <row r="7" spans="1:13" ht="16.5" x14ac:dyDescent="0.25">
      <c r="A7" s="1" t="s">
        <v>1</v>
      </c>
      <c r="B7" s="7">
        <v>160</v>
      </c>
      <c r="C7" s="7">
        <v>137</v>
      </c>
      <c r="D7" s="7">
        <v>8398</v>
      </c>
      <c r="E7" s="7">
        <v>4</v>
      </c>
      <c r="F7" s="7">
        <v>1</v>
      </c>
      <c r="G7" s="7">
        <v>241</v>
      </c>
      <c r="H7" s="11">
        <f t="shared" ref="H7:J19" si="0">E7/B7*100</f>
        <v>2.5</v>
      </c>
      <c r="I7" s="11">
        <f t="shared" si="0"/>
        <v>0.72992700729927007</v>
      </c>
      <c r="J7" s="10">
        <f t="shared" si="0"/>
        <v>2.8697308883067398</v>
      </c>
      <c r="K7" s="8">
        <v>49.1</v>
      </c>
      <c r="L7" s="8">
        <v>50.33</v>
      </c>
      <c r="M7" s="8">
        <v>45.38</v>
      </c>
    </row>
    <row r="8" spans="1:13" ht="16.5" x14ac:dyDescent="0.25">
      <c r="A8" s="1" t="s">
        <v>2</v>
      </c>
      <c r="B8" s="7">
        <v>48</v>
      </c>
      <c r="C8" s="7">
        <v>52</v>
      </c>
      <c r="D8" s="7">
        <v>2495</v>
      </c>
      <c r="E8" s="7">
        <v>2</v>
      </c>
      <c r="F8" s="7">
        <v>7</v>
      </c>
      <c r="G8" s="7">
        <v>248</v>
      </c>
      <c r="H8" s="11">
        <f t="shared" si="0"/>
        <v>4.1666666666666661</v>
      </c>
      <c r="I8" s="11">
        <f t="shared" si="0"/>
        <v>13.461538461538462</v>
      </c>
      <c r="J8" s="10">
        <f t="shared" si="0"/>
        <v>9.9398797595190373</v>
      </c>
      <c r="K8" s="8">
        <v>51.35</v>
      </c>
      <c r="L8" s="8">
        <v>46.17</v>
      </c>
      <c r="M8" s="8">
        <v>47.65</v>
      </c>
    </row>
    <row r="9" spans="1:13" ht="16.5" x14ac:dyDescent="0.25">
      <c r="A9" s="1" t="s">
        <v>3</v>
      </c>
      <c r="B9" s="7">
        <v>16</v>
      </c>
      <c r="C9" s="7">
        <v>14</v>
      </c>
      <c r="D9" s="7">
        <v>781</v>
      </c>
      <c r="E9" s="7">
        <v>1</v>
      </c>
      <c r="F9" s="7">
        <v>0</v>
      </c>
      <c r="G9" s="7">
        <v>38</v>
      </c>
      <c r="H9" s="11">
        <f t="shared" si="0"/>
        <v>6.25</v>
      </c>
      <c r="I9" s="11">
        <f t="shared" si="0"/>
        <v>0</v>
      </c>
      <c r="J9" s="10">
        <f t="shared" si="0"/>
        <v>4.8655569782330348</v>
      </c>
      <c r="K9" s="8">
        <v>60.12</v>
      </c>
      <c r="L9" s="8">
        <v>59.14</v>
      </c>
      <c r="M9" s="8">
        <v>60.47</v>
      </c>
    </row>
    <row r="10" spans="1:13" ht="16.5" x14ac:dyDescent="0.25">
      <c r="A10" s="1" t="s">
        <v>4</v>
      </c>
      <c r="B10" s="7">
        <v>3</v>
      </c>
      <c r="C10" s="7">
        <v>4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0"/>
        <v>0</v>
      </c>
      <c r="J10" s="10">
        <f t="shared" si="0"/>
        <v>2.3465703971119134</v>
      </c>
      <c r="K10" s="8">
        <v>59.67</v>
      </c>
      <c r="L10" s="8">
        <v>66</v>
      </c>
      <c r="M10" s="8">
        <v>69.53</v>
      </c>
    </row>
    <row r="11" spans="1:13" ht="16.5" x14ac:dyDescent="0.25">
      <c r="A11" s="1" t="s">
        <v>5</v>
      </c>
      <c r="B11" s="7">
        <v>38</v>
      </c>
      <c r="C11" s="7">
        <v>36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56.45</v>
      </c>
      <c r="L11" s="8">
        <v>58.03</v>
      </c>
      <c r="M11" s="8">
        <v>56.69</v>
      </c>
    </row>
    <row r="12" spans="1:13" ht="16.5" x14ac:dyDescent="0.25">
      <c r="A12" s="1" t="s">
        <v>6</v>
      </c>
      <c r="B12" s="7">
        <v>29</v>
      </c>
      <c r="C12" s="7">
        <v>16</v>
      </c>
      <c r="D12" s="7">
        <v>1327</v>
      </c>
      <c r="E12" s="7">
        <v>0</v>
      </c>
      <c r="F12" s="7">
        <v>1</v>
      </c>
      <c r="G12" s="7">
        <v>97</v>
      </c>
      <c r="H12" s="11">
        <f t="shared" si="0"/>
        <v>0</v>
      </c>
      <c r="I12" s="11">
        <f t="shared" si="0"/>
        <v>6.25</v>
      </c>
      <c r="J12" s="10">
        <f t="shared" si="0"/>
        <v>7.3097211755840243</v>
      </c>
      <c r="K12" s="8">
        <v>55.17</v>
      </c>
      <c r="L12" s="8">
        <v>57.69</v>
      </c>
      <c r="M12" s="8">
        <v>54.2</v>
      </c>
    </row>
    <row r="13" spans="1:13" ht="16.5" x14ac:dyDescent="0.25">
      <c r="A13" s="1" t="s">
        <v>7</v>
      </c>
      <c r="B13" s="7">
        <v>3</v>
      </c>
      <c r="C13" s="7">
        <v>6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83.67</v>
      </c>
      <c r="L13" s="8">
        <v>78</v>
      </c>
      <c r="M13" s="8">
        <v>67.86</v>
      </c>
    </row>
    <row r="14" spans="1:13" ht="16.5" x14ac:dyDescent="0.25">
      <c r="A14" s="1" t="s">
        <v>8</v>
      </c>
      <c r="B14" s="7">
        <v>4</v>
      </c>
      <c r="C14" s="7">
        <v>5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52.75</v>
      </c>
      <c r="L14" s="8">
        <v>47.8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0"/>
        <v>2.3809523809523809</v>
      </c>
      <c r="K15" s="8">
        <v>39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68</v>
      </c>
      <c r="C17" s="7">
        <v>49</v>
      </c>
      <c r="D17" s="7">
        <v>3944</v>
      </c>
      <c r="E17" s="7">
        <v>2</v>
      </c>
      <c r="F17" s="7">
        <v>1</v>
      </c>
      <c r="G17" s="7">
        <v>81</v>
      </c>
      <c r="H17" s="11">
        <f t="shared" si="0"/>
        <v>2.9411764705882351</v>
      </c>
      <c r="I17" s="11">
        <f t="shared" si="0"/>
        <v>2.0408163265306123</v>
      </c>
      <c r="J17" s="10">
        <f t="shared" si="0"/>
        <v>2.0537525354969577</v>
      </c>
      <c r="K17" s="8">
        <v>59.56</v>
      </c>
      <c r="L17" s="8">
        <v>59.04</v>
      </c>
      <c r="M17" s="8">
        <v>58.92</v>
      </c>
    </row>
    <row r="18" spans="1:13" ht="16.5" x14ac:dyDescent="0.25">
      <c r="A18" s="1" t="s">
        <v>10</v>
      </c>
      <c r="B18" s="7">
        <v>10</v>
      </c>
      <c r="C18" s="7">
        <v>5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75</v>
      </c>
      <c r="L18" s="8">
        <v>66.599999999999994</v>
      </c>
      <c r="M18" s="8">
        <v>64.06</v>
      </c>
    </row>
    <row r="19" spans="1:13" ht="16.5" x14ac:dyDescent="0.25">
      <c r="A19" s="2" t="s">
        <v>11</v>
      </c>
      <c r="B19" s="7">
        <v>162</v>
      </c>
      <c r="C19" s="7">
        <v>137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56.5</v>
      </c>
      <c r="L19" s="8">
        <v>56.63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19"/>
  <sheetViews>
    <sheetView tabSelected="1" workbookViewId="0">
      <selection activeCell="S27" sqref="S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27" ht="73.5" customHeight="1" x14ac:dyDescent="0.25">
      <c r="A2" s="23" t="s">
        <v>95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27" ht="15.75" thickBot="1" x14ac:dyDescent="0.3"/>
    <row r="4" spans="1:27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27" ht="33.75" thickBot="1" x14ac:dyDescent="0.3">
      <c r="A5" s="25"/>
      <c r="B5" s="20" t="s">
        <v>96</v>
      </c>
      <c r="C5" s="20" t="s">
        <v>97</v>
      </c>
      <c r="D5" s="3" t="s">
        <v>14</v>
      </c>
      <c r="E5" s="21" t="s">
        <v>96</v>
      </c>
      <c r="F5" s="21" t="s">
        <v>97</v>
      </c>
      <c r="G5" s="3" t="s">
        <v>14</v>
      </c>
      <c r="H5" s="21" t="s">
        <v>96</v>
      </c>
      <c r="I5" s="21" t="s">
        <v>97</v>
      </c>
      <c r="J5" s="3" t="s">
        <v>14</v>
      </c>
      <c r="K5" s="21" t="s">
        <v>96</v>
      </c>
      <c r="L5" s="21" t="s">
        <v>97</v>
      </c>
      <c r="M5" s="3" t="s">
        <v>14</v>
      </c>
    </row>
    <row r="6" spans="1:27" ht="16.5" x14ac:dyDescent="0.25">
      <c r="A6" s="4" t="s">
        <v>0</v>
      </c>
      <c r="B6" s="7">
        <f>319+389+299+243+407</f>
        <v>1657</v>
      </c>
      <c r="C6" s="7">
        <f>756+566+576+1087+718</f>
        <v>3703</v>
      </c>
      <c r="D6" s="7">
        <v>8426</v>
      </c>
      <c r="E6" s="7">
        <f>2+5+7+4+8</f>
        <v>26</v>
      </c>
      <c r="F6" s="7">
        <f>2+4+1+5+3</f>
        <v>15</v>
      </c>
      <c r="G6" s="7">
        <v>52</v>
      </c>
      <c r="H6" s="11">
        <f>E6/B6*100</f>
        <v>1.5691007845503924</v>
      </c>
      <c r="I6" s="11">
        <f>F6/C6*100</f>
        <v>0.40507696462327841</v>
      </c>
      <c r="J6" s="10">
        <f>G6/D6*100</f>
        <v>0.61713743175884173</v>
      </c>
      <c r="K6" s="8">
        <v>60.71</v>
      </c>
      <c r="L6" s="8">
        <v>65.19</v>
      </c>
      <c r="M6" s="8">
        <v>64.13</v>
      </c>
      <c r="Z6" s="18"/>
      <c r="AA6" s="18"/>
    </row>
    <row r="7" spans="1:27" ht="16.5" x14ac:dyDescent="0.25">
      <c r="A7" s="1" t="s">
        <v>1</v>
      </c>
      <c r="B7" s="7">
        <f>319+372+297+236+407</f>
        <v>1631</v>
      </c>
      <c r="C7" s="7">
        <f>754+562+575+1084+715</f>
        <v>3690</v>
      </c>
      <c r="D7" s="7">
        <v>8398</v>
      </c>
      <c r="E7" s="7">
        <f>5+11+11+5+20</f>
        <v>52</v>
      </c>
      <c r="F7" s="7">
        <f>25+30+18+17+21</f>
        <v>111</v>
      </c>
      <c r="G7" s="7">
        <v>241</v>
      </c>
      <c r="H7" s="11">
        <f t="shared" ref="H7:J19" si="0">E7/B7*100</f>
        <v>3.1882280809319439</v>
      </c>
      <c r="I7" s="11">
        <f t="shared" si="0"/>
        <v>3.0081300813008132</v>
      </c>
      <c r="J7" s="10">
        <f t="shared" si="0"/>
        <v>2.8697308883067398</v>
      </c>
      <c r="K7" s="8">
        <v>44.81</v>
      </c>
      <c r="L7" s="8">
        <v>45.08</v>
      </c>
      <c r="M7" s="8">
        <v>45.38</v>
      </c>
      <c r="Z7" s="18"/>
      <c r="AA7" s="18"/>
    </row>
    <row r="8" spans="1:27" ht="16.5" x14ac:dyDescent="0.25">
      <c r="A8" s="1" t="s">
        <v>2</v>
      </c>
      <c r="B8" s="7">
        <f>96+87+58+54+58</f>
        <v>353</v>
      </c>
      <c r="C8" s="7">
        <f>212+165+158+334+174</f>
        <v>1043</v>
      </c>
      <c r="D8" s="7">
        <v>2495</v>
      </c>
      <c r="E8" s="7">
        <f>3+5+5+2+4</f>
        <v>19</v>
      </c>
      <c r="F8" s="7">
        <f>16+17+30+30+18</f>
        <v>111</v>
      </c>
      <c r="G8" s="7">
        <v>248</v>
      </c>
      <c r="H8" s="11">
        <f t="shared" si="0"/>
        <v>5.382436260623229</v>
      </c>
      <c r="I8" s="11">
        <f t="shared" si="0"/>
        <v>10.642377756471715</v>
      </c>
      <c r="J8" s="10">
        <f t="shared" si="0"/>
        <v>9.9398797595190373</v>
      </c>
      <c r="K8" s="8">
        <v>51.21</v>
      </c>
      <c r="L8" s="8">
        <v>48.29</v>
      </c>
      <c r="M8" s="8">
        <v>47.65</v>
      </c>
      <c r="Z8" s="18"/>
      <c r="AA8" s="18"/>
    </row>
    <row r="9" spans="1:27" ht="16.5" x14ac:dyDescent="0.25">
      <c r="A9" s="1" t="s">
        <v>3</v>
      </c>
      <c r="B9" s="7">
        <f>22+32+15+32+25</f>
        <v>126</v>
      </c>
      <c r="C9" s="7">
        <f>44+43+44+88+55</f>
        <v>274</v>
      </c>
      <c r="D9" s="7">
        <v>781</v>
      </c>
      <c r="E9" s="7">
        <f>2+1+1+2+2</f>
        <v>8</v>
      </c>
      <c r="F9" s="7">
        <f>4+1+7+4</f>
        <v>16</v>
      </c>
      <c r="G9" s="7">
        <v>38</v>
      </c>
      <c r="H9" s="11">
        <f t="shared" si="0"/>
        <v>6.3492063492063489</v>
      </c>
      <c r="I9" s="11">
        <f t="shared" si="0"/>
        <v>5.8394160583941606</v>
      </c>
      <c r="J9" s="10">
        <f t="shared" si="0"/>
        <v>4.8655569782330348</v>
      </c>
      <c r="K9" s="8">
        <v>62.17</v>
      </c>
      <c r="L9" s="8">
        <v>62.11</v>
      </c>
      <c r="M9" s="8">
        <v>60.47</v>
      </c>
      <c r="Z9" s="18"/>
      <c r="AA9" s="18"/>
    </row>
    <row r="10" spans="1:27" ht="16.5" x14ac:dyDescent="0.25">
      <c r="A10" s="1" t="s">
        <v>4</v>
      </c>
      <c r="B10" s="7">
        <f>18+33+8+9+10</f>
        <v>78</v>
      </c>
      <c r="C10" s="7">
        <f>61+47+40+141+43</f>
        <v>332</v>
      </c>
      <c r="D10" s="7">
        <v>554</v>
      </c>
      <c r="E10" s="7">
        <f>1+2+1</f>
        <v>4</v>
      </c>
      <c r="F10" s="7">
        <f>1+1+3+2</f>
        <v>7</v>
      </c>
      <c r="G10" s="7">
        <v>13</v>
      </c>
      <c r="H10" s="11">
        <f t="shared" si="0"/>
        <v>5.1282051282051277</v>
      </c>
      <c r="I10" s="11">
        <f t="shared" si="0"/>
        <v>2.1084337349397591</v>
      </c>
      <c r="J10" s="10">
        <f t="shared" si="0"/>
        <v>2.3465703971119134</v>
      </c>
      <c r="K10" s="8">
        <v>66.5</v>
      </c>
      <c r="L10" s="8">
        <v>71.64</v>
      </c>
      <c r="M10" s="8">
        <v>69.53</v>
      </c>
      <c r="Z10" s="18"/>
      <c r="AA10" s="18"/>
    </row>
    <row r="11" spans="1:27" ht="16.5" x14ac:dyDescent="0.25">
      <c r="A11" s="1" t="s">
        <v>5</v>
      </c>
      <c r="B11" s="7">
        <f>39+55+44+56+35</f>
        <v>229</v>
      </c>
      <c r="C11" s="7">
        <f>80+77+85+151+100</f>
        <v>493</v>
      </c>
      <c r="D11" s="7">
        <v>1630</v>
      </c>
      <c r="E11" s="7">
        <f>1+3+1+2+2</f>
        <v>9</v>
      </c>
      <c r="F11" s="7">
        <f>2+1+4+6+5</f>
        <v>18</v>
      </c>
      <c r="G11" s="7">
        <v>39</v>
      </c>
      <c r="H11" s="11">
        <f t="shared" si="0"/>
        <v>3.9301310043668125</v>
      </c>
      <c r="I11" s="11">
        <f t="shared" si="0"/>
        <v>3.6511156186612577</v>
      </c>
      <c r="J11" s="10">
        <f t="shared" si="0"/>
        <v>2.3926380368098159</v>
      </c>
      <c r="K11" s="8">
        <v>57.39</v>
      </c>
      <c r="L11" s="8">
        <v>57.05</v>
      </c>
      <c r="M11" s="8">
        <v>56.69</v>
      </c>
      <c r="Z11" s="18"/>
      <c r="AA11" s="18"/>
    </row>
    <row r="12" spans="1:27" ht="16.5" x14ac:dyDescent="0.25">
      <c r="A12" s="1" t="s">
        <v>6</v>
      </c>
      <c r="B12" s="7">
        <f>63+83+58+31+65</f>
        <v>300</v>
      </c>
      <c r="C12" s="7">
        <f>116+119+114+177+134</f>
        <v>660</v>
      </c>
      <c r="D12" s="7">
        <v>1327</v>
      </c>
      <c r="E12" s="7">
        <f>11+3+5+2+2</f>
        <v>23</v>
      </c>
      <c r="F12" s="7">
        <f>8+13+12+19+10</f>
        <v>62</v>
      </c>
      <c r="G12" s="7">
        <v>97</v>
      </c>
      <c r="H12" s="11">
        <f t="shared" si="0"/>
        <v>7.6666666666666661</v>
      </c>
      <c r="I12" s="11">
        <f t="shared" si="0"/>
        <v>9.3939393939393927</v>
      </c>
      <c r="J12" s="10">
        <f t="shared" si="0"/>
        <v>7.3097211755840243</v>
      </c>
      <c r="K12" s="8">
        <v>48.76</v>
      </c>
      <c r="L12" s="8">
        <v>53.26</v>
      </c>
      <c r="M12" s="8">
        <v>54.2</v>
      </c>
      <c r="Z12" s="18"/>
      <c r="AA12" s="18"/>
    </row>
    <row r="13" spans="1:27" ht="16.5" x14ac:dyDescent="0.25">
      <c r="A13" s="1" t="s">
        <v>7</v>
      </c>
      <c r="B13" s="7">
        <f>6+9+9+4+3</f>
        <v>31</v>
      </c>
      <c r="C13" s="7">
        <f>14+13+15+18+12</f>
        <v>72</v>
      </c>
      <c r="D13" s="7">
        <v>218</v>
      </c>
      <c r="E13" s="7">
        <v>0</v>
      </c>
      <c r="F13" s="7">
        <f>1</f>
        <v>1</v>
      </c>
      <c r="G13" s="7">
        <v>1</v>
      </c>
      <c r="H13" s="11">
        <f t="shared" si="0"/>
        <v>0</v>
      </c>
      <c r="I13" s="11">
        <f t="shared" si="0"/>
        <v>1.3888888888888888</v>
      </c>
      <c r="J13" s="10">
        <f t="shared" si="0"/>
        <v>0.45871559633027525</v>
      </c>
      <c r="K13" s="8">
        <v>64.319999999999993</v>
      </c>
      <c r="L13" s="8">
        <v>62.99</v>
      </c>
      <c r="M13" s="8">
        <v>67.86</v>
      </c>
      <c r="Z13" s="18"/>
      <c r="AA13" s="18"/>
    </row>
    <row r="14" spans="1:27" ht="16.5" x14ac:dyDescent="0.25">
      <c r="A14" s="1" t="s">
        <v>8</v>
      </c>
      <c r="B14" s="7">
        <f>20+40+13+12+42</f>
        <v>127</v>
      </c>
      <c r="C14" s="7">
        <f>61+61+22+113+75</f>
        <v>332</v>
      </c>
      <c r="D14" s="7">
        <v>575</v>
      </c>
      <c r="E14" s="7">
        <f>2+1+1+1</f>
        <v>5</v>
      </c>
      <c r="F14" s="7">
        <f>1+2+2</f>
        <v>5</v>
      </c>
      <c r="G14" s="7">
        <v>5</v>
      </c>
      <c r="H14" s="11">
        <f t="shared" si="0"/>
        <v>3.9370078740157481</v>
      </c>
      <c r="I14" s="11">
        <f t="shared" si="0"/>
        <v>1.5060240963855422</v>
      </c>
      <c r="J14" s="10">
        <f t="shared" si="0"/>
        <v>0.86956521739130432</v>
      </c>
      <c r="K14" s="8">
        <v>61.32</v>
      </c>
      <c r="L14" s="8">
        <v>62.42</v>
      </c>
      <c r="M14" s="8">
        <v>62.81</v>
      </c>
      <c r="Z14" s="18"/>
      <c r="AA14" s="18"/>
    </row>
    <row r="15" spans="1:27" ht="16.5" x14ac:dyDescent="0.25">
      <c r="A15" s="1" t="s">
        <v>12</v>
      </c>
      <c r="B15" s="7">
        <f>2+1+4</f>
        <v>7</v>
      </c>
      <c r="C15" s="7">
        <f>3+4+12+2</f>
        <v>21</v>
      </c>
      <c r="D15" s="7">
        <v>42</v>
      </c>
      <c r="E15" s="7">
        <v>0</v>
      </c>
      <c r="F15" s="7">
        <f>1</f>
        <v>1</v>
      </c>
      <c r="G15" s="7">
        <v>1</v>
      </c>
      <c r="H15" s="11">
        <f t="shared" si="0"/>
        <v>0</v>
      </c>
      <c r="I15" s="11">
        <f t="shared" si="0"/>
        <v>4.7619047619047619</v>
      </c>
      <c r="J15" s="10">
        <f t="shared" si="0"/>
        <v>2.3809523809523809</v>
      </c>
      <c r="K15" s="8">
        <v>40.57</v>
      </c>
      <c r="L15" s="8">
        <v>62.14</v>
      </c>
      <c r="M15" s="8">
        <v>56.4</v>
      </c>
      <c r="Z15" s="18"/>
      <c r="AA15" s="18"/>
    </row>
    <row r="16" spans="1:27" ht="16.5" x14ac:dyDescent="0.25">
      <c r="A16" s="1" t="s">
        <v>13</v>
      </c>
      <c r="B16" s="7">
        <f>1+4</f>
        <v>5</v>
      </c>
      <c r="C16" s="7">
        <v>7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66.599999999999994</v>
      </c>
      <c r="L16" s="8">
        <v>55.57</v>
      </c>
      <c r="M16" s="8">
        <v>55.57</v>
      </c>
      <c r="Z16" s="18"/>
      <c r="AA16" s="18"/>
    </row>
    <row r="17" spans="1:27" ht="16.5" x14ac:dyDescent="0.25">
      <c r="A17" s="1" t="s">
        <v>9</v>
      </c>
      <c r="B17" s="7">
        <f>162+223+153+102+153</f>
        <v>793</v>
      </c>
      <c r="C17" s="7">
        <f>379+302+266+506+348</f>
        <v>1801</v>
      </c>
      <c r="D17" s="7">
        <v>3944</v>
      </c>
      <c r="E17" s="7">
        <f>4+4+3</f>
        <v>11</v>
      </c>
      <c r="F17" s="7">
        <f>5+5+4+8+12</f>
        <v>34</v>
      </c>
      <c r="G17" s="7">
        <v>81</v>
      </c>
      <c r="H17" s="11">
        <f t="shared" si="0"/>
        <v>1.3871374527112232</v>
      </c>
      <c r="I17" s="11">
        <f t="shared" si="0"/>
        <v>1.8878400888395337</v>
      </c>
      <c r="J17" s="10">
        <f t="shared" si="0"/>
        <v>2.0537525354969577</v>
      </c>
      <c r="K17" s="8">
        <v>58.68</v>
      </c>
      <c r="L17" s="8">
        <v>59.25</v>
      </c>
      <c r="M17" s="8">
        <v>58.92</v>
      </c>
      <c r="Z17" s="18"/>
      <c r="AA17" s="18"/>
    </row>
    <row r="18" spans="1:27" ht="16.5" x14ac:dyDescent="0.25">
      <c r="A18" s="1" t="s">
        <v>10</v>
      </c>
      <c r="B18" s="7">
        <f>34+37+29+18+24</f>
        <v>142</v>
      </c>
      <c r="C18" s="7">
        <f>81+54+51+109+60</f>
        <v>355</v>
      </c>
      <c r="D18" s="7">
        <v>645</v>
      </c>
      <c r="E18" s="7">
        <v>0</v>
      </c>
      <c r="F18" s="7">
        <f>1+1+1</f>
        <v>3</v>
      </c>
      <c r="G18" s="7">
        <v>7</v>
      </c>
      <c r="H18" s="11">
        <f t="shared" si="0"/>
        <v>0</v>
      </c>
      <c r="I18" s="11">
        <f t="shared" si="0"/>
        <v>0.84507042253521114</v>
      </c>
      <c r="J18" s="10">
        <f t="shared" si="0"/>
        <v>1.0852713178294573</v>
      </c>
      <c r="K18" s="8">
        <v>63.44</v>
      </c>
      <c r="L18" s="8">
        <v>64.16</v>
      </c>
      <c r="M18" s="8">
        <v>64.06</v>
      </c>
      <c r="Z18" s="18"/>
      <c r="AA18" s="18"/>
    </row>
    <row r="19" spans="1:27" ht="16.5" x14ac:dyDescent="0.25">
      <c r="A19" s="2" t="s">
        <v>11</v>
      </c>
      <c r="B19" s="7">
        <f>319+393+300+251+407</f>
        <v>1670</v>
      </c>
      <c r="C19" s="7">
        <f>756+566+576+1087+718</f>
        <v>3703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54.48</v>
      </c>
      <c r="L19" s="8">
        <v>56.22</v>
      </c>
      <c r="M19" s="8">
        <v>55.71</v>
      </c>
      <c r="Z19" s="18"/>
      <c r="AA19" s="18"/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F22" sqref="F22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94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92</v>
      </c>
      <c r="C5" s="20" t="s">
        <v>93</v>
      </c>
      <c r="D5" s="3" t="s">
        <v>14</v>
      </c>
      <c r="E5" s="20" t="s">
        <v>92</v>
      </c>
      <c r="F5" s="20" t="s">
        <v>93</v>
      </c>
      <c r="G5" s="3" t="s">
        <v>14</v>
      </c>
      <c r="H5" s="20" t="s">
        <v>92</v>
      </c>
      <c r="I5" s="20" t="s">
        <v>93</v>
      </c>
      <c r="J5" s="3" t="s">
        <v>14</v>
      </c>
      <c r="K5" s="20" t="s">
        <v>92</v>
      </c>
      <c r="L5" s="20" t="s">
        <v>93</v>
      </c>
      <c r="M5" s="3" t="s">
        <v>14</v>
      </c>
    </row>
    <row r="6" spans="1:13" ht="16.5" x14ac:dyDescent="0.25">
      <c r="A6" s="4" t="s">
        <v>0</v>
      </c>
      <c r="B6" s="7">
        <v>111</v>
      </c>
      <c r="C6" s="7">
        <v>73</v>
      </c>
      <c r="D6" s="7">
        <v>8426</v>
      </c>
      <c r="E6" s="7">
        <v>1</v>
      </c>
      <c r="F6" s="7">
        <v>2</v>
      </c>
      <c r="G6" s="7">
        <v>52</v>
      </c>
      <c r="H6" s="11">
        <f>E6/B6*100</f>
        <v>0.90090090090090091</v>
      </c>
      <c r="I6" s="11">
        <f>F6/C6*100</f>
        <v>2.7397260273972601</v>
      </c>
      <c r="J6" s="10">
        <f>G6/D6*100</f>
        <v>0.61713743175884173</v>
      </c>
      <c r="K6" s="8">
        <v>62.45</v>
      </c>
      <c r="L6" s="8">
        <v>64.27</v>
      </c>
      <c r="M6" s="8">
        <v>64.13</v>
      </c>
    </row>
    <row r="7" spans="1:13" ht="16.5" x14ac:dyDescent="0.25">
      <c r="A7" s="1" t="s">
        <v>1</v>
      </c>
      <c r="B7" s="7">
        <v>111</v>
      </c>
      <c r="C7" s="7">
        <v>73</v>
      </c>
      <c r="D7" s="7">
        <v>8398</v>
      </c>
      <c r="E7" s="7">
        <v>2</v>
      </c>
      <c r="F7" s="7">
        <v>4</v>
      </c>
      <c r="G7" s="7">
        <v>241</v>
      </c>
      <c r="H7" s="11">
        <f t="shared" ref="H7:J19" si="0">E7/B7*100</f>
        <v>1.8018018018018018</v>
      </c>
      <c r="I7" s="11">
        <f t="shared" si="0"/>
        <v>5.4794520547945202</v>
      </c>
      <c r="J7" s="10">
        <f t="shared" si="0"/>
        <v>2.8697308883067398</v>
      </c>
      <c r="K7" s="8">
        <v>50.32</v>
      </c>
      <c r="L7" s="8">
        <v>45.3</v>
      </c>
      <c r="M7" s="8">
        <v>45.38</v>
      </c>
    </row>
    <row r="8" spans="1:13" ht="16.5" x14ac:dyDescent="0.25">
      <c r="A8" s="1" t="s">
        <v>2</v>
      </c>
      <c r="B8" s="7">
        <v>34</v>
      </c>
      <c r="C8" s="7">
        <v>25</v>
      </c>
      <c r="D8" s="7">
        <v>2495</v>
      </c>
      <c r="E8" s="7">
        <v>1</v>
      </c>
      <c r="F8" s="7">
        <v>4</v>
      </c>
      <c r="G8" s="7">
        <v>248</v>
      </c>
      <c r="H8" s="11">
        <f t="shared" si="0"/>
        <v>2.9411764705882351</v>
      </c>
      <c r="I8" s="11">
        <f t="shared" si="0"/>
        <v>16</v>
      </c>
      <c r="J8" s="10">
        <f t="shared" si="0"/>
        <v>9.9398797595190373</v>
      </c>
      <c r="K8" s="8">
        <v>50</v>
      </c>
      <c r="L8" s="8">
        <v>45.68</v>
      </c>
      <c r="M8" s="8">
        <v>47.65</v>
      </c>
    </row>
    <row r="9" spans="1:13" ht="16.5" x14ac:dyDescent="0.25">
      <c r="A9" s="1" t="s">
        <v>3</v>
      </c>
      <c r="B9" s="7">
        <v>11</v>
      </c>
      <c r="C9" s="7">
        <v>6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60</v>
      </c>
      <c r="L9" s="8">
        <v>60.17</v>
      </c>
      <c r="M9" s="8">
        <v>60.47</v>
      </c>
    </row>
    <row r="10" spans="1:13" ht="16.5" x14ac:dyDescent="0.25">
      <c r="A10" s="1" t="s">
        <v>4</v>
      </c>
      <c r="B10" s="7">
        <v>3</v>
      </c>
      <c r="C10" s="7">
        <v>4</v>
      </c>
      <c r="D10" s="7">
        <v>554</v>
      </c>
      <c r="E10" s="7">
        <v>0</v>
      </c>
      <c r="F10" s="7">
        <v>1</v>
      </c>
      <c r="G10" s="7">
        <v>13</v>
      </c>
      <c r="H10" s="11">
        <f t="shared" si="0"/>
        <v>0</v>
      </c>
      <c r="I10" s="11">
        <f t="shared" si="0"/>
        <v>25</v>
      </c>
      <c r="J10" s="10">
        <f t="shared" si="0"/>
        <v>2.3465703971119134</v>
      </c>
      <c r="K10" s="8">
        <v>59.67</v>
      </c>
      <c r="L10" s="8">
        <v>55.5</v>
      </c>
      <c r="M10" s="8">
        <v>69.53</v>
      </c>
    </row>
    <row r="11" spans="1:13" ht="16.5" x14ac:dyDescent="0.25">
      <c r="A11" s="1" t="s">
        <v>5</v>
      </c>
      <c r="B11" s="7">
        <v>38</v>
      </c>
      <c r="C11" s="7">
        <v>18</v>
      </c>
      <c r="D11" s="7">
        <v>1630</v>
      </c>
      <c r="E11" s="7">
        <v>0</v>
      </c>
      <c r="F11" s="7">
        <v>1</v>
      </c>
      <c r="G11" s="7">
        <v>39</v>
      </c>
      <c r="H11" s="11">
        <f t="shared" si="0"/>
        <v>0</v>
      </c>
      <c r="I11" s="11">
        <f t="shared" si="0"/>
        <v>5.5555555555555554</v>
      </c>
      <c r="J11" s="10">
        <f t="shared" si="0"/>
        <v>2.3926380368098159</v>
      </c>
      <c r="K11" s="8">
        <v>56.45</v>
      </c>
      <c r="L11" s="8">
        <v>53.39</v>
      </c>
      <c r="M11" s="8">
        <v>56.69</v>
      </c>
    </row>
    <row r="12" spans="1:13" ht="16.5" x14ac:dyDescent="0.25">
      <c r="A12" s="1" t="s">
        <v>6</v>
      </c>
      <c r="B12" s="7">
        <v>29</v>
      </c>
      <c r="C12" s="7">
        <v>10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55.17</v>
      </c>
      <c r="L12" s="8">
        <v>55.3</v>
      </c>
      <c r="M12" s="8">
        <v>54.2</v>
      </c>
    </row>
    <row r="13" spans="1:13" ht="16.5" x14ac:dyDescent="0.25">
      <c r="A13" s="1" t="s">
        <v>7</v>
      </c>
      <c r="B13" s="7">
        <v>5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71.599999999999994</v>
      </c>
      <c r="L13" s="8">
        <v>87</v>
      </c>
      <c r="M13" s="8">
        <v>67.86</v>
      </c>
    </row>
    <row r="14" spans="1:13" ht="16.5" x14ac:dyDescent="0.25">
      <c r="A14" s="1" t="s">
        <v>8</v>
      </c>
      <c r="B14" s="7">
        <v>1</v>
      </c>
      <c r="C14" s="7">
        <v>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62</v>
      </c>
      <c r="L14" s="8">
        <v>56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58</v>
      </c>
      <c r="C17" s="7">
        <v>47</v>
      </c>
      <c r="D17" s="7">
        <v>3944</v>
      </c>
      <c r="E17" s="7">
        <v>0</v>
      </c>
      <c r="F17" s="7">
        <v>1</v>
      </c>
      <c r="G17" s="7">
        <v>81</v>
      </c>
      <c r="H17" s="11">
        <f t="shared" si="0"/>
        <v>0</v>
      </c>
      <c r="I17" s="11">
        <f t="shared" si="0"/>
        <v>2.1276595744680851</v>
      </c>
      <c r="J17" s="10">
        <f t="shared" si="0"/>
        <v>2.0537525354969577</v>
      </c>
      <c r="K17" s="8">
        <v>60.21</v>
      </c>
      <c r="L17" s="8">
        <v>60.26</v>
      </c>
      <c r="M17" s="8">
        <v>58.92</v>
      </c>
    </row>
    <row r="18" spans="1:13" ht="16.5" x14ac:dyDescent="0.25">
      <c r="A18" s="1" t="s">
        <v>10</v>
      </c>
      <c r="B18" s="7">
        <v>5</v>
      </c>
      <c r="C18" s="7">
        <v>3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68.8</v>
      </c>
      <c r="L18" s="8">
        <v>57</v>
      </c>
      <c r="M18" s="8">
        <v>64.06</v>
      </c>
    </row>
    <row r="19" spans="1:13" ht="16.5" x14ac:dyDescent="0.25">
      <c r="A19" s="2" t="s">
        <v>11</v>
      </c>
      <c r="B19" s="7">
        <v>111</v>
      </c>
      <c r="C19" s="7">
        <v>73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56.79</v>
      </c>
      <c r="L19" s="8">
        <v>55.36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D25" sqref="D25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104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105</v>
      </c>
      <c r="C5" s="20" t="s">
        <v>106</v>
      </c>
      <c r="D5" s="3" t="s">
        <v>14</v>
      </c>
      <c r="E5" s="22" t="s">
        <v>105</v>
      </c>
      <c r="F5" s="22" t="s">
        <v>106</v>
      </c>
      <c r="G5" s="3" t="s">
        <v>14</v>
      </c>
      <c r="H5" s="22" t="s">
        <v>105</v>
      </c>
      <c r="I5" s="22" t="s">
        <v>106</v>
      </c>
      <c r="J5" s="3" t="s">
        <v>14</v>
      </c>
      <c r="K5" s="22" t="s">
        <v>105</v>
      </c>
      <c r="L5" s="22" t="s">
        <v>106</v>
      </c>
      <c r="M5" s="3" t="s">
        <v>14</v>
      </c>
    </row>
    <row r="6" spans="1:13" ht="16.5" x14ac:dyDescent="0.25">
      <c r="A6" s="4" t="s">
        <v>0</v>
      </c>
      <c r="B6" s="7">
        <v>67</v>
      </c>
      <c r="C6" s="7">
        <v>403</v>
      </c>
      <c r="D6" s="7">
        <v>8426</v>
      </c>
      <c r="E6" s="7">
        <v>0</v>
      </c>
      <c r="F6" s="7">
        <v>2</v>
      </c>
      <c r="G6" s="7">
        <v>52</v>
      </c>
      <c r="H6" s="11">
        <f>E6/B6*100</f>
        <v>0</v>
      </c>
      <c r="I6" s="11">
        <f>F6/C6*100</f>
        <v>0.49627791563275436</v>
      </c>
      <c r="J6" s="10">
        <f>G6/D6*100</f>
        <v>0.61713743175884173</v>
      </c>
      <c r="K6" s="8">
        <v>65.66</v>
      </c>
      <c r="L6" s="8">
        <v>63.05</v>
      </c>
      <c r="M6" s="8">
        <v>64.13</v>
      </c>
    </row>
    <row r="7" spans="1:13" ht="16.5" x14ac:dyDescent="0.25">
      <c r="A7" s="1" t="s">
        <v>1</v>
      </c>
      <c r="B7" s="7">
        <v>66</v>
      </c>
      <c r="C7" s="7">
        <v>403</v>
      </c>
      <c r="D7" s="7">
        <v>8398</v>
      </c>
      <c r="E7" s="7">
        <v>0</v>
      </c>
      <c r="F7" s="7">
        <v>6</v>
      </c>
      <c r="G7" s="7">
        <v>241</v>
      </c>
      <c r="H7" s="11">
        <f t="shared" ref="H7:J19" si="0">E7/B7*100</f>
        <v>0</v>
      </c>
      <c r="I7" s="11">
        <f t="shared" si="0"/>
        <v>1.4888337468982631</v>
      </c>
      <c r="J7" s="10">
        <f t="shared" si="0"/>
        <v>2.8697308883067398</v>
      </c>
      <c r="K7" s="8">
        <v>54.12</v>
      </c>
      <c r="L7" s="8">
        <v>44.42</v>
      </c>
      <c r="M7" s="8">
        <v>45.38</v>
      </c>
    </row>
    <row r="8" spans="1:13" ht="16.5" x14ac:dyDescent="0.25">
      <c r="A8" s="1" t="s">
        <v>2</v>
      </c>
      <c r="B8" s="7">
        <v>22</v>
      </c>
      <c r="C8" s="7">
        <v>122</v>
      </c>
      <c r="D8" s="7">
        <v>2495</v>
      </c>
      <c r="E8" s="7">
        <v>0</v>
      </c>
      <c r="F8" s="7">
        <v>6</v>
      </c>
      <c r="G8" s="7">
        <v>248</v>
      </c>
      <c r="H8" s="11">
        <f t="shared" si="0"/>
        <v>0</v>
      </c>
      <c r="I8" s="11">
        <f t="shared" si="0"/>
        <v>4.918032786885246</v>
      </c>
      <c r="J8" s="10">
        <f t="shared" si="0"/>
        <v>9.9398797595190373</v>
      </c>
      <c r="K8" s="8">
        <v>54.91</v>
      </c>
      <c r="L8" s="8">
        <v>49.71</v>
      </c>
      <c r="M8" s="8">
        <v>47.65</v>
      </c>
    </row>
    <row r="9" spans="1:13" ht="16.5" x14ac:dyDescent="0.25">
      <c r="A9" s="1" t="s">
        <v>3</v>
      </c>
      <c r="B9" s="7">
        <v>3</v>
      </c>
      <c r="C9" s="7">
        <v>50</v>
      </c>
      <c r="D9" s="7">
        <v>781</v>
      </c>
      <c r="E9" s="7">
        <v>0</v>
      </c>
      <c r="F9" s="7">
        <v>3</v>
      </c>
      <c r="G9" s="7">
        <v>38</v>
      </c>
      <c r="H9" s="11">
        <f t="shared" si="0"/>
        <v>0</v>
      </c>
      <c r="I9" s="11">
        <f t="shared" si="0"/>
        <v>6</v>
      </c>
      <c r="J9" s="10">
        <f t="shared" si="0"/>
        <v>4.8655569782330348</v>
      </c>
      <c r="K9" s="8">
        <v>69.33</v>
      </c>
      <c r="L9" s="8">
        <v>57.3</v>
      </c>
      <c r="M9" s="8">
        <v>60.47</v>
      </c>
    </row>
    <row r="10" spans="1:13" ht="16.5" x14ac:dyDescent="0.25">
      <c r="A10" s="1" t="s">
        <v>4</v>
      </c>
      <c r="B10" s="7">
        <v>2</v>
      </c>
      <c r="C10" s="7">
        <v>20</v>
      </c>
      <c r="D10" s="7">
        <v>554</v>
      </c>
      <c r="E10" s="7">
        <v>0</v>
      </c>
      <c r="F10" s="7">
        <v>1</v>
      </c>
      <c r="G10" s="7">
        <v>13</v>
      </c>
      <c r="H10" s="11">
        <f t="shared" si="0"/>
        <v>0</v>
      </c>
      <c r="I10" s="11">
        <f t="shared" si="0"/>
        <v>5</v>
      </c>
      <c r="J10" s="10">
        <f t="shared" si="0"/>
        <v>2.3465703971119134</v>
      </c>
      <c r="K10" s="8">
        <v>65</v>
      </c>
      <c r="L10" s="8">
        <v>64.45</v>
      </c>
      <c r="M10" s="8">
        <v>69.53</v>
      </c>
    </row>
    <row r="11" spans="1:13" ht="16.5" x14ac:dyDescent="0.25">
      <c r="A11" s="1" t="s">
        <v>5</v>
      </c>
      <c r="B11" s="7">
        <v>8</v>
      </c>
      <c r="C11" s="7">
        <v>58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65.5</v>
      </c>
      <c r="L11" s="8">
        <v>58.05</v>
      </c>
      <c r="M11" s="8">
        <v>56.69</v>
      </c>
    </row>
    <row r="12" spans="1:13" ht="16.5" x14ac:dyDescent="0.25">
      <c r="A12" s="1" t="s">
        <v>6</v>
      </c>
      <c r="B12" s="7">
        <v>17</v>
      </c>
      <c r="C12" s="7">
        <v>72</v>
      </c>
      <c r="D12" s="7">
        <v>1327</v>
      </c>
      <c r="E12" s="7">
        <v>1</v>
      </c>
      <c r="F12" s="7">
        <v>3</v>
      </c>
      <c r="G12" s="7">
        <v>97</v>
      </c>
      <c r="H12" s="11">
        <f t="shared" si="0"/>
        <v>5.8823529411764701</v>
      </c>
      <c r="I12" s="11">
        <f t="shared" si="0"/>
        <v>4.1666666666666661</v>
      </c>
      <c r="J12" s="10">
        <f t="shared" si="0"/>
        <v>7.3097211755840243</v>
      </c>
      <c r="K12" s="8">
        <v>55</v>
      </c>
      <c r="L12" s="8">
        <v>95.83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5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62</v>
      </c>
      <c r="L13" s="8">
        <v>71.400000000000006</v>
      </c>
      <c r="M13" s="8">
        <v>67.86</v>
      </c>
    </row>
    <row r="14" spans="1:13" ht="16.5" x14ac:dyDescent="0.25">
      <c r="A14" s="1" t="s">
        <v>8</v>
      </c>
      <c r="B14" s="7">
        <v>2</v>
      </c>
      <c r="C14" s="7">
        <v>22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74</v>
      </c>
      <c r="L14" s="8">
        <v>62</v>
      </c>
      <c r="M14" s="8">
        <v>62.81</v>
      </c>
    </row>
    <row r="15" spans="1:13" ht="16.5" x14ac:dyDescent="0.25">
      <c r="A15" s="1" t="s">
        <v>12</v>
      </c>
      <c r="B15" s="7">
        <v>2</v>
      </c>
      <c r="C15" s="7">
        <v>1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f t="shared" si="0"/>
        <v>0</v>
      </c>
      <c r="J15" s="10">
        <f t="shared" si="0"/>
        <v>2.3809523809523809</v>
      </c>
      <c r="K15" s="8">
        <v>47.5</v>
      </c>
      <c r="L15" s="8">
        <v>70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35</v>
      </c>
      <c r="C17" s="7">
        <v>175</v>
      </c>
      <c r="D17" s="7">
        <v>3944</v>
      </c>
      <c r="E17" s="7">
        <v>0</v>
      </c>
      <c r="F17" s="7">
        <v>3</v>
      </c>
      <c r="G17" s="7">
        <v>81</v>
      </c>
      <c r="H17" s="11">
        <f t="shared" si="0"/>
        <v>0</v>
      </c>
      <c r="I17" s="11">
        <f t="shared" si="0"/>
        <v>1.7142857142857144</v>
      </c>
      <c r="J17" s="10">
        <f t="shared" si="0"/>
        <v>2.0537525354969577</v>
      </c>
      <c r="K17" s="8">
        <v>61.17</v>
      </c>
      <c r="L17" s="8">
        <v>58.61</v>
      </c>
      <c r="M17" s="8">
        <v>58.92</v>
      </c>
    </row>
    <row r="18" spans="1:13" ht="16.5" x14ac:dyDescent="0.25">
      <c r="A18" s="1" t="s">
        <v>10</v>
      </c>
      <c r="B18" s="7">
        <v>3</v>
      </c>
      <c r="C18" s="7">
        <v>25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67</v>
      </c>
      <c r="L18" s="8">
        <v>61.36</v>
      </c>
      <c r="M18" s="8">
        <v>64.06</v>
      </c>
    </row>
    <row r="19" spans="1:13" ht="16.5" x14ac:dyDescent="0.25">
      <c r="A19" s="2" t="s">
        <v>11</v>
      </c>
      <c r="B19" s="7">
        <v>67</v>
      </c>
      <c r="C19" s="7">
        <v>404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59.75</v>
      </c>
      <c r="L19" s="8">
        <v>57.06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F29" sqref="F29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107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20" t="s">
        <v>108</v>
      </c>
      <c r="C5" s="20" t="s">
        <v>109</v>
      </c>
      <c r="D5" s="3" t="s">
        <v>14</v>
      </c>
      <c r="E5" s="22" t="s">
        <v>108</v>
      </c>
      <c r="F5" s="22" t="s">
        <v>109</v>
      </c>
      <c r="G5" s="3" t="s">
        <v>14</v>
      </c>
      <c r="H5" s="22" t="s">
        <v>108</v>
      </c>
      <c r="I5" s="22" t="s">
        <v>109</v>
      </c>
      <c r="J5" s="3" t="s">
        <v>14</v>
      </c>
      <c r="K5" s="22" t="s">
        <v>108</v>
      </c>
      <c r="L5" s="22" t="s">
        <v>109</v>
      </c>
      <c r="M5" s="3" t="s">
        <v>14</v>
      </c>
    </row>
    <row r="6" spans="1:13" ht="16.5" x14ac:dyDescent="0.25">
      <c r="A6" s="4" t="s">
        <v>0</v>
      </c>
      <c r="B6" s="7">
        <v>452</v>
      </c>
      <c r="C6" s="7">
        <v>400</v>
      </c>
      <c r="D6" s="7">
        <v>8426</v>
      </c>
      <c r="E6" s="7">
        <v>3</v>
      </c>
      <c r="F6" s="7">
        <v>0</v>
      </c>
      <c r="G6" s="7">
        <v>52</v>
      </c>
      <c r="H6" s="11">
        <f>E6/B6*100</f>
        <v>0.66371681415929207</v>
      </c>
      <c r="I6" s="11">
        <f>F6/C6*100</f>
        <v>0</v>
      </c>
      <c r="J6" s="10">
        <f>G6/D6*100</f>
        <v>0.61713743175884173</v>
      </c>
      <c r="K6" s="8">
        <v>62.17</v>
      </c>
      <c r="L6" s="8">
        <v>64.78</v>
      </c>
      <c r="M6" s="8">
        <v>64.13</v>
      </c>
    </row>
    <row r="7" spans="1:13" ht="16.5" x14ac:dyDescent="0.25">
      <c r="A7" s="1" t="s">
        <v>1</v>
      </c>
      <c r="B7" s="7">
        <v>444</v>
      </c>
      <c r="C7" s="7">
        <v>398</v>
      </c>
      <c r="D7" s="7">
        <v>8398</v>
      </c>
      <c r="E7" s="7">
        <v>6</v>
      </c>
      <c r="F7" s="7">
        <v>5</v>
      </c>
      <c r="G7" s="7">
        <v>241</v>
      </c>
      <c r="H7" s="11">
        <f t="shared" ref="H7:J19" si="0">E7/B7*100</f>
        <v>1.3513513513513513</v>
      </c>
      <c r="I7" s="11">
        <f t="shared" si="0"/>
        <v>1.256281407035176</v>
      </c>
      <c r="J7" s="10">
        <f t="shared" si="0"/>
        <v>2.8697308883067398</v>
      </c>
      <c r="K7" s="8">
        <v>47.27</v>
      </c>
      <c r="L7" s="8">
        <v>45.41</v>
      </c>
      <c r="M7" s="8">
        <v>45.38</v>
      </c>
    </row>
    <row r="8" spans="1:13" ht="16.5" x14ac:dyDescent="0.25">
      <c r="A8" s="1" t="s">
        <v>2</v>
      </c>
      <c r="B8" s="7">
        <v>170</v>
      </c>
      <c r="C8" s="7">
        <v>157</v>
      </c>
      <c r="D8" s="7">
        <v>2495</v>
      </c>
      <c r="E8" s="7">
        <v>6</v>
      </c>
      <c r="F8" s="7">
        <v>19</v>
      </c>
      <c r="G8" s="7">
        <v>248</v>
      </c>
      <c r="H8" s="11">
        <f t="shared" si="0"/>
        <v>3.5294117647058822</v>
      </c>
      <c r="I8" s="11">
        <f t="shared" si="0"/>
        <v>12.101910828025478</v>
      </c>
      <c r="J8" s="10">
        <f t="shared" si="0"/>
        <v>9.9398797595190373</v>
      </c>
      <c r="K8" s="8">
        <v>51.11</v>
      </c>
      <c r="L8" s="8">
        <v>45.99</v>
      </c>
      <c r="M8" s="8">
        <v>47.65</v>
      </c>
    </row>
    <row r="9" spans="1:13" ht="16.5" x14ac:dyDescent="0.25">
      <c r="A9" s="1" t="s">
        <v>3</v>
      </c>
      <c r="B9" s="7">
        <v>63</v>
      </c>
      <c r="C9" s="7">
        <v>45</v>
      </c>
      <c r="D9" s="7">
        <v>781</v>
      </c>
      <c r="E9" s="7">
        <v>6</v>
      </c>
      <c r="F9" s="7">
        <v>4</v>
      </c>
      <c r="G9" s="7">
        <v>38</v>
      </c>
      <c r="H9" s="11">
        <f t="shared" si="0"/>
        <v>9.5238095238095237</v>
      </c>
      <c r="I9" s="11">
        <f t="shared" si="0"/>
        <v>8.8888888888888893</v>
      </c>
      <c r="J9" s="10">
        <f t="shared" si="0"/>
        <v>4.8655569782330348</v>
      </c>
      <c r="K9" s="8">
        <v>52.76</v>
      </c>
      <c r="L9" s="8">
        <v>57.8</v>
      </c>
      <c r="M9" s="8">
        <v>60.47</v>
      </c>
    </row>
    <row r="10" spans="1:13" ht="16.5" x14ac:dyDescent="0.25">
      <c r="A10" s="1" t="s">
        <v>4</v>
      </c>
      <c r="B10" s="7">
        <v>25</v>
      </c>
      <c r="C10" s="7">
        <v>19</v>
      </c>
      <c r="D10" s="7">
        <v>554</v>
      </c>
      <c r="E10" s="7">
        <v>2</v>
      </c>
      <c r="F10" s="7">
        <v>1</v>
      </c>
      <c r="G10" s="7">
        <v>13</v>
      </c>
      <c r="H10" s="11">
        <f t="shared" si="0"/>
        <v>8</v>
      </c>
      <c r="I10" s="11">
        <f t="shared" si="0"/>
        <v>5.2631578947368416</v>
      </c>
      <c r="J10" s="10">
        <f t="shared" si="0"/>
        <v>2.3465703971119134</v>
      </c>
      <c r="K10" s="8">
        <v>64.44</v>
      </c>
      <c r="L10" s="8">
        <v>60.32</v>
      </c>
      <c r="M10" s="8">
        <v>69.53</v>
      </c>
    </row>
    <row r="11" spans="1:13" ht="16.5" x14ac:dyDescent="0.25">
      <c r="A11" s="1" t="s">
        <v>5</v>
      </c>
      <c r="B11" s="7">
        <v>89</v>
      </c>
      <c r="C11" s="7">
        <v>57</v>
      </c>
      <c r="D11" s="7">
        <v>1630</v>
      </c>
      <c r="E11" s="7">
        <v>2</v>
      </c>
      <c r="F11" s="7">
        <v>2</v>
      </c>
      <c r="G11" s="7">
        <v>39</v>
      </c>
      <c r="H11" s="11">
        <f t="shared" si="0"/>
        <v>2.2471910112359552</v>
      </c>
      <c r="I11" s="11">
        <f t="shared" si="0"/>
        <v>3.5087719298245612</v>
      </c>
      <c r="J11" s="10">
        <f t="shared" si="0"/>
        <v>2.3926380368098159</v>
      </c>
      <c r="K11" s="8">
        <v>54.99</v>
      </c>
      <c r="L11" s="8">
        <v>59.46</v>
      </c>
      <c r="M11" s="8">
        <v>56.69</v>
      </c>
    </row>
    <row r="12" spans="1:13" ht="16.5" x14ac:dyDescent="0.25">
      <c r="A12" s="1" t="s">
        <v>6</v>
      </c>
      <c r="B12" s="7">
        <v>92</v>
      </c>
      <c r="C12" s="7">
        <v>82</v>
      </c>
      <c r="D12" s="7">
        <v>1327</v>
      </c>
      <c r="E12" s="7">
        <v>2</v>
      </c>
      <c r="F12" s="7">
        <v>7</v>
      </c>
      <c r="G12" s="7">
        <v>97</v>
      </c>
      <c r="H12" s="11">
        <f t="shared" si="0"/>
        <v>2.1739130434782608</v>
      </c>
      <c r="I12" s="11">
        <f t="shared" si="0"/>
        <v>8.536585365853659</v>
      </c>
      <c r="J12" s="10">
        <f t="shared" si="0"/>
        <v>7.3097211755840243</v>
      </c>
      <c r="K12" s="8">
        <v>52.23</v>
      </c>
      <c r="L12" s="8">
        <v>52.37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19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62</v>
      </c>
      <c r="L13" s="8">
        <v>62.74</v>
      </c>
      <c r="M13" s="8">
        <v>67.86</v>
      </c>
    </row>
    <row r="14" spans="1:13" ht="16.5" x14ac:dyDescent="0.25">
      <c r="A14" s="1" t="s">
        <v>8</v>
      </c>
      <c r="B14" s="7">
        <v>42</v>
      </c>
      <c r="C14" s="7">
        <v>28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70.069999999999993</v>
      </c>
      <c r="L14" s="8">
        <v>62.07</v>
      </c>
      <c r="M14" s="8">
        <v>62.81</v>
      </c>
    </row>
    <row r="15" spans="1:13" ht="16.5" x14ac:dyDescent="0.25">
      <c r="A15" s="1" t="s">
        <v>12</v>
      </c>
      <c r="B15" s="7">
        <v>2</v>
      </c>
      <c r="C15" s="7">
        <v>2</v>
      </c>
      <c r="D15" s="7">
        <v>42</v>
      </c>
      <c r="E15" s="7">
        <v>1</v>
      </c>
      <c r="F15" s="7">
        <v>0</v>
      </c>
      <c r="G15" s="7">
        <v>1</v>
      </c>
      <c r="H15" s="11">
        <f t="shared" si="0"/>
        <v>50</v>
      </c>
      <c r="I15" s="11">
        <f t="shared" si="0"/>
        <v>0</v>
      </c>
      <c r="J15" s="10">
        <f t="shared" si="0"/>
        <v>2.3809523809523809</v>
      </c>
      <c r="K15" s="8">
        <v>32</v>
      </c>
      <c r="L15" s="8">
        <v>74.5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276</v>
      </c>
      <c r="C17" s="7">
        <v>222</v>
      </c>
      <c r="D17" s="7">
        <v>3944</v>
      </c>
      <c r="E17" s="7">
        <v>8</v>
      </c>
      <c r="F17" s="7">
        <v>4</v>
      </c>
      <c r="G17" s="7">
        <v>81</v>
      </c>
      <c r="H17" s="11">
        <f t="shared" si="0"/>
        <v>2.8985507246376812</v>
      </c>
      <c r="I17" s="11">
        <f t="shared" si="0"/>
        <v>1.8018018018018018</v>
      </c>
      <c r="J17" s="10">
        <f t="shared" si="0"/>
        <v>2.0537525354969577</v>
      </c>
      <c r="K17" s="8">
        <v>58.92</v>
      </c>
      <c r="L17" s="8">
        <v>59.59</v>
      </c>
      <c r="M17" s="8">
        <v>58.92</v>
      </c>
    </row>
    <row r="18" spans="1:13" ht="16.5" x14ac:dyDescent="0.25">
      <c r="A18" s="1" t="s">
        <v>10</v>
      </c>
      <c r="B18" s="7">
        <v>30</v>
      </c>
      <c r="C18" s="7">
        <v>27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66.8</v>
      </c>
      <c r="L18" s="8">
        <v>66.959999999999994</v>
      </c>
      <c r="M18" s="8">
        <v>64.06</v>
      </c>
    </row>
    <row r="19" spans="1:13" ht="16.5" x14ac:dyDescent="0.25">
      <c r="A19" s="2" t="s">
        <v>11</v>
      </c>
      <c r="B19" s="7">
        <v>454</v>
      </c>
      <c r="C19" s="7">
        <v>401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55.6</v>
      </c>
      <c r="L19" s="8">
        <v>55.46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ageMargins left="0.7" right="0.7" top="0.75" bottom="0.75" header="0.3" footer="0.3"/>
  <pageSetup paperSize="9" scale="8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workbookViewId="0">
      <selection activeCell="N30" sqref="N30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22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20</v>
      </c>
      <c r="C5" s="5" t="s">
        <v>21</v>
      </c>
      <c r="D5" s="3" t="s">
        <v>14</v>
      </c>
      <c r="E5" s="5" t="s">
        <v>20</v>
      </c>
      <c r="F5" s="5" t="s">
        <v>21</v>
      </c>
      <c r="G5" s="3" t="s">
        <v>14</v>
      </c>
      <c r="H5" s="5" t="s">
        <v>20</v>
      </c>
      <c r="I5" s="5" t="s">
        <v>21</v>
      </c>
      <c r="J5" s="9" t="s">
        <v>14</v>
      </c>
      <c r="K5" s="5" t="s">
        <v>20</v>
      </c>
      <c r="L5" s="3" t="s">
        <v>21</v>
      </c>
      <c r="M5" s="6" t="s">
        <v>14</v>
      </c>
    </row>
    <row r="6" spans="1:13" ht="16.5" x14ac:dyDescent="0.25">
      <c r="A6" s="4" t="s">
        <v>0</v>
      </c>
      <c r="B6" s="7">
        <v>166</v>
      </c>
      <c r="C6" s="7">
        <v>227</v>
      </c>
      <c r="D6" s="7">
        <v>8426</v>
      </c>
      <c r="E6" s="7">
        <v>0</v>
      </c>
      <c r="F6" s="7">
        <v>1</v>
      </c>
      <c r="G6" s="7">
        <v>52</v>
      </c>
      <c r="H6" s="11">
        <f>E6/B6*100</f>
        <v>0</v>
      </c>
      <c r="I6" s="11">
        <f>F6/C6*100</f>
        <v>0.44052863436123352</v>
      </c>
      <c r="J6" s="10">
        <f>G6/D6*100</f>
        <v>0.61713743175884173</v>
      </c>
      <c r="K6" s="8">
        <v>62.47</v>
      </c>
      <c r="L6" s="8">
        <v>64.28</v>
      </c>
      <c r="M6" s="8">
        <v>64.13</v>
      </c>
    </row>
    <row r="7" spans="1:13" ht="16.5" x14ac:dyDescent="0.25">
      <c r="A7" s="1" t="s">
        <v>1</v>
      </c>
      <c r="B7" s="7">
        <v>165</v>
      </c>
      <c r="C7" s="7">
        <v>226</v>
      </c>
      <c r="D7" s="7">
        <v>8398</v>
      </c>
      <c r="E7" s="7">
        <v>0</v>
      </c>
      <c r="F7" s="7">
        <v>1</v>
      </c>
      <c r="G7" s="7">
        <v>241</v>
      </c>
      <c r="H7" s="11">
        <f t="shared" ref="H7:H18" si="0">E7/B7*100</f>
        <v>0</v>
      </c>
      <c r="I7" s="11">
        <f t="shared" ref="I7:I18" si="1">F7/C7*100</f>
        <v>0.44247787610619471</v>
      </c>
      <c r="J7" s="10">
        <f t="shared" ref="J7:J19" si="2">G7/D7*100</f>
        <v>2.8697308883067398</v>
      </c>
      <c r="K7" s="8">
        <v>49.89</v>
      </c>
      <c r="L7" s="8">
        <v>48.41</v>
      </c>
      <c r="M7" s="8">
        <v>45.38</v>
      </c>
    </row>
    <row r="8" spans="1:13" ht="16.5" x14ac:dyDescent="0.25">
      <c r="A8" s="1" t="s">
        <v>2</v>
      </c>
      <c r="B8" s="7">
        <v>49</v>
      </c>
      <c r="C8" s="7">
        <v>69</v>
      </c>
      <c r="D8" s="7">
        <v>2495</v>
      </c>
      <c r="E8" s="7">
        <v>0</v>
      </c>
      <c r="F8" s="7">
        <v>4</v>
      </c>
      <c r="G8" s="7">
        <v>248</v>
      </c>
      <c r="H8" s="11">
        <f t="shared" si="0"/>
        <v>0</v>
      </c>
      <c r="I8" s="11">
        <f t="shared" si="1"/>
        <v>5.7971014492753623</v>
      </c>
      <c r="J8" s="10">
        <f t="shared" si="2"/>
        <v>9.9398797595190373</v>
      </c>
      <c r="K8" s="8">
        <v>51.88</v>
      </c>
      <c r="L8" s="8">
        <v>49.52</v>
      </c>
      <c r="M8" s="8">
        <v>47.65</v>
      </c>
    </row>
    <row r="9" spans="1:13" ht="16.5" x14ac:dyDescent="0.25">
      <c r="A9" s="1" t="s">
        <v>3</v>
      </c>
      <c r="B9" s="7">
        <v>26</v>
      </c>
      <c r="C9" s="7">
        <v>21</v>
      </c>
      <c r="D9" s="7">
        <v>781</v>
      </c>
      <c r="E9" s="7">
        <v>0</v>
      </c>
      <c r="F9" s="7">
        <v>1</v>
      </c>
      <c r="G9" s="7">
        <v>38</v>
      </c>
      <c r="H9" s="11">
        <f t="shared" si="0"/>
        <v>0</v>
      </c>
      <c r="I9" s="11">
        <f t="shared" si="1"/>
        <v>4.7619047619047619</v>
      </c>
      <c r="J9" s="10">
        <f t="shared" si="2"/>
        <v>4.8655569782330348</v>
      </c>
      <c r="K9" s="8">
        <v>61.15</v>
      </c>
      <c r="L9" s="8">
        <v>58.76</v>
      </c>
      <c r="M9" s="8">
        <v>60.47</v>
      </c>
    </row>
    <row r="10" spans="1:13" ht="16.5" x14ac:dyDescent="0.25">
      <c r="A10" s="1" t="s">
        <v>4</v>
      </c>
      <c r="B10" s="7">
        <v>1</v>
      </c>
      <c r="C10" s="7">
        <v>5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f t="shared" si="1"/>
        <v>0</v>
      </c>
      <c r="J10" s="10">
        <f t="shared" si="2"/>
        <v>2.3465703971119134</v>
      </c>
      <c r="K10" s="8">
        <v>92</v>
      </c>
      <c r="L10" s="8">
        <v>62.6</v>
      </c>
      <c r="M10" s="8">
        <v>69.53</v>
      </c>
    </row>
    <row r="11" spans="1:13" ht="16.5" x14ac:dyDescent="0.25">
      <c r="A11" s="1" t="s">
        <v>5</v>
      </c>
      <c r="B11" s="7">
        <v>57</v>
      </c>
      <c r="C11" s="7">
        <v>68</v>
      </c>
      <c r="D11" s="7">
        <v>1630</v>
      </c>
      <c r="E11" s="7">
        <v>2</v>
      </c>
      <c r="F11" s="7">
        <v>1</v>
      </c>
      <c r="G11" s="7">
        <v>39</v>
      </c>
      <c r="H11" s="11">
        <f t="shared" si="0"/>
        <v>3.5087719298245612</v>
      </c>
      <c r="I11" s="11">
        <f t="shared" si="1"/>
        <v>1.4705882352941175</v>
      </c>
      <c r="J11" s="10">
        <f t="shared" si="2"/>
        <v>2.3926380368098159</v>
      </c>
      <c r="K11" s="8">
        <v>58.07</v>
      </c>
      <c r="L11" s="8">
        <v>55.62</v>
      </c>
      <c r="M11" s="8">
        <v>56.69</v>
      </c>
    </row>
    <row r="12" spans="1:13" ht="16.5" x14ac:dyDescent="0.25">
      <c r="A12" s="1" t="s">
        <v>6</v>
      </c>
      <c r="B12" s="7">
        <v>33</v>
      </c>
      <c r="C12" s="7">
        <v>36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1"/>
        <v>0</v>
      </c>
      <c r="J12" s="10">
        <f t="shared" si="2"/>
        <v>7.3097211755840243</v>
      </c>
      <c r="K12" s="8">
        <v>51.45</v>
      </c>
      <c r="L12" s="8">
        <v>56.75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10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1"/>
        <v>0</v>
      </c>
      <c r="J13" s="10">
        <f t="shared" si="2"/>
        <v>0.45871559633027525</v>
      </c>
      <c r="K13" s="8">
        <v>76.25</v>
      </c>
      <c r="L13" s="8">
        <v>68.400000000000006</v>
      </c>
      <c r="M13" s="8">
        <v>67.86</v>
      </c>
    </row>
    <row r="14" spans="1:13" ht="16.5" x14ac:dyDescent="0.25">
      <c r="A14" s="1" t="s">
        <v>8</v>
      </c>
      <c r="B14" s="7">
        <v>0</v>
      </c>
      <c r="C14" s="7">
        <v>3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f t="shared" si="1"/>
        <v>0</v>
      </c>
      <c r="J14" s="10">
        <f t="shared" si="2"/>
        <v>0.86956521739130432</v>
      </c>
      <c r="K14" s="8">
        <v>0</v>
      </c>
      <c r="L14" s="8">
        <v>46</v>
      </c>
      <c r="M14" s="8">
        <v>62.81</v>
      </c>
    </row>
    <row r="15" spans="1:13" ht="16.5" x14ac:dyDescent="0.25">
      <c r="A15" s="1" t="s">
        <v>12</v>
      </c>
      <c r="B15" s="7">
        <v>1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v>0</v>
      </c>
      <c r="J15" s="10">
        <f t="shared" si="2"/>
        <v>2.3809523809523809</v>
      </c>
      <c r="K15" s="8">
        <v>69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2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95</v>
      </c>
      <c r="C17" s="7">
        <v>127</v>
      </c>
      <c r="D17" s="7">
        <v>3944</v>
      </c>
      <c r="E17" s="7">
        <v>1</v>
      </c>
      <c r="F17" s="7">
        <v>5</v>
      </c>
      <c r="G17" s="7">
        <v>81</v>
      </c>
      <c r="H17" s="11">
        <f t="shared" si="0"/>
        <v>1.0526315789473684</v>
      </c>
      <c r="I17" s="11">
        <f t="shared" si="1"/>
        <v>3.9370078740157481</v>
      </c>
      <c r="J17" s="10">
        <f t="shared" si="2"/>
        <v>2.0537525354969577</v>
      </c>
      <c r="K17" s="8">
        <v>55.62</v>
      </c>
      <c r="L17" s="8">
        <v>56.74</v>
      </c>
      <c r="M17" s="8">
        <v>58.92</v>
      </c>
    </row>
    <row r="18" spans="1:13" ht="16.5" x14ac:dyDescent="0.25">
      <c r="A18" s="1" t="s">
        <v>10</v>
      </c>
      <c r="B18" s="7">
        <v>8</v>
      </c>
      <c r="C18" s="7">
        <v>11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1"/>
        <v>0</v>
      </c>
      <c r="J18" s="10">
        <f t="shared" si="2"/>
        <v>1.0852713178294573</v>
      </c>
      <c r="K18" s="8">
        <v>60.75</v>
      </c>
      <c r="L18" s="8">
        <v>63.18</v>
      </c>
      <c r="M18" s="8">
        <v>64.06</v>
      </c>
    </row>
    <row r="19" spans="1:13" ht="16.5" x14ac:dyDescent="0.25">
      <c r="A19" s="2" t="s">
        <v>11</v>
      </c>
      <c r="B19" s="7">
        <v>166</v>
      </c>
      <c r="C19" s="7">
        <v>227</v>
      </c>
      <c r="D19" s="7">
        <v>8433</v>
      </c>
      <c r="E19" s="7"/>
      <c r="F19" s="7"/>
      <c r="G19" s="7">
        <v>736</v>
      </c>
      <c r="H19" s="11"/>
      <c r="I19" s="11"/>
      <c r="J19" s="10">
        <f t="shared" si="2"/>
        <v>8.7276176923989084</v>
      </c>
      <c r="K19" s="8">
        <v>56.16</v>
      </c>
      <c r="L19" s="8">
        <v>56.09</v>
      </c>
      <c r="M19" s="8">
        <v>55.71</v>
      </c>
    </row>
    <row r="21" spans="1:13" x14ac:dyDescent="0.25">
      <c r="L21" s="18"/>
      <c r="M21" s="18"/>
    </row>
  </sheetData>
  <mergeCells count="6">
    <mergeCell ref="A2:M2"/>
    <mergeCell ref="B4:D4"/>
    <mergeCell ref="E4:G4"/>
    <mergeCell ref="H4:J4"/>
    <mergeCell ref="K4:M4"/>
    <mergeCell ref="A4:A5"/>
  </mergeCells>
  <phoneticPr fontId="4" type="noConversion"/>
  <pageMargins left="0.7" right="0.7" top="0.75" bottom="0.75" header="0.3" footer="0.3"/>
  <pageSetup paperSize="9" scale="8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G27" sqref="G27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23</v>
      </c>
      <c r="C5" s="5" t="s">
        <v>24</v>
      </c>
      <c r="D5" s="3" t="s">
        <v>14</v>
      </c>
      <c r="E5" s="5" t="s">
        <v>23</v>
      </c>
      <c r="F5" s="5" t="s">
        <v>24</v>
      </c>
      <c r="G5" s="3" t="s">
        <v>14</v>
      </c>
      <c r="H5" s="5" t="s">
        <v>23</v>
      </c>
      <c r="I5" s="5" t="s">
        <v>24</v>
      </c>
      <c r="J5" s="3" t="s">
        <v>14</v>
      </c>
      <c r="K5" s="5" t="s">
        <v>23</v>
      </c>
      <c r="L5" s="5" t="s">
        <v>24</v>
      </c>
      <c r="M5" s="3" t="s">
        <v>14</v>
      </c>
    </row>
    <row r="6" spans="1:13" ht="16.5" x14ac:dyDescent="0.25">
      <c r="A6" s="4" t="s">
        <v>0</v>
      </c>
      <c r="B6" s="7">
        <v>220</v>
      </c>
      <c r="C6" s="7">
        <v>225</v>
      </c>
      <c r="D6" s="7">
        <v>8426</v>
      </c>
      <c r="E6" s="7">
        <v>5</v>
      </c>
      <c r="F6" s="7">
        <v>1</v>
      </c>
      <c r="G6" s="7">
        <v>52</v>
      </c>
      <c r="H6" s="11">
        <f>E6/B6*100</f>
        <v>2.2727272727272729</v>
      </c>
      <c r="I6" s="11">
        <f>F6/C6*100</f>
        <v>0.44444444444444442</v>
      </c>
      <c r="J6" s="10">
        <f>G6/D6*100</f>
        <v>0.61713743175884173</v>
      </c>
      <c r="K6" s="8">
        <v>62.08</v>
      </c>
      <c r="L6" s="8">
        <v>63.76</v>
      </c>
      <c r="M6" s="8">
        <v>64.13</v>
      </c>
    </row>
    <row r="7" spans="1:13" ht="16.5" x14ac:dyDescent="0.25">
      <c r="A7" s="1" t="s">
        <v>1</v>
      </c>
      <c r="B7" s="7">
        <v>217</v>
      </c>
      <c r="C7" s="7">
        <v>223</v>
      </c>
      <c r="D7" s="7">
        <v>8398</v>
      </c>
      <c r="E7" s="7">
        <v>9</v>
      </c>
      <c r="F7" s="7">
        <v>11</v>
      </c>
      <c r="G7" s="7">
        <v>241</v>
      </c>
      <c r="H7" s="11">
        <f t="shared" ref="H7:J19" si="0">E7/B7*100</f>
        <v>4.1474654377880187</v>
      </c>
      <c r="I7" s="11">
        <f t="shared" si="0"/>
        <v>4.9327354260089686</v>
      </c>
      <c r="J7" s="10">
        <f t="shared" si="0"/>
        <v>2.8697308883067398</v>
      </c>
      <c r="K7" s="8">
        <v>45.99</v>
      </c>
      <c r="L7" s="8">
        <v>43.75</v>
      </c>
      <c r="M7" s="8">
        <v>45.38</v>
      </c>
    </row>
    <row r="8" spans="1:13" ht="16.5" x14ac:dyDescent="0.25">
      <c r="A8" s="1" t="s">
        <v>2</v>
      </c>
      <c r="B8" s="7">
        <v>38</v>
      </c>
      <c r="C8" s="7">
        <v>52</v>
      </c>
      <c r="D8" s="7">
        <v>2495</v>
      </c>
      <c r="E8" s="7">
        <v>2</v>
      </c>
      <c r="F8" s="7">
        <v>3</v>
      </c>
      <c r="G8" s="7">
        <v>248</v>
      </c>
      <c r="H8" s="11">
        <f t="shared" si="0"/>
        <v>5.2631578947368416</v>
      </c>
      <c r="I8" s="11">
        <f t="shared" si="0"/>
        <v>5.7692307692307692</v>
      </c>
      <c r="J8" s="10">
        <f t="shared" si="0"/>
        <v>9.9398797595190373</v>
      </c>
      <c r="K8" s="8">
        <v>47.92</v>
      </c>
      <c r="L8" s="8">
        <v>45.65</v>
      </c>
      <c r="M8" s="8">
        <v>47.65</v>
      </c>
    </row>
    <row r="9" spans="1:13" ht="16.5" x14ac:dyDescent="0.25">
      <c r="A9" s="1" t="s">
        <v>3</v>
      </c>
      <c r="B9" s="7">
        <v>15</v>
      </c>
      <c r="C9" s="7">
        <v>18</v>
      </c>
      <c r="D9" s="7">
        <v>781</v>
      </c>
      <c r="E9" s="7">
        <v>1</v>
      </c>
      <c r="F9" s="7">
        <v>1</v>
      </c>
      <c r="G9" s="7">
        <v>38</v>
      </c>
      <c r="H9" s="11">
        <f t="shared" si="0"/>
        <v>6.666666666666667</v>
      </c>
      <c r="I9" s="11">
        <f t="shared" si="0"/>
        <v>5.5555555555555554</v>
      </c>
      <c r="J9" s="10">
        <f t="shared" si="0"/>
        <v>4.8655569782330348</v>
      </c>
      <c r="K9" s="8">
        <v>64.87</v>
      </c>
      <c r="L9" s="8">
        <v>58.06</v>
      </c>
      <c r="M9" s="8">
        <v>60.47</v>
      </c>
    </row>
    <row r="10" spans="1:13" ht="16.5" x14ac:dyDescent="0.25">
      <c r="A10" s="1" t="s">
        <v>4</v>
      </c>
      <c r="B10" s="7">
        <v>13</v>
      </c>
      <c r="C10" s="7">
        <v>15</v>
      </c>
      <c r="D10" s="7">
        <v>554</v>
      </c>
      <c r="E10" s="7">
        <v>1</v>
      </c>
      <c r="F10" s="7">
        <v>0</v>
      </c>
      <c r="G10" s="7">
        <v>13</v>
      </c>
      <c r="H10" s="11">
        <f t="shared" si="0"/>
        <v>7.6923076923076925</v>
      </c>
      <c r="I10" s="11">
        <f t="shared" si="0"/>
        <v>0</v>
      </c>
      <c r="J10" s="10">
        <f t="shared" si="0"/>
        <v>2.3465703971119134</v>
      </c>
      <c r="K10" s="8">
        <v>61.23</v>
      </c>
      <c r="L10" s="8">
        <v>71.599999999999994</v>
      </c>
      <c r="M10" s="8">
        <v>69.53</v>
      </c>
    </row>
    <row r="11" spans="1:13" ht="16.5" x14ac:dyDescent="0.25">
      <c r="A11" s="1" t="s">
        <v>5</v>
      </c>
      <c r="B11" s="7">
        <v>67</v>
      </c>
      <c r="C11" s="7">
        <v>62</v>
      </c>
      <c r="D11" s="7">
        <v>1630</v>
      </c>
      <c r="E11" s="7">
        <v>2</v>
      </c>
      <c r="F11" s="7">
        <v>3</v>
      </c>
      <c r="G11" s="7">
        <v>39</v>
      </c>
      <c r="H11" s="11">
        <f t="shared" si="0"/>
        <v>2.9850746268656714</v>
      </c>
      <c r="I11" s="11">
        <f t="shared" si="0"/>
        <v>4.838709677419355</v>
      </c>
      <c r="J11" s="10">
        <f t="shared" si="0"/>
        <v>2.3926380368098159</v>
      </c>
      <c r="K11" s="8">
        <v>55.37</v>
      </c>
      <c r="L11" s="8">
        <v>55.23</v>
      </c>
      <c r="M11" s="8">
        <v>56.69</v>
      </c>
    </row>
    <row r="12" spans="1:13" ht="16.5" x14ac:dyDescent="0.25">
      <c r="A12" s="1" t="s">
        <v>6</v>
      </c>
      <c r="B12" s="7">
        <v>26</v>
      </c>
      <c r="C12" s="7">
        <v>31</v>
      </c>
      <c r="D12" s="7">
        <v>1327</v>
      </c>
      <c r="E12" s="7">
        <v>1</v>
      </c>
      <c r="F12" s="7">
        <v>2</v>
      </c>
      <c r="G12" s="7">
        <v>97</v>
      </c>
      <c r="H12" s="11">
        <f t="shared" si="0"/>
        <v>3.8461538461538463</v>
      </c>
      <c r="I12" s="11">
        <f t="shared" si="0"/>
        <v>6.4516129032258061</v>
      </c>
      <c r="J12" s="10">
        <f t="shared" si="0"/>
        <v>7.3097211755840243</v>
      </c>
      <c r="K12" s="8">
        <v>54.19</v>
      </c>
      <c r="L12" s="8">
        <v>52.74</v>
      </c>
      <c r="M12" s="8">
        <v>54.2</v>
      </c>
    </row>
    <row r="13" spans="1:13" ht="16.5" x14ac:dyDescent="0.25">
      <c r="A13" s="1" t="s">
        <v>7</v>
      </c>
      <c r="B13" s="7">
        <v>4</v>
      </c>
      <c r="C13" s="7">
        <v>7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76.25</v>
      </c>
      <c r="L13" s="8">
        <v>70</v>
      </c>
      <c r="M13" s="8">
        <v>67.86</v>
      </c>
    </row>
    <row r="14" spans="1:13" ht="16.5" x14ac:dyDescent="0.25">
      <c r="A14" s="1" t="s">
        <v>8</v>
      </c>
      <c r="B14" s="7">
        <v>7</v>
      </c>
      <c r="C14" s="7">
        <v>8</v>
      </c>
      <c r="D14" s="7">
        <v>575</v>
      </c>
      <c r="E14" s="7">
        <v>0</v>
      </c>
      <c r="F14" s="7">
        <v>0</v>
      </c>
      <c r="G14" s="7">
        <v>5</v>
      </c>
      <c r="H14" s="11">
        <f t="shared" si="0"/>
        <v>0</v>
      </c>
      <c r="I14" s="11">
        <f t="shared" si="0"/>
        <v>0</v>
      </c>
      <c r="J14" s="10">
        <f t="shared" si="0"/>
        <v>0.86956521739130432</v>
      </c>
      <c r="K14" s="8">
        <v>44</v>
      </c>
      <c r="L14" s="8">
        <v>46.5</v>
      </c>
      <c r="M14" s="8">
        <v>62.81</v>
      </c>
    </row>
    <row r="15" spans="1:13" ht="16.5" x14ac:dyDescent="0.25">
      <c r="A15" s="1" t="s">
        <v>12</v>
      </c>
      <c r="B15" s="7">
        <v>3</v>
      </c>
      <c r="C15" s="7">
        <v>6</v>
      </c>
      <c r="D15" s="7">
        <v>42</v>
      </c>
      <c r="E15" s="7">
        <v>0</v>
      </c>
      <c r="F15" s="7">
        <v>0</v>
      </c>
      <c r="G15" s="7">
        <v>1</v>
      </c>
      <c r="H15" s="11">
        <f t="shared" si="0"/>
        <v>0</v>
      </c>
      <c r="I15" s="11">
        <f t="shared" si="0"/>
        <v>0</v>
      </c>
      <c r="J15" s="10">
        <f t="shared" si="0"/>
        <v>2.3809523809523809</v>
      </c>
      <c r="K15" s="8">
        <v>29.33</v>
      </c>
      <c r="L15" s="8">
        <v>46.83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114</v>
      </c>
      <c r="C17" s="7">
        <v>125</v>
      </c>
      <c r="D17" s="7">
        <v>3944</v>
      </c>
      <c r="E17" s="7">
        <v>1</v>
      </c>
      <c r="F17" s="7">
        <v>3</v>
      </c>
      <c r="G17" s="7">
        <v>81</v>
      </c>
      <c r="H17" s="11">
        <f t="shared" si="0"/>
        <v>0.8771929824561403</v>
      </c>
      <c r="I17" s="11">
        <f t="shared" si="0"/>
        <v>2.4</v>
      </c>
      <c r="J17" s="10">
        <f t="shared" si="0"/>
        <v>2.0537525354969577</v>
      </c>
      <c r="K17" s="8">
        <v>58.88</v>
      </c>
      <c r="L17" s="8">
        <v>57.26</v>
      </c>
      <c r="M17" s="8">
        <v>58.92</v>
      </c>
    </row>
    <row r="18" spans="1:13" ht="16.5" x14ac:dyDescent="0.25">
      <c r="A18" s="1" t="s">
        <v>10</v>
      </c>
      <c r="B18" s="7">
        <v>21</v>
      </c>
      <c r="C18" s="7">
        <v>16</v>
      </c>
      <c r="D18" s="7">
        <v>645</v>
      </c>
      <c r="E18" s="7">
        <v>0</v>
      </c>
      <c r="F18" s="7">
        <v>1</v>
      </c>
      <c r="G18" s="7">
        <v>7</v>
      </c>
      <c r="H18" s="11">
        <f t="shared" si="0"/>
        <v>0</v>
      </c>
      <c r="I18" s="11">
        <f t="shared" si="0"/>
        <v>6.25</v>
      </c>
      <c r="J18" s="10">
        <f t="shared" si="0"/>
        <v>1.0852713178294573</v>
      </c>
      <c r="K18" s="8">
        <v>62.1</v>
      </c>
      <c r="L18" s="8">
        <v>60.44</v>
      </c>
      <c r="M18" s="8">
        <v>64.06</v>
      </c>
    </row>
    <row r="19" spans="1:13" ht="16.5" x14ac:dyDescent="0.25">
      <c r="A19" s="2" t="s">
        <v>11</v>
      </c>
      <c r="B19" s="7">
        <v>220</v>
      </c>
      <c r="C19" s="7">
        <v>225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55.12</v>
      </c>
      <c r="L19" s="8">
        <v>54.47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6"/>
  <sheetViews>
    <sheetView workbookViewId="0">
      <selection activeCell="I24" sqref="I24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26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27</v>
      </c>
      <c r="C5" s="5" t="s">
        <v>28</v>
      </c>
      <c r="D5" s="3" t="s">
        <v>14</v>
      </c>
      <c r="E5" s="5" t="s">
        <v>27</v>
      </c>
      <c r="F5" s="5" t="s">
        <v>28</v>
      </c>
      <c r="G5" s="3" t="s">
        <v>14</v>
      </c>
      <c r="H5" s="5" t="s">
        <v>27</v>
      </c>
      <c r="I5" s="5" t="s">
        <v>28</v>
      </c>
      <c r="J5" s="3" t="s">
        <v>14</v>
      </c>
      <c r="K5" s="5" t="s">
        <v>27</v>
      </c>
      <c r="L5" s="5" t="s">
        <v>28</v>
      </c>
      <c r="M5" s="3" t="s">
        <v>14</v>
      </c>
    </row>
    <row r="6" spans="1:13" ht="16.5" x14ac:dyDescent="0.25">
      <c r="A6" s="4" t="s">
        <v>0</v>
      </c>
      <c r="B6" s="7">
        <v>84</v>
      </c>
      <c r="C6" s="7">
        <v>85</v>
      </c>
      <c r="D6" s="7">
        <v>8426</v>
      </c>
      <c r="E6" s="7">
        <v>0</v>
      </c>
      <c r="F6" s="7">
        <v>0</v>
      </c>
      <c r="G6" s="7">
        <v>52</v>
      </c>
      <c r="H6" s="11">
        <f>E6/B6*100</f>
        <v>0</v>
      </c>
      <c r="I6" s="11">
        <f>F6/C6*100</f>
        <v>0</v>
      </c>
      <c r="J6" s="10">
        <f>G6/D6*100</f>
        <v>0.61713743175884173</v>
      </c>
      <c r="K6" s="8">
        <v>61.44</v>
      </c>
      <c r="L6" s="8">
        <v>67.290000000000006</v>
      </c>
      <c r="M6" s="8">
        <v>64.13</v>
      </c>
    </row>
    <row r="7" spans="1:13" ht="16.5" x14ac:dyDescent="0.25">
      <c r="A7" s="1" t="s">
        <v>1</v>
      </c>
      <c r="B7" s="7">
        <v>84</v>
      </c>
      <c r="C7" s="7">
        <v>84</v>
      </c>
      <c r="D7" s="7">
        <v>8398</v>
      </c>
      <c r="E7" s="7">
        <v>0</v>
      </c>
      <c r="F7" s="7">
        <v>0</v>
      </c>
      <c r="G7" s="7">
        <v>241</v>
      </c>
      <c r="H7" s="11">
        <f t="shared" ref="H7:J19" si="0">E7/B7*100</f>
        <v>0</v>
      </c>
      <c r="I7" s="11">
        <f t="shared" si="0"/>
        <v>0</v>
      </c>
      <c r="J7" s="10">
        <f t="shared" si="0"/>
        <v>2.8697308883067398</v>
      </c>
      <c r="K7" s="8">
        <v>49.67</v>
      </c>
      <c r="L7" s="8">
        <v>49.01</v>
      </c>
      <c r="M7" s="8">
        <v>45.38</v>
      </c>
    </row>
    <row r="8" spans="1:13" ht="16.5" x14ac:dyDescent="0.25">
      <c r="A8" s="1" t="s">
        <v>2</v>
      </c>
      <c r="B8" s="7">
        <v>26</v>
      </c>
      <c r="C8" s="7">
        <v>20</v>
      </c>
      <c r="D8" s="7">
        <v>2495</v>
      </c>
      <c r="E8" s="7">
        <v>0</v>
      </c>
      <c r="F8" s="7">
        <v>1</v>
      </c>
      <c r="G8" s="7">
        <v>248</v>
      </c>
      <c r="H8" s="11">
        <f t="shared" si="0"/>
        <v>0</v>
      </c>
      <c r="I8" s="11">
        <f t="shared" si="0"/>
        <v>5</v>
      </c>
      <c r="J8" s="10">
        <f t="shared" si="0"/>
        <v>9.9398797595190373</v>
      </c>
      <c r="K8" s="8">
        <v>50.12</v>
      </c>
      <c r="L8" s="8">
        <v>45.35</v>
      </c>
      <c r="M8" s="8">
        <v>47.65</v>
      </c>
    </row>
    <row r="9" spans="1:13" ht="16.5" x14ac:dyDescent="0.25">
      <c r="A9" s="1" t="s">
        <v>3</v>
      </c>
      <c r="B9" s="7">
        <v>6</v>
      </c>
      <c r="C9" s="7">
        <v>10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61.5</v>
      </c>
      <c r="L9" s="8">
        <v>61.9</v>
      </c>
      <c r="M9" s="8">
        <v>60.47</v>
      </c>
    </row>
    <row r="10" spans="1:13" ht="16.5" x14ac:dyDescent="0.25">
      <c r="A10" s="1" t="s">
        <v>4</v>
      </c>
      <c r="B10" s="7">
        <v>2</v>
      </c>
      <c r="C10" s="7">
        <v>0</v>
      </c>
      <c r="D10" s="7">
        <v>554</v>
      </c>
      <c r="E10" s="7">
        <v>0</v>
      </c>
      <c r="F10" s="7">
        <v>0</v>
      </c>
      <c r="G10" s="7">
        <v>13</v>
      </c>
      <c r="H10" s="11">
        <f t="shared" si="0"/>
        <v>0</v>
      </c>
      <c r="I10" s="11">
        <v>0</v>
      </c>
      <c r="J10" s="10">
        <f t="shared" si="0"/>
        <v>2.3465703971119134</v>
      </c>
      <c r="K10" s="8">
        <v>61.5</v>
      </c>
      <c r="L10" s="8">
        <v>0</v>
      </c>
      <c r="M10" s="8">
        <v>69.53</v>
      </c>
    </row>
    <row r="11" spans="1:13" ht="16.5" x14ac:dyDescent="0.25">
      <c r="A11" s="1" t="s">
        <v>5</v>
      </c>
      <c r="B11" s="7">
        <v>24</v>
      </c>
      <c r="C11" s="7">
        <v>35</v>
      </c>
      <c r="D11" s="7">
        <v>1630</v>
      </c>
      <c r="E11" s="7">
        <v>2</v>
      </c>
      <c r="F11" s="7">
        <v>0</v>
      </c>
      <c r="G11" s="7">
        <v>39</v>
      </c>
      <c r="H11" s="11">
        <f t="shared" si="0"/>
        <v>8.3333333333333321</v>
      </c>
      <c r="I11" s="11">
        <f t="shared" si="0"/>
        <v>0</v>
      </c>
      <c r="J11" s="10">
        <f t="shared" si="0"/>
        <v>2.3926380368098159</v>
      </c>
      <c r="K11" s="8">
        <v>54.08</v>
      </c>
      <c r="L11" s="8">
        <v>58.74</v>
      </c>
      <c r="M11" s="8">
        <v>56.69</v>
      </c>
    </row>
    <row r="12" spans="1:13" ht="16.5" x14ac:dyDescent="0.25">
      <c r="A12" s="1" t="s">
        <v>6</v>
      </c>
      <c r="B12" s="7">
        <v>9</v>
      </c>
      <c r="C12" s="7">
        <v>11</v>
      </c>
      <c r="D12" s="7">
        <v>1327</v>
      </c>
      <c r="E12" s="7">
        <v>0</v>
      </c>
      <c r="F12" s="7">
        <v>0</v>
      </c>
      <c r="G12" s="7">
        <v>97</v>
      </c>
      <c r="H12" s="11">
        <f t="shared" si="0"/>
        <v>0</v>
      </c>
      <c r="I12" s="11">
        <f t="shared" si="0"/>
        <v>0</v>
      </c>
      <c r="J12" s="10">
        <f t="shared" si="0"/>
        <v>7.3097211755840243</v>
      </c>
      <c r="K12" s="8">
        <v>50.44</v>
      </c>
      <c r="L12" s="8">
        <v>56</v>
      </c>
      <c r="M12" s="8">
        <v>54.2</v>
      </c>
    </row>
    <row r="13" spans="1:13" ht="16.5" x14ac:dyDescent="0.25">
      <c r="A13" s="1" t="s">
        <v>7</v>
      </c>
      <c r="B13" s="7">
        <v>1</v>
      </c>
      <c r="C13" s="7">
        <v>6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82</v>
      </c>
      <c r="L13" s="8">
        <v>70.5</v>
      </c>
      <c r="M13" s="8">
        <v>67.86</v>
      </c>
    </row>
    <row r="14" spans="1:13" ht="16.5" x14ac:dyDescent="0.25">
      <c r="A14" s="1" t="s">
        <v>8</v>
      </c>
      <c r="B14" s="7">
        <v>0</v>
      </c>
      <c r="C14" s="7">
        <v>1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f t="shared" si="0"/>
        <v>0</v>
      </c>
      <c r="J14" s="10">
        <f t="shared" si="0"/>
        <v>0.86956521739130432</v>
      </c>
      <c r="K14" s="8">
        <v>0</v>
      </c>
      <c r="L14" s="8">
        <v>48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2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f t="shared" si="0"/>
        <v>0</v>
      </c>
      <c r="J15" s="10">
        <f t="shared" si="0"/>
        <v>2.3809523809523809</v>
      </c>
      <c r="K15" s="8">
        <v>0</v>
      </c>
      <c r="L15" s="8">
        <v>33.5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33</v>
      </c>
      <c r="C17" s="7">
        <v>42</v>
      </c>
      <c r="D17" s="7">
        <v>3944</v>
      </c>
      <c r="E17" s="7">
        <v>0</v>
      </c>
      <c r="F17" s="7">
        <v>0</v>
      </c>
      <c r="G17" s="7">
        <v>81</v>
      </c>
      <c r="H17" s="11">
        <f t="shared" si="0"/>
        <v>0</v>
      </c>
      <c r="I17" s="11">
        <f t="shared" si="0"/>
        <v>0</v>
      </c>
      <c r="J17" s="10">
        <f t="shared" si="0"/>
        <v>2.0537525354969577</v>
      </c>
      <c r="K17" s="8">
        <v>58.97</v>
      </c>
      <c r="L17" s="8">
        <v>60.38</v>
      </c>
      <c r="M17" s="8">
        <v>58.92</v>
      </c>
    </row>
    <row r="18" spans="1:13" ht="16.5" x14ac:dyDescent="0.25">
      <c r="A18" s="1" t="s">
        <v>10</v>
      </c>
      <c r="B18" s="7">
        <v>4</v>
      </c>
      <c r="C18" s="7">
        <v>5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2">
        <f t="shared" si="0"/>
        <v>0</v>
      </c>
      <c r="J18" s="10">
        <f t="shared" si="0"/>
        <v>1.0852713178294573</v>
      </c>
      <c r="K18" s="8">
        <v>59.5</v>
      </c>
      <c r="L18" s="8">
        <v>62.4</v>
      </c>
      <c r="M18" s="8">
        <v>64.06</v>
      </c>
    </row>
    <row r="19" spans="1:13" ht="16.5" x14ac:dyDescent="0.25">
      <c r="A19" s="2" t="s">
        <v>11</v>
      </c>
      <c r="B19" s="7">
        <v>84</v>
      </c>
      <c r="C19" s="7">
        <v>85</v>
      </c>
      <c r="D19" s="7">
        <v>8433</v>
      </c>
      <c r="E19" s="7"/>
      <c r="F19" s="7"/>
      <c r="G19" s="7">
        <v>736</v>
      </c>
      <c r="H19" s="11"/>
      <c r="I19" s="16"/>
      <c r="J19" s="15">
        <f t="shared" si="0"/>
        <v>8.7276176923989084</v>
      </c>
      <c r="K19" s="8">
        <v>55.48</v>
      </c>
      <c r="L19" s="8">
        <v>57.87</v>
      </c>
      <c r="M19" s="8">
        <v>55.71</v>
      </c>
    </row>
    <row r="20" spans="1:13" ht="16.5" x14ac:dyDescent="0.25">
      <c r="I20" s="13"/>
    </row>
    <row r="21" spans="1:13" ht="16.5" x14ac:dyDescent="0.25">
      <c r="I21" s="13"/>
    </row>
    <row r="22" spans="1:13" ht="16.5" x14ac:dyDescent="0.25">
      <c r="I22" s="13"/>
    </row>
    <row r="23" spans="1:13" ht="16.5" x14ac:dyDescent="0.25">
      <c r="I23" s="13"/>
    </row>
    <row r="24" spans="1:13" ht="16.5" x14ac:dyDescent="0.25">
      <c r="I24" s="13"/>
    </row>
    <row r="25" spans="1:13" ht="16.5" x14ac:dyDescent="0.25">
      <c r="I25" s="13"/>
    </row>
    <row r="26" spans="1:13" ht="16.5" x14ac:dyDescent="0.25">
      <c r="I26" s="13"/>
    </row>
    <row r="27" spans="1:13" ht="16.5" x14ac:dyDescent="0.25">
      <c r="I27" s="13"/>
    </row>
    <row r="28" spans="1:13" ht="16.5" x14ac:dyDescent="0.25">
      <c r="I28" s="13"/>
    </row>
    <row r="29" spans="1:13" ht="16.5" x14ac:dyDescent="0.25">
      <c r="I29" s="13"/>
    </row>
    <row r="30" spans="1:13" ht="16.5" x14ac:dyDescent="0.25">
      <c r="I30" s="13"/>
    </row>
    <row r="31" spans="1:13" ht="16.5" x14ac:dyDescent="0.25">
      <c r="I31" s="13"/>
    </row>
    <row r="32" spans="1:13" x14ac:dyDescent="0.25">
      <c r="I32" s="14"/>
    </row>
    <row r="33" spans="9:9" x14ac:dyDescent="0.25">
      <c r="I33" s="14"/>
    </row>
    <row r="34" spans="9:9" x14ac:dyDescent="0.25">
      <c r="I34" s="14"/>
    </row>
    <row r="35" spans="9:9" x14ac:dyDescent="0.25">
      <c r="I35" s="14"/>
    </row>
    <row r="36" spans="9:9" x14ac:dyDescent="0.25">
      <c r="I36" s="14"/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"/>
  <sheetViews>
    <sheetView workbookViewId="0">
      <selection activeCell="Q21" sqref="Q21"/>
    </sheetView>
  </sheetViews>
  <sheetFormatPr defaultRowHeight="15" x14ac:dyDescent="0.25"/>
  <cols>
    <col min="1" max="1" width="29.140625" customWidth="1"/>
    <col min="2" max="2" width="11.7109375" customWidth="1"/>
    <col min="3" max="3" width="11.5703125" customWidth="1"/>
    <col min="5" max="5" width="10.5703125" customWidth="1"/>
    <col min="6" max="6" width="11.42578125" customWidth="1"/>
    <col min="8" max="8" width="11.7109375" customWidth="1"/>
    <col min="9" max="9" width="11.5703125" customWidth="1"/>
    <col min="10" max="10" width="10.42578125" customWidth="1"/>
    <col min="11" max="11" width="10.5703125" customWidth="1"/>
    <col min="12" max="12" width="11.140625" customWidth="1"/>
  </cols>
  <sheetData>
    <row r="2" spans="1:13" ht="73.5" customHeight="1" x14ac:dyDescent="0.25">
      <c r="A2" s="23" t="s">
        <v>29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 thickBot="1" x14ac:dyDescent="0.3"/>
    <row r="4" spans="1:13" ht="55.5" customHeight="1" thickBot="1" x14ac:dyDescent="0.3">
      <c r="A4" s="24" t="s">
        <v>15</v>
      </c>
      <c r="B4" s="26" t="s">
        <v>16</v>
      </c>
      <c r="C4" s="27"/>
      <c r="D4" s="28"/>
      <c r="E4" s="26" t="s">
        <v>17</v>
      </c>
      <c r="F4" s="27"/>
      <c r="G4" s="28"/>
      <c r="H4" s="26" t="s">
        <v>18</v>
      </c>
      <c r="I4" s="27"/>
      <c r="J4" s="28"/>
      <c r="K4" s="26" t="s">
        <v>19</v>
      </c>
      <c r="L4" s="27"/>
      <c r="M4" s="28"/>
    </row>
    <row r="5" spans="1:13" ht="33.75" thickBot="1" x14ac:dyDescent="0.3">
      <c r="A5" s="25"/>
      <c r="B5" s="5" t="s">
        <v>30</v>
      </c>
      <c r="C5" s="5" t="s">
        <v>31</v>
      </c>
      <c r="D5" s="3" t="s">
        <v>14</v>
      </c>
      <c r="E5" s="5" t="s">
        <v>30</v>
      </c>
      <c r="F5" s="5" t="s">
        <v>31</v>
      </c>
      <c r="G5" s="3" t="s">
        <v>14</v>
      </c>
      <c r="H5" s="5" t="s">
        <v>30</v>
      </c>
      <c r="I5" s="5" t="s">
        <v>31</v>
      </c>
      <c r="J5" s="3" t="s">
        <v>14</v>
      </c>
      <c r="K5" s="5" t="s">
        <v>30</v>
      </c>
      <c r="L5" s="5" t="s">
        <v>31</v>
      </c>
      <c r="M5" s="3" t="s">
        <v>14</v>
      </c>
    </row>
    <row r="6" spans="1:13" ht="16.5" x14ac:dyDescent="0.25">
      <c r="A6" s="4" t="s">
        <v>0</v>
      </c>
      <c r="B6" s="7">
        <v>84</v>
      </c>
      <c r="C6" s="7">
        <v>85</v>
      </c>
      <c r="D6" s="7">
        <v>8426</v>
      </c>
      <c r="E6" s="7">
        <v>0</v>
      </c>
      <c r="F6" s="7">
        <v>1</v>
      </c>
      <c r="G6" s="7">
        <v>52</v>
      </c>
      <c r="H6" s="11">
        <f>E6/B6*100</f>
        <v>0</v>
      </c>
      <c r="I6" s="11">
        <f>F6/C6*100</f>
        <v>1.1764705882352942</v>
      </c>
      <c r="J6" s="10">
        <f>G6/D6*100</f>
        <v>0.61713743175884173</v>
      </c>
      <c r="K6" s="8">
        <v>59</v>
      </c>
      <c r="L6" s="8">
        <v>61.54</v>
      </c>
      <c r="M6" s="8">
        <v>64.13</v>
      </c>
    </row>
    <row r="7" spans="1:13" ht="16.5" x14ac:dyDescent="0.25">
      <c r="A7" s="1" t="s">
        <v>1</v>
      </c>
      <c r="B7" s="7">
        <v>85</v>
      </c>
      <c r="C7" s="7">
        <v>84</v>
      </c>
      <c r="D7" s="7">
        <v>8398</v>
      </c>
      <c r="E7" s="7">
        <v>2</v>
      </c>
      <c r="F7" s="7">
        <v>3</v>
      </c>
      <c r="G7" s="7">
        <v>241</v>
      </c>
      <c r="H7" s="11">
        <f t="shared" ref="H7:J19" si="0">E7/B7*100</f>
        <v>2.3529411764705883</v>
      </c>
      <c r="I7" s="11">
        <f t="shared" si="0"/>
        <v>3.5714285714285712</v>
      </c>
      <c r="J7" s="10">
        <f t="shared" si="0"/>
        <v>2.8697308883067398</v>
      </c>
      <c r="K7" s="8">
        <v>44.96</v>
      </c>
      <c r="L7" s="8">
        <v>41.55</v>
      </c>
      <c r="M7" s="8">
        <v>45.38</v>
      </c>
    </row>
    <row r="8" spans="1:13" ht="16.5" x14ac:dyDescent="0.25">
      <c r="A8" s="1" t="s">
        <v>2</v>
      </c>
      <c r="B8" s="7">
        <v>22</v>
      </c>
      <c r="C8" s="7">
        <v>22</v>
      </c>
      <c r="D8" s="7">
        <v>2495</v>
      </c>
      <c r="E8" s="7">
        <v>1</v>
      </c>
      <c r="F8" s="7">
        <v>2</v>
      </c>
      <c r="G8" s="7">
        <v>248</v>
      </c>
      <c r="H8" s="11">
        <f t="shared" si="0"/>
        <v>4.5454545454545459</v>
      </c>
      <c r="I8" s="11">
        <f t="shared" si="0"/>
        <v>9.0909090909090917</v>
      </c>
      <c r="J8" s="10">
        <f t="shared" si="0"/>
        <v>9.9398797595190373</v>
      </c>
      <c r="K8" s="8">
        <v>49.91</v>
      </c>
      <c r="L8" s="8">
        <v>46.32</v>
      </c>
      <c r="M8" s="8">
        <v>47.65</v>
      </c>
    </row>
    <row r="9" spans="1:13" ht="16.5" x14ac:dyDescent="0.25">
      <c r="A9" s="1" t="s">
        <v>3</v>
      </c>
      <c r="B9" s="7">
        <v>2</v>
      </c>
      <c r="C9" s="7">
        <v>8</v>
      </c>
      <c r="D9" s="7">
        <v>781</v>
      </c>
      <c r="E9" s="7">
        <v>0</v>
      </c>
      <c r="F9" s="7">
        <v>0</v>
      </c>
      <c r="G9" s="7">
        <v>38</v>
      </c>
      <c r="H9" s="11">
        <f t="shared" si="0"/>
        <v>0</v>
      </c>
      <c r="I9" s="11">
        <f t="shared" si="0"/>
        <v>0</v>
      </c>
      <c r="J9" s="10">
        <f t="shared" si="0"/>
        <v>4.8655569782330348</v>
      </c>
      <c r="K9" s="8">
        <v>60.5</v>
      </c>
      <c r="L9" s="8">
        <v>49.25</v>
      </c>
      <c r="M9" s="8">
        <v>60.47</v>
      </c>
    </row>
    <row r="10" spans="1:13" ht="16.5" x14ac:dyDescent="0.25">
      <c r="A10" s="1" t="s">
        <v>4</v>
      </c>
      <c r="B10" s="7">
        <v>0</v>
      </c>
      <c r="C10" s="7">
        <v>1</v>
      </c>
      <c r="D10" s="7">
        <v>554</v>
      </c>
      <c r="E10" s="7">
        <v>0</v>
      </c>
      <c r="F10" s="7">
        <v>0</v>
      </c>
      <c r="G10" s="7">
        <v>13</v>
      </c>
      <c r="H10" s="11">
        <v>0</v>
      </c>
      <c r="I10" s="11">
        <f t="shared" si="0"/>
        <v>0</v>
      </c>
      <c r="J10" s="10">
        <f t="shared" si="0"/>
        <v>2.3465703971119134</v>
      </c>
      <c r="K10" s="8">
        <v>0</v>
      </c>
      <c r="L10" s="8">
        <v>63</v>
      </c>
      <c r="M10" s="8">
        <v>69.53</v>
      </c>
    </row>
    <row r="11" spans="1:13" ht="16.5" x14ac:dyDescent="0.25">
      <c r="A11" s="1" t="s">
        <v>5</v>
      </c>
      <c r="B11" s="7">
        <v>13</v>
      </c>
      <c r="C11" s="7">
        <v>29</v>
      </c>
      <c r="D11" s="7">
        <v>1630</v>
      </c>
      <c r="E11" s="7">
        <v>0</v>
      </c>
      <c r="F11" s="7">
        <v>0</v>
      </c>
      <c r="G11" s="7">
        <v>39</v>
      </c>
      <c r="H11" s="11">
        <f t="shared" si="0"/>
        <v>0</v>
      </c>
      <c r="I11" s="11">
        <f t="shared" si="0"/>
        <v>0</v>
      </c>
      <c r="J11" s="10">
        <f t="shared" si="0"/>
        <v>2.3926380368098159</v>
      </c>
      <c r="K11" s="8">
        <v>52.08</v>
      </c>
      <c r="L11" s="8">
        <v>54.38</v>
      </c>
      <c r="M11" s="8">
        <v>56.69</v>
      </c>
    </row>
    <row r="12" spans="1:13" ht="16.5" x14ac:dyDescent="0.25">
      <c r="A12" s="1" t="s">
        <v>6</v>
      </c>
      <c r="B12" s="7">
        <v>17</v>
      </c>
      <c r="C12" s="7">
        <v>12</v>
      </c>
      <c r="D12" s="7">
        <v>1327</v>
      </c>
      <c r="E12" s="7">
        <v>1</v>
      </c>
      <c r="F12" s="7">
        <v>3</v>
      </c>
      <c r="G12" s="7">
        <v>97</v>
      </c>
      <c r="H12" s="11">
        <f t="shared" si="0"/>
        <v>5.8823529411764701</v>
      </c>
      <c r="I12" s="11">
        <f t="shared" si="0"/>
        <v>25</v>
      </c>
      <c r="J12" s="10">
        <f t="shared" si="0"/>
        <v>7.3097211755840243</v>
      </c>
      <c r="K12" s="8">
        <v>49.94</v>
      </c>
      <c r="L12" s="8">
        <v>43.67</v>
      </c>
      <c r="M12" s="8">
        <v>54.2</v>
      </c>
    </row>
    <row r="13" spans="1:13" ht="16.5" x14ac:dyDescent="0.25">
      <c r="A13" s="1" t="s">
        <v>7</v>
      </c>
      <c r="B13" s="7">
        <v>2</v>
      </c>
      <c r="C13" s="7">
        <v>3</v>
      </c>
      <c r="D13" s="7">
        <v>218</v>
      </c>
      <c r="E13" s="7">
        <v>0</v>
      </c>
      <c r="F13" s="7">
        <v>0</v>
      </c>
      <c r="G13" s="7">
        <v>1</v>
      </c>
      <c r="H13" s="11">
        <f t="shared" si="0"/>
        <v>0</v>
      </c>
      <c r="I13" s="11">
        <f t="shared" si="0"/>
        <v>0</v>
      </c>
      <c r="J13" s="10">
        <f t="shared" si="0"/>
        <v>0.45871559633027525</v>
      </c>
      <c r="K13" s="8">
        <v>55.5</v>
      </c>
      <c r="L13" s="8">
        <v>72</v>
      </c>
      <c r="M13" s="8">
        <v>67.86</v>
      </c>
    </row>
    <row r="14" spans="1:13" ht="16.5" x14ac:dyDescent="0.25">
      <c r="A14" s="1" t="s">
        <v>8</v>
      </c>
      <c r="B14" s="7">
        <v>1</v>
      </c>
      <c r="C14" s="7">
        <v>3</v>
      </c>
      <c r="D14" s="7">
        <v>575</v>
      </c>
      <c r="E14" s="7">
        <v>0</v>
      </c>
      <c r="F14" s="7">
        <v>0</v>
      </c>
      <c r="G14" s="7">
        <v>5</v>
      </c>
      <c r="H14" s="11">
        <v>0</v>
      </c>
      <c r="I14" s="11">
        <f t="shared" si="0"/>
        <v>0</v>
      </c>
      <c r="J14" s="10">
        <f t="shared" si="0"/>
        <v>0.86956521739130432</v>
      </c>
      <c r="K14" s="8">
        <v>62</v>
      </c>
      <c r="L14" s="8">
        <v>67.33</v>
      </c>
      <c r="M14" s="8">
        <v>62.81</v>
      </c>
    </row>
    <row r="15" spans="1:13" ht="16.5" x14ac:dyDescent="0.25">
      <c r="A15" s="1" t="s">
        <v>12</v>
      </c>
      <c r="B15" s="7">
        <v>0</v>
      </c>
      <c r="C15" s="7">
        <v>0</v>
      </c>
      <c r="D15" s="7">
        <v>42</v>
      </c>
      <c r="E15" s="7">
        <v>0</v>
      </c>
      <c r="F15" s="7">
        <v>0</v>
      </c>
      <c r="G15" s="7">
        <v>1</v>
      </c>
      <c r="H15" s="11">
        <v>0</v>
      </c>
      <c r="I15" s="11">
        <v>0</v>
      </c>
      <c r="J15" s="10">
        <f t="shared" si="0"/>
        <v>2.3809523809523809</v>
      </c>
      <c r="K15" s="8">
        <v>0</v>
      </c>
      <c r="L15" s="8">
        <v>0</v>
      </c>
      <c r="M15" s="8">
        <v>56.4</v>
      </c>
    </row>
    <row r="16" spans="1:13" ht="16.5" x14ac:dyDescent="0.25">
      <c r="A16" s="1" t="s">
        <v>13</v>
      </c>
      <c r="B16" s="7">
        <v>0</v>
      </c>
      <c r="C16" s="7">
        <v>0</v>
      </c>
      <c r="D16" s="7">
        <v>7</v>
      </c>
      <c r="E16" s="7">
        <v>0</v>
      </c>
      <c r="F16" s="7">
        <v>0</v>
      </c>
      <c r="G16" s="7">
        <v>0</v>
      </c>
      <c r="H16" s="11">
        <v>0</v>
      </c>
      <c r="I16" s="11">
        <v>0</v>
      </c>
      <c r="J16" s="10">
        <f t="shared" si="0"/>
        <v>0</v>
      </c>
      <c r="K16" s="8">
        <v>0</v>
      </c>
      <c r="L16" s="8">
        <v>0</v>
      </c>
      <c r="M16" s="8">
        <v>55.57</v>
      </c>
    </row>
    <row r="17" spans="1:13" ht="16.5" x14ac:dyDescent="0.25">
      <c r="A17" s="1" t="s">
        <v>9</v>
      </c>
      <c r="B17" s="7">
        <v>42</v>
      </c>
      <c r="C17" s="7">
        <v>38</v>
      </c>
      <c r="D17" s="7">
        <v>3944</v>
      </c>
      <c r="E17" s="7">
        <v>1</v>
      </c>
      <c r="F17" s="7">
        <v>1</v>
      </c>
      <c r="G17" s="7">
        <v>81</v>
      </c>
      <c r="H17" s="11">
        <f t="shared" si="0"/>
        <v>2.3809523809523809</v>
      </c>
      <c r="I17" s="11">
        <f t="shared" si="0"/>
        <v>2.6315789473684208</v>
      </c>
      <c r="J17" s="10">
        <f t="shared" si="0"/>
        <v>2.0537525354969577</v>
      </c>
      <c r="K17" s="8">
        <v>56.69</v>
      </c>
      <c r="L17" s="8">
        <v>55.13</v>
      </c>
      <c r="M17" s="8">
        <v>58.92</v>
      </c>
    </row>
    <row r="18" spans="1:13" ht="16.5" x14ac:dyDescent="0.25">
      <c r="A18" s="1" t="s">
        <v>10</v>
      </c>
      <c r="B18" s="7">
        <v>7</v>
      </c>
      <c r="C18" s="7">
        <v>9</v>
      </c>
      <c r="D18" s="7">
        <v>645</v>
      </c>
      <c r="E18" s="7">
        <v>0</v>
      </c>
      <c r="F18" s="7">
        <v>0</v>
      </c>
      <c r="G18" s="7">
        <v>7</v>
      </c>
      <c r="H18" s="11">
        <f t="shared" si="0"/>
        <v>0</v>
      </c>
      <c r="I18" s="11">
        <f t="shared" si="0"/>
        <v>0</v>
      </c>
      <c r="J18" s="10">
        <f t="shared" si="0"/>
        <v>1.0852713178294573</v>
      </c>
      <c r="K18" s="8">
        <v>58.86</v>
      </c>
      <c r="L18" s="8">
        <v>61</v>
      </c>
      <c r="M18" s="8">
        <v>64.06</v>
      </c>
    </row>
    <row r="19" spans="1:13" ht="16.5" x14ac:dyDescent="0.25">
      <c r="A19" s="2" t="s">
        <v>11</v>
      </c>
      <c r="B19" s="7">
        <v>85</v>
      </c>
      <c r="C19" s="7">
        <v>85</v>
      </c>
      <c r="D19" s="7">
        <v>8433</v>
      </c>
      <c r="E19" s="7"/>
      <c r="F19" s="7"/>
      <c r="G19" s="7">
        <v>736</v>
      </c>
      <c r="H19" s="11"/>
      <c r="I19" s="11"/>
      <c r="J19" s="10">
        <f t="shared" si="0"/>
        <v>8.7276176923989084</v>
      </c>
      <c r="K19" s="8">
        <v>52.69</v>
      </c>
      <c r="L19" s="8">
        <v>52.25</v>
      </c>
      <c r="M19" s="8">
        <v>55.71</v>
      </c>
    </row>
  </sheetData>
  <mergeCells count="6">
    <mergeCell ref="A2:M2"/>
    <mergeCell ref="A4:A5"/>
    <mergeCell ref="B4:D4"/>
    <mergeCell ref="E4:G4"/>
    <mergeCell ref="H4:J4"/>
    <mergeCell ref="K4:M4"/>
  </mergeCells>
  <phoneticPr fontId="4" type="noConversion"/>
  <pageMargins left="0.75" right="0.75" top="1" bottom="1" header="0.5" footer="0.5"/>
  <pageSetup paperSize="9" scale="8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г. Воткинск</vt:lpstr>
      <vt:lpstr>г. Глазов</vt:lpstr>
      <vt:lpstr>г. Ижевск</vt:lpstr>
      <vt:lpstr>г. Можга</vt:lpstr>
      <vt:lpstr>г. Сарапул</vt:lpstr>
      <vt:lpstr>Алнашский</vt:lpstr>
      <vt:lpstr>Балезинский</vt:lpstr>
      <vt:lpstr>Вавожский</vt:lpstr>
      <vt:lpstr>Воткинский</vt:lpstr>
      <vt:lpstr>Глазовский</vt:lpstr>
      <vt:lpstr>Граховский</vt:lpstr>
      <vt:lpstr>Дебесский</vt:lpstr>
      <vt:lpstr>Завьяловский</vt:lpstr>
      <vt:lpstr>Игринский</vt:lpstr>
      <vt:lpstr>Камбарский</vt:lpstr>
      <vt:lpstr>Каракулинский</vt:lpstr>
      <vt:lpstr>Кезский</vt:lpstr>
      <vt:lpstr>Кизнерский</vt:lpstr>
      <vt:lpstr>Киясовский</vt:lpstr>
      <vt:lpstr>Красногорский</vt:lpstr>
      <vt:lpstr>Малопургинский</vt:lpstr>
      <vt:lpstr>Можгинский</vt:lpstr>
      <vt:lpstr>Сарапульский</vt:lpstr>
      <vt:lpstr>Селтинский</vt:lpstr>
      <vt:lpstr>Сюмсинский</vt:lpstr>
      <vt:lpstr>Увинский</vt:lpstr>
      <vt:lpstr>Шарканский</vt:lpstr>
      <vt:lpstr>Юкаменский</vt:lpstr>
      <vt:lpstr>Якшур-Бодьинский</vt:lpstr>
      <vt:lpstr>Ярский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Н. Канакова</dc:creator>
  <cp:lastModifiedBy>Наталья Н. Канакова</cp:lastModifiedBy>
  <cp:lastPrinted>2012-08-15T08:12:55Z</cp:lastPrinted>
  <dcterms:created xsi:type="dcterms:W3CDTF">2012-08-10T11:29:52Z</dcterms:created>
  <dcterms:modified xsi:type="dcterms:W3CDTF">2012-08-15T08:20:55Z</dcterms:modified>
</cp:coreProperties>
</file>