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0CA62D66-BCD5-4AE8-8AA3-DF9149DD7FA1}" xr6:coauthVersionLast="47" xr6:coauthVersionMax="47" xr10:uidLastSave="{00000000-0000-0000-0000-000000000000}"/>
  <bookViews>
    <workbookView xWindow="-120" yWindow="-120" windowWidth="29040" windowHeight="15840" activeTab="1" xr2:uid="{1F9D6C40-1116-4701-81B8-60934AF29F1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  <c r="D35" i="2"/>
  <c r="D34" i="2"/>
  <c r="D33" i="2"/>
  <c r="C30" i="2"/>
  <c r="C29" i="2"/>
  <c r="C28" i="2"/>
  <c r="C27" i="2"/>
  <c r="L16" i="2"/>
  <c r="L10" i="2"/>
  <c r="L11" i="2"/>
  <c r="L12" i="2"/>
  <c r="L13" i="2"/>
  <c r="L14" i="2"/>
  <c r="L15" i="2"/>
  <c r="L9" i="2"/>
  <c r="K10" i="2"/>
  <c r="K11" i="2"/>
  <c r="K12" i="2"/>
  <c r="K13" i="2"/>
  <c r="K14" i="2"/>
  <c r="K15" i="2"/>
  <c r="K9" i="2"/>
  <c r="J16" i="2"/>
  <c r="J10" i="2"/>
  <c r="J11" i="2"/>
  <c r="J12" i="2"/>
  <c r="J13" i="2"/>
  <c r="J14" i="2"/>
  <c r="J15" i="2"/>
  <c r="J9" i="2"/>
  <c r="I10" i="2"/>
  <c r="I11" i="2"/>
  <c r="I12" i="2"/>
  <c r="I13" i="2"/>
  <c r="I14" i="2"/>
  <c r="I15" i="2"/>
  <c r="I9" i="2"/>
  <c r="C26" i="2"/>
  <c r="C21" i="2"/>
  <c r="C23" i="2"/>
  <c r="C22" i="2"/>
  <c r="L6" i="2"/>
  <c r="N7" i="2"/>
  <c r="C20" i="2"/>
  <c r="E20" i="2" l="1"/>
  <c r="C19" i="2"/>
  <c r="H16" i="2"/>
  <c r="H10" i="2"/>
  <c r="H11" i="2"/>
  <c r="H12" i="2"/>
  <c r="H13" i="2"/>
  <c r="H14" i="2"/>
  <c r="H15" i="2"/>
  <c r="H9" i="2"/>
  <c r="G10" i="2"/>
  <c r="G11" i="2"/>
  <c r="G12" i="2"/>
  <c r="G13" i="2"/>
  <c r="G14" i="2"/>
  <c r="G15" i="2"/>
  <c r="G9" i="2"/>
  <c r="E10" i="2"/>
  <c r="E11" i="2"/>
  <c r="E12" i="2"/>
  <c r="E13" i="2"/>
  <c r="E14" i="2"/>
  <c r="E15" i="2"/>
  <c r="E9" i="2"/>
  <c r="F11" i="2"/>
  <c r="F12" i="2"/>
  <c r="F13" i="2" s="1"/>
  <c r="F14" i="2" s="1"/>
  <c r="F15" i="2" s="1"/>
  <c r="F10" i="2"/>
  <c r="F9" i="2"/>
  <c r="L7" i="2"/>
  <c r="L5" i="2"/>
  <c r="L2" i="2"/>
  <c r="F12" i="1"/>
  <c r="F13" i="1"/>
  <c r="F14" i="1" s="1"/>
  <c r="F15" i="1" s="1"/>
  <c r="F11" i="1"/>
  <c r="F10" i="1"/>
  <c r="E11" i="1"/>
  <c r="E12" i="1"/>
  <c r="E13" i="1"/>
  <c r="E14" i="1"/>
  <c r="E15" i="1"/>
  <c r="E10" i="1"/>
  <c r="D12" i="1"/>
  <c r="D13" i="1" s="1"/>
  <c r="D14" i="1" s="1"/>
  <c r="D15" i="1" s="1"/>
  <c r="D11" i="1"/>
  <c r="D10" i="1"/>
  <c r="C16" i="1"/>
  <c r="C11" i="1"/>
  <c r="C12" i="1"/>
  <c r="C13" i="1"/>
  <c r="C14" i="1"/>
  <c r="C15" i="1"/>
  <c r="C10" i="1"/>
</calcChain>
</file>

<file path=xl/sharedStrings.xml><?xml version="1.0" encoding="utf-8"?>
<sst xmlns="http://schemas.openxmlformats.org/spreadsheetml/2006/main" count="99" uniqueCount="41">
  <si>
    <t>MASO</t>
  </si>
  <si>
    <t>BIEN</t>
  </si>
  <si>
    <t>EXCELENTE</t>
  </si>
  <si>
    <t>MAL</t>
  </si>
  <si>
    <t>MUY BIEN</t>
  </si>
  <si>
    <t>TERRIBLE</t>
  </si>
  <si>
    <t>X</t>
  </si>
  <si>
    <t>f</t>
  </si>
  <si>
    <t>FA</t>
  </si>
  <si>
    <t>fr</t>
  </si>
  <si>
    <t>frA</t>
  </si>
  <si>
    <t>n=</t>
  </si>
  <si>
    <t xml:space="preserve">n= </t>
  </si>
  <si>
    <t>Intervalos</t>
  </si>
  <si>
    <t>z=</t>
  </si>
  <si>
    <t>A=</t>
  </si>
  <si>
    <t>LI=</t>
  </si>
  <si>
    <t>LS=</t>
  </si>
  <si>
    <t>INTERVALOS</t>
  </si>
  <si>
    <t>Xma</t>
  </si>
  <si>
    <t>(Xma *f)</t>
  </si>
  <si>
    <t>|Xma - X|</t>
  </si>
  <si>
    <t>|Xma - X|*f</t>
  </si>
  <si>
    <t>(Xma - X)2</t>
  </si>
  <si>
    <t>(Xma - X)2*f</t>
  </si>
  <si>
    <t>MTC</t>
  </si>
  <si>
    <t>Me</t>
  </si>
  <si>
    <t>Mo</t>
  </si>
  <si>
    <t>d1</t>
  </si>
  <si>
    <t>d2</t>
  </si>
  <si>
    <t>(n+1)/2</t>
  </si>
  <si>
    <t>MD</t>
  </si>
  <si>
    <t>RANGO</t>
  </si>
  <si>
    <t>DM</t>
  </si>
  <si>
    <t>VAR</t>
  </si>
  <si>
    <t>DS</t>
  </si>
  <si>
    <t>CV</t>
  </si>
  <si>
    <t>MP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</si>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</sst>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10" fontId="0" fillId="0" borderId="5" xfId="1" applyNumberFormat="1" applyFont="1" applyBorder="1"/>
    <xf numFmtId="10" fontId="0" fillId="0" borderId="5" xfId="0" applyNumberFormat="1" applyBorder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right" vertical="center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5" fillId="0" borderId="5" xfId="1" applyFont="1" applyBorder="1" applyAlignment="1">
      <alignment horizontal="center" vertical="center"/>
    </xf>
    <xf numFmtId="0" fontId="2" fillId="0" borderId="5" xfId="0" applyFont="1" applyBorder="1"/>
    <xf numFmtId="0" fontId="2" fillId="7" borderId="5" xfId="0" applyFont="1" applyFill="1" applyBorder="1" applyAlignment="1">
      <alignment horizontal="center"/>
    </xf>
    <xf numFmtId="169" fontId="2" fillId="7" borderId="5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0" fontId="0" fillId="8" borderId="5" xfId="0" applyFill="1" applyBorder="1"/>
    <xf numFmtId="0" fontId="2" fillId="8" borderId="5" xfId="0" applyFont="1" applyFill="1" applyBorder="1"/>
    <xf numFmtId="0" fontId="2" fillId="8" borderId="7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10" fontId="2" fillId="7" borderId="5" xfId="1" applyNumberFormat="1" applyFont="1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Hoja1!$B$10:$B$15</c:f>
              <c:strCache>
                <c:ptCount val="6"/>
                <c:pt idx="0">
                  <c:v>MASO</c:v>
                </c:pt>
                <c:pt idx="1">
                  <c:v>BIEN</c:v>
                </c:pt>
                <c:pt idx="2">
                  <c:v>EXCELENTE</c:v>
                </c:pt>
                <c:pt idx="3">
                  <c:v>MAL</c:v>
                </c:pt>
                <c:pt idx="4">
                  <c:v>TERRIBLE</c:v>
                </c:pt>
                <c:pt idx="5">
                  <c:v>MUY BIEN</c:v>
                </c:pt>
              </c:strCache>
            </c:strRef>
          </c:cat>
          <c:val>
            <c:numRef>
              <c:f>Hoja1!$C$10:$C$15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6-4134-A0EB-775007548C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frecuencias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solidFill>
                <a:schemeClr val="accent1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Hoja2!$B$9:$C$15</c:f>
              <c:multiLvlStrCache>
                <c:ptCount val="7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Hoja2!$D$9:$D$15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6-45F4-8857-1BE154B9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33299455"/>
        <c:axId val="1033293215"/>
      </c:barChart>
      <c:lineChart>
        <c:grouping val="standard"/>
        <c:varyColors val="0"/>
        <c:ser>
          <c:idx val="1"/>
          <c:order val="1"/>
          <c:tx>
            <c:v>Poligono de frecuencias absolutas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Hoja2!$B$9:$C$15</c:f>
              <c:multiLvlStrCache>
                <c:ptCount val="7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20</c:v>
                  </c:pt>
                  <c:pt idx="3">
                    <c:v>30</c:v>
                  </c:pt>
                  <c:pt idx="4">
                    <c:v>40</c:v>
                  </c:pt>
                  <c:pt idx="5">
                    <c:v>50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Hoja2!$D$9:$D$15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6-45F4-8857-1BE154B9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99455"/>
        <c:axId val="1033293215"/>
      </c:lineChart>
      <c:catAx>
        <c:axId val="10332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3215"/>
        <c:crosses val="autoZero"/>
        <c:auto val="1"/>
        <c:lblAlgn val="ctr"/>
        <c:lblOffset val="100"/>
        <c:noMultiLvlLbl val="0"/>
      </c:catAx>
      <c:valAx>
        <c:axId val="10332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23812</xdr:rowOff>
    </xdr:from>
    <xdr:to>
      <xdr:col>13</xdr:col>
      <xdr:colOff>9525</xdr:colOff>
      <xdr:row>22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169E64-CABC-4498-A96B-7CBE4D54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209551</xdr:colOff>
      <xdr:row>17</xdr:row>
      <xdr:rowOff>0</xdr:rowOff>
    </xdr:from>
    <xdr:ext cx="4905373" cy="254317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A1D980E-1F62-4BC6-8E2E-5381F219429B}"/>
            </a:ext>
          </a:extLst>
        </xdr:cNvPr>
        <xdr:cNvSpPr txBox="1"/>
      </xdr:nvSpPr>
      <xdr:spPr>
        <a:xfrm>
          <a:off x="209551" y="3305175"/>
          <a:ext cx="4905373" cy="254317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Cordoba, 28 de set de 2021</a:t>
          </a:r>
        </a:p>
        <a:p>
          <a:pPr algn="r"/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los datos obtenidos de la encuensta, he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realizado un profundo estudio sobre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opinion de los clientes ubicados en Barrio Alberdi de la ciudad de Cordoba, los resultados son los siguientes:</a:t>
          </a:r>
        </a:p>
        <a:p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mayoria de los clientes opinaron "MASO" respecto a la economia, un 28.57% respectivamente.</a:t>
          </a:r>
          <a:endParaRPr lang="en-US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 18.52% de los clientes ha respondido "BIEN", un 12.96% ha respondido "MUY BIEN" y el 11.11% respondio "EXCELENTE".</a:t>
          </a: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16.67% respondio "MAL" y el 14.81% ha respondido "TERRIBLE".</a:t>
          </a:r>
        </a:p>
        <a:p>
          <a:endParaRPr lang="en-US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b="1">
              <a:effectLst/>
            </a:rPr>
            <a:t>Podemos</a:t>
          </a:r>
          <a:r>
            <a:rPr lang="en-US" b="1" baseline="0">
              <a:effectLst/>
            </a:rPr>
            <a:t> decir que el 42.59% ha tenido una respuesta positiva, y el 31.48% una negativa. El resto opina "MASO".</a:t>
          </a:r>
          <a:endParaRPr lang="en-US" b="1">
            <a:effectLst/>
          </a:endParaRP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17</xdr:row>
      <xdr:rowOff>4762</xdr:rowOff>
    </xdr:from>
    <xdr:to>
      <xdr:col>12</xdr:col>
      <xdr:colOff>9525</xdr:colOff>
      <xdr:row>31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8DBA29-456B-4F96-8895-AAABFD76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685800</xdr:colOff>
      <xdr:row>7</xdr:row>
      <xdr:rowOff>133350</xdr:rowOff>
    </xdr:from>
    <xdr:ext cx="5086350" cy="360997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EF7A1C3-4747-4A5C-9A8F-C0C05598011A}"/>
            </a:ext>
          </a:extLst>
        </xdr:cNvPr>
        <xdr:cNvSpPr txBox="1"/>
      </xdr:nvSpPr>
      <xdr:spPr>
        <a:xfrm>
          <a:off x="9829800" y="1571625"/>
          <a:ext cx="5086350" cy="3609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Cordoba, 28 de set de 2021</a:t>
          </a:r>
        </a:p>
        <a:p>
          <a:pPr algn="r"/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Luego de registrar el tiempo que duraban los clientes en el area de quejas y devoluciones,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 le realizo un estudio a los datos. Los datos que arrojo dicho estudio son los siguientes :</a:t>
          </a:r>
        </a:p>
        <a:p>
          <a:endParaRPr lang="en-US">
            <a:effectLst/>
          </a:endParaRPr>
        </a:p>
        <a:p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promedio los clientes en el area de quejas y devoluciones duran 28,50 minutos.</a:t>
          </a:r>
          <a:endParaRPr lang="en-U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50% de los clientes dura un minimo de 27 minutos y el resto mas de 27. Pero mayormente duran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aproximadamente 25,556 minutos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 el análisis de los datos se define un rango de 58(se analizan los valores entre 2 y 60).</a:t>
          </a:r>
          <a:endParaRPr lang="en-U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minutos se alejan de los valores centrales en aproximadamente 14,525 y 17,255.</a:t>
          </a:r>
          <a:endParaRPr lang="en-U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general, serían 297,75 aproximadamente los minutos que no se ajustan a los valores medios. </a:t>
          </a:r>
        </a:p>
        <a:p>
          <a:endParaRPr lang="en-U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conclusión se puede afirmar que los datos analizados son del tipo heterogeneo y que el 60,55 % de los minutos están alejados de los valores centrales. </a:t>
          </a:r>
          <a:endParaRPr lang="en-U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Además, el 25% de los empleados tardan menos de 14 minutos; el 50%  menos de 27 y por ùltimo el 75% duran menos de 42. 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5FBA-257E-4C4F-B38E-1339D3C9A684}">
  <dimension ref="B1:J16"/>
  <sheetViews>
    <sheetView workbookViewId="0">
      <selection activeCell="B18" sqref="B18"/>
    </sheetView>
  </sheetViews>
  <sheetFormatPr baseColWidth="10" defaultRowHeight="15" x14ac:dyDescent="0.25"/>
  <sheetData>
    <row r="1" spans="2:10" ht="15.75" thickBot="1" x14ac:dyDescent="0.3"/>
    <row r="2" spans="2:10" ht="15.75" thickBo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3</v>
      </c>
      <c r="G2" s="7" t="s">
        <v>0</v>
      </c>
      <c r="H2" s="7" t="s">
        <v>3</v>
      </c>
      <c r="I2" s="7" t="s">
        <v>4</v>
      </c>
      <c r="J2" s="7" t="s">
        <v>0</v>
      </c>
    </row>
    <row r="3" spans="2:10" ht="15.75" thickBot="1" x14ac:dyDescent="0.3">
      <c r="B3" s="8" t="s">
        <v>0</v>
      </c>
      <c r="C3" s="9" t="s">
        <v>0</v>
      </c>
      <c r="D3" s="9" t="s">
        <v>1</v>
      </c>
      <c r="E3" s="9" t="s">
        <v>5</v>
      </c>
      <c r="F3" s="9" t="s">
        <v>4</v>
      </c>
      <c r="G3" s="9" t="s">
        <v>1</v>
      </c>
      <c r="H3" s="9" t="s">
        <v>1</v>
      </c>
      <c r="I3" s="9" t="s">
        <v>3</v>
      </c>
      <c r="J3" s="9" t="s">
        <v>2</v>
      </c>
    </row>
    <row r="4" spans="2:10" ht="15.75" thickBot="1" x14ac:dyDescent="0.3">
      <c r="B4" s="8" t="s">
        <v>1</v>
      </c>
      <c r="C4" s="9" t="s">
        <v>1</v>
      </c>
      <c r="D4" s="9" t="s">
        <v>3</v>
      </c>
      <c r="E4" s="9" t="s">
        <v>0</v>
      </c>
      <c r="F4" s="9" t="s">
        <v>0</v>
      </c>
      <c r="G4" s="9" t="s">
        <v>2</v>
      </c>
      <c r="H4" s="9" t="s">
        <v>2</v>
      </c>
      <c r="I4" s="9" t="s">
        <v>0</v>
      </c>
      <c r="J4" s="9" t="s">
        <v>4</v>
      </c>
    </row>
    <row r="5" spans="2:10" ht="15.75" thickBot="1" x14ac:dyDescent="0.3">
      <c r="B5" s="8" t="s">
        <v>2</v>
      </c>
      <c r="C5" s="9" t="s">
        <v>4</v>
      </c>
      <c r="D5" s="9" t="s">
        <v>4</v>
      </c>
      <c r="E5" s="9" t="s">
        <v>5</v>
      </c>
      <c r="F5" s="9" t="s">
        <v>5</v>
      </c>
      <c r="G5" s="9" t="s">
        <v>3</v>
      </c>
      <c r="H5" s="9" t="s">
        <v>5</v>
      </c>
      <c r="I5" s="9" t="s">
        <v>1</v>
      </c>
      <c r="J5" s="9" t="s">
        <v>0</v>
      </c>
    </row>
    <row r="6" spans="2:10" ht="15.75" thickBot="1" x14ac:dyDescent="0.3">
      <c r="B6" s="8" t="s">
        <v>3</v>
      </c>
      <c r="C6" s="9" t="s">
        <v>1</v>
      </c>
      <c r="D6" s="9" t="s">
        <v>0</v>
      </c>
      <c r="E6" s="9" t="s">
        <v>5</v>
      </c>
      <c r="F6" s="9" t="s">
        <v>0</v>
      </c>
      <c r="G6" s="9" t="s">
        <v>5</v>
      </c>
      <c r="H6" s="9" t="s">
        <v>3</v>
      </c>
      <c r="I6" s="9" t="s">
        <v>2</v>
      </c>
      <c r="J6" s="9" t="s">
        <v>4</v>
      </c>
    </row>
    <row r="7" spans="2:10" ht="15.75" thickBot="1" x14ac:dyDescent="0.3">
      <c r="B7" s="8" t="s">
        <v>5</v>
      </c>
      <c r="C7" s="9" t="s">
        <v>0</v>
      </c>
      <c r="D7" s="9" t="s">
        <v>4</v>
      </c>
      <c r="E7" s="9" t="s">
        <v>1</v>
      </c>
      <c r="F7" s="9" t="s">
        <v>0</v>
      </c>
      <c r="G7" s="9" t="s">
        <v>1</v>
      </c>
      <c r="H7" s="9" t="s">
        <v>5</v>
      </c>
      <c r="I7" s="9" t="s">
        <v>0</v>
      </c>
      <c r="J7" s="9" t="s">
        <v>3</v>
      </c>
    </row>
    <row r="9" spans="2:10" x14ac:dyDescent="0.25"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</row>
    <row r="10" spans="2:10" x14ac:dyDescent="0.25">
      <c r="B10" s="10" t="s">
        <v>0</v>
      </c>
      <c r="C10" s="2">
        <f>COUNTIFS($B$2:$J$7,B10)</f>
        <v>14</v>
      </c>
      <c r="D10" s="2">
        <f>C10</f>
        <v>14</v>
      </c>
      <c r="E10" s="4">
        <f>C10/$C$16</f>
        <v>0.25925925925925924</v>
      </c>
      <c r="F10" s="5">
        <f>E10</f>
        <v>0.25925925925925924</v>
      </c>
    </row>
    <row r="11" spans="2:10" x14ac:dyDescent="0.25">
      <c r="B11" s="10" t="s">
        <v>1</v>
      </c>
      <c r="C11" s="2">
        <f t="shared" ref="C11:C15" si="0">COUNTIFS($B$2:$J$7,B11)</f>
        <v>10</v>
      </c>
      <c r="D11" s="2">
        <f>D10+C11</f>
        <v>24</v>
      </c>
      <c r="E11" s="4">
        <f t="shared" ref="E11:E15" si="1">C11/$C$16</f>
        <v>0.18518518518518517</v>
      </c>
      <c r="F11" s="5">
        <f>F10+E11</f>
        <v>0.44444444444444442</v>
      </c>
    </row>
    <row r="12" spans="2:10" x14ac:dyDescent="0.25">
      <c r="B12" s="10" t="s">
        <v>2</v>
      </c>
      <c r="C12" s="2">
        <f t="shared" si="0"/>
        <v>6</v>
      </c>
      <c r="D12" s="2">
        <f t="shared" ref="D12:D15" si="2">D11+C12</f>
        <v>30</v>
      </c>
      <c r="E12" s="4">
        <f t="shared" si="1"/>
        <v>0.1111111111111111</v>
      </c>
      <c r="F12" s="5">
        <f t="shared" ref="F12:F15" si="3">F11+E12</f>
        <v>0.55555555555555558</v>
      </c>
    </row>
    <row r="13" spans="2:10" x14ac:dyDescent="0.25">
      <c r="B13" s="10" t="s">
        <v>3</v>
      </c>
      <c r="C13" s="2">
        <f t="shared" si="0"/>
        <v>9</v>
      </c>
      <c r="D13" s="2">
        <f t="shared" si="2"/>
        <v>39</v>
      </c>
      <c r="E13" s="4">
        <f t="shared" si="1"/>
        <v>0.16666666666666666</v>
      </c>
      <c r="F13" s="5">
        <f t="shared" si="3"/>
        <v>0.72222222222222221</v>
      </c>
    </row>
    <row r="14" spans="2:10" x14ac:dyDescent="0.25">
      <c r="B14" s="10" t="s">
        <v>5</v>
      </c>
      <c r="C14" s="2">
        <f t="shared" si="0"/>
        <v>8</v>
      </c>
      <c r="D14" s="2">
        <f t="shared" si="2"/>
        <v>47</v>
      </c>
      <c r="E14" s="4">
        <f t="shared" si="1"/>
        <v>0.14814814814814814</v>
      </c>
      <c r="F14" s="5">
        <f t="shared" si="3"/>
        <v>0.87037037037037035</v>
      </c>
    </row>
    <row r="15" spans="2:10" x14ac:dyDescent="0.25">
      <c r="B15" s="10" t="s">
        <v>4</v>
      </c>
      <c r="C15" s="2">
        <f t="shared" si="0"/>
        <v>7</v>
      </c>
      <c r="D15" s="2">
        <f t="shared" si="2"/>
        <v>54</v>
      </c>
      <c r="E15" s="4">
        <f t="shared" si="1"/>
        <v>0.12962962962962962</v>
      </c>
      <c r="F15" s="5">
        <f t="shared" si="3"/>
        <v>1</v>
      </c>
    </row>
    <row r="16" spans="2:10" x14ac:dyDescent="0.25">
      <c r="B16" s="11" t="s">
        <v>11</v>
      </c>
      <c r="C16" s="3">
        <f>SUM(C10:C15)</f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B602-4F66-4354-86C5-A705ED5D9546}">
  <dimension ref="B1:N35"/>
  <sheetViews>
    <sheetView tabSelected="1" workbookViewId="0">
      <selection activeCell="R31" sqref="R31"/>
    </sheetView>
  </sheetViews>
  <sheetFormatPr baseColWidth="10" defaultRowHeight="15" x14ac:dyDescent="0.25"/>
  <sheetData>
    <row r="1" spans="2:14" ht="15.75" thickBot="1" x14ac:dyDescent="0.3"/>
    <row r="2" spans="2:14" ht="16.5" thickBot="1" x14ac:dyDescent="0.3">
      <c r="B2" s="13">
        <v>10</v>
      </c>
      <c r="C2" s="14">
        <v>23</v>
      </c>
      <c r="D2" s="14">
        <v>58</v>
      </c>
      <c r="E2" s="14">
        <v>15</v>
      </c>
      <c r="F2" s="14">
        <v>25</v>
      </c>
      <c r="G2" s="14">
        <v>46</v>
      </c>
      <c r="H2" s="14">
        <v>27</v>
      </c>
      <c r="I2" s="14">
        <v>48</v>
      </c>
      <c r="K2" s="12" t="s">
        <v>12</v>
      </c>
      <c r="L2" s="29">
        <f>COUNT(B2:I6)</f>
        <v>40</v>
      </c>
    </row>
    <row r="3" spans="2:14" ht="16.5" thickBot="1" x14ac:dyDescent="0.3">
      <c r="B3" s="15">
        <v>25</v>
      </c>
      <c r="C3" s="16">
        <v>7</v>
      </c>
      <c r="D3" s="16">
        <v>14</v>
      </c>
      <c r="E3" s="16">
        <v>23</v>
      </c>
      <c r="F3" s="16">
        <v>8</v>
      </c>
      <c r="G3" s="16">
        <v>45</v>
      </c>
      <c r="H3" s="16">
        <v>6</v>
      </c>
      <c r="I3" s="16">
        <v>31</v>
      </c>
    </row>
    <row r="4" spans="2:14" ht="16.5" thickBot="1" x14ac:dyDescent="0.3">
      <c r="B4" s="15">
        <v>9</v>
      </c>
      <c r="C4" s="16">
        <v>13</v>
      </c>
      <c r="D4" s="16">
        <v>30</v>
      </c>
      <c r="E4" s="16">
        <v>12</v>
      </c>
      <c r="F4" s="16">
        <v>53</v>
      </c>
      <c r="G4" s="16">
        <v>55</v>
      </c>
      <c r="H4" s="16">
        <v>35</v>
      </c>
      <c r="I4" s="16">
        <v>20</v>
      </c>
      <c r="K4" t="s">
        <v>13</v>
      </c>
    </row>
    <row r="5" spans="2:14" ht="16.5" thickBot="1" x14ac:dyDescent="0.3">
      <c r="B5" s="15">
        <v>2</v>
      </c>
      <c r="C5" s="16">
        <v>23</v>
      </c>
      <c r="D5" s="16">
        <v>24</v>
      </c>
      <c r="E5" s="16">
        <v>44</v>
      </c>
      <c r="F5" s="16">
        <v>8</v>
      </c>
      <c r="G5" s="16">
        <v>28</v>
      </c>
      <c r="H5" s="16">
        <v>56</v>
      </c>
      <c r="I5" s="16">
        <v>35</v>
      </c>
      <c r="K5" s="12" t="s">
        <v>14</v>
      </c>
      <c r="L5" s="12">
        <f>SQRT(L2)</f>
        <v>6.324555320336759</v>
      </c>
    </row>
    <row r="6" spans="2:14" ht="16.5" thickBot="1" x14ac:dyDescent="0.3">
      <c r="B6" s="15">
        <v>30</v>
      </c>
      <c r="C6" s="16">
        <v>60</v>
      </c>
      <c r="D6" s="16">
        <v>53</v>
      </c>
      <c r="E6" s="16">
        <v>35</v>
      </c>
      <c r="F6" s="16">
        <v>7</v>
      </c>
      <c r="G6" s="16">
        <v>48</v>
      </c>
      <c r="H6" s="16">
        <v>25</v>
      </c>
      <c r="I6" s="16">
        <v>3</v>
      </c>
      <c r="K6" s="12" t="s">
        <v>15</v>
      </c>
      <c r="L6" s="12">
        <f>(L7-N7)/L5</f>
        <v>9.1706052144882992</v>
      </c>
      <c r="M6" s="12">
        <v>10</v>
      </c>
    </row>
    <row r="7" spans="2:14" x14ac:dyDescent="0.25">
      <c r="K7" s="12" t="s">
        <v>17</v>
      </c>
      <c r="L7" s="12">
        <f>MAX(B2:I6)</f>
        <v>60</v>
      </c>
      <c r="M7" s="12" t="s">
        <v>16</v>
      </c>
      <c r="N7" s="12">
        <f>MIN(B2:I6)</f>
        <v>2</v>
      </c>
    </row>
    <row r="8" spans="2:14" x14ac:dyDescent="0.25">
      <c r="B8" s="20" t="s">
        <v>18</v>
      </c>
      <c r="C8" s="20"/>
      <c r="D8" s="21" t="s">
        <v>7</v>
      </c>
      <c r="E8" s="21" t="s">
        <v>9</v>
      </c>
      <c r="F8" s="21" t="s">
        <v>8</v>
      </c>
      <c r="G8" s="19" t="s">
        <v>19</v>
      </c>
      <c r="H8" s="17" t="s">
        <v>20</v>
      </c>
      <c r="I8" s="17" t="s">
        <v>21</v>
      </c>
      <c r="J8" s="17" t="s">
        <v>22</v>
      </c>
      <c r="K8" s="18" t="s">
        <v>23</v>
      </c>
      <c r="L8" s="18" t="s">
        <v>24</v>
      </c>
    </row>
    <row r="9" spans="2:14" x14ac:dyDescent="0.25">
      <c r="B9" s="22">
        <v>0</v>
      </c>
      <c r="C9" s="22">
        <v>10</v>
      </c>
      <c r="D9" s="22">
        <v>8</v>
      </c>
      <c r="E9" s="23">
        <f>D9/$L$2</f>
        <v>0.2</v>
      </c>
      <c r="F9" s="22">
        <f>D9</f>
        <v>8</v>
      </c>
      <c r="G9" s="24">
        <f>(B9+C9)/2</f>
        <v>5</v>
      </c>
      <c r="H9" s="24">
        <f>G9*D9</f>
        <v>40</v>
      </c>
      <c r="I9" s="24">
        <f>ABS(G9-$C$19)</f>
        <v>23.5</v>
      </c>
      <c r="J9" s="24">
        <f>I9*D9</f>
        <v>188</v>
      </c>
      <c r="K9" s="24">
        <f>POWER(I9,2)</f>
        <v>552.25</v>
      </c>
      <c r="L9" s="24">
        <f>K9*D9</f>
        <v>4418</v>
      </c>
    </row>
    <row r="10" spans="2:14" x14ac:dyDescent="0.25">
      <c r="B10" s="22">
        <v>10</v>
      </c>
      <c r="C10" s="22">
        <v>20</v>
      </c>
      <c r="D10" s="22">
        <v>5</v>
      </c>
      <c r="E10" s="23">
        <f t="shared" ref="E10:E15" si="0">D10/$L$2</f>
        <v>0.125</v>
      </c>
      <c r="F10" s="22">
        <f>F9+D10</f>
        <v>13</v>
      </c>
      <c r="G10" s="24">
        <f t="shared" ref="G10:G15" si="1">(B10+C10)/2</f>
        <v>15</v>
      </c>
      <c r="H10" s="24">
        <f t="shared" ref="H10:H15" si="2">G10*D10</f>
        <v>75</v>
      </c>
      <c r="I10" s="24">
        <f t="shared" ref="I10:I15" si="3">ABS(G10-$C$19)</f>
        <v>13.5</v>
      </c>
      <c r="J10" s="24">
        <f t="shared" ref="J10:J15" si="4">I10*D10</f>
        <v>67.5</v>
      </c>
      <c r="K10" s="24">
        <f t="shared" ref="K10:K15" si="5">POWER(I10,2)</f>
        <v>182.25</v>
      </c>
      <c r="L10" s="24">
        <f t="shared" ref="L10:L15" si="6">K10*D10</f>
        <v>911.25</v>
      </c>
    </row>
    <row r="11" spans="2:14" x14ac:dyDescent="0.25">
      <c r="B11" s="22">
        <v>20</v>
      </c>
      <c r="C11" s="22">
        <v>30</v>
      </c>
      <c r="D11" s="22">
        <v>10</v>
      </c>
      <c r="E11" s="23">
        <f t="shared" si="0"/>
        <v>0.25</v>
      </c>
      <c r="F11" s="22">
        <f t="shared" ref="F11:F15" si="7">F10+D11</f>
        <v>23</v>
      </c>
      <c r="G11" s="24">
        <f t="shared" si="1"/>
        <v>25</v>
      </c>
      <c r="H11" s="24">
        <f t="shared" si="2"/>
        <v>250</v>
      </c>
      <c r="I11" s="24">
        <f t="shared" si="3"/>
        <v>3.5</v>
      </c>
      <c r="J11" s="24">
        <f t="shared" si="4"/>
        <v>35</v>
      </c>
      <c r="K11" s="24">
        <f t="shared" si="5"/>
        <v>12.25</v>
      </c>
      <c r="L11" s="24">
        <f t="shared" si="6"/>
        <v>122.5</v>
      </c>
    </row>
    <row r="12" spans="2:14" x14ac:dyDescent="0.25">
      <c r="B12" s="22">
        <v>30</v>
      </c>
      <c r="C12" s="22">
        <v>40</v>
      </c>
      <c r="D12" s="22">
        <v>6</v>
      </c>
      <c r="E12" s="23">
        <f t="shared" si="0"/>
        <v>0.15</v>
      </c>
      <c r="F12" s="22">
        <f t="shared" si="7"/>
        <v>29</v>
      </c>
      <c r="G12" s="24">
        <f t="shared" si="1"/>
        <v>35</v>
      </c>
      <c r="H12" s="24">
        <f t="shared" si="2"/>
        <v>210</v>
      </c>
      <c r="I12" s="24">
        <f t="shared" si="3"/>
        <v>6.5</v>
      </c>
      <c r="J12" s="24">
        <f t="shared" si="4"/>
        <v>39</v>
      </c>
      <c r="K12" s="24">
        <f t="shared" si="5"/>
        <v>42.25</v>
      </c>
      <c r="L12" s="24">
        <f t="shared" si="6"/>
        <v>253.5</v>
      </c>
    </row>
    <row r="13" spans="2:14" x14ac:dyDescent="0.25">
      <c r="B13" s="22">
        <v>40</v>
      </c>
      <c r="C13" s="22">
        <v>50</v>
      </c>
      <c r="D13" s="22">
        <v>5</v>
      </c>
      <c r="E13" s="23">
        <f t="shared" si="0"/>
        <v>0.125</v>
      </c>
      <c r="F13" s="22">
        <f t="shared" si="7"/>
        <v>34</v>
      </c>
      <c r="G13" s="24">
        <f t="shared" si="1"/>
        <v>45</v>
      </c>
      <c r="H13" s="24">
        <f t="shared" si="2"/>
        <v>225</v>
      </c>
      <c r="I13" s="24">
        <f t="shared" si="3"/>
        <v>16.5</v>
      </c>
      <c r="J13" s="24">
        <f t="shared" si="4"/>
        <v>82.5</v>
      </c>
      <c r="K13" s="24">
        <f t="shared" si="5"/>
        <v>272.25</v>
      </c>
      <c r="L13" s="24">
        <f t="shared" si="6"/>
        <v>1361.25</v>
      </c>
    </row>
    <row r="14" spans="2:14" x14ac:dyDescent="0.25">
      <c r="B14" s="22">
        <v>50</v>
      </c>
      <c r="C14" s="22">
        <v>60</v>
      </c>
      <c r="D14" s="22">
        <v>5</v>
      </c>
      <c r="E14" s="23">
        <f t="shared" si="0"/>
        <v>0.125</v>
      </c>
      <c r="F14" s="22">
        <f t="shared" si="7"/>
        <v>39</v>
      </c>
      <c r="G14" s="24">
        <f t="shared" si="1"/>
        <v>55</v>
      </c>
      <c r="H14" s="24">
        <f t="shared" si="2"/>
        <v>275</v>
      </c>
      <c r="I14" s="24">
        <f t="shared" si="3"/>
        <v>26.5</v>
      </c>
      <c r="J14" s="24">
        <f t="shared" si="4"/>
        <v>132.5</v>
      </c>
      <c r="K14" s="24">
        <f t="shared" si="5"/>
        <v>702.25</v>
      </c>
      <c r="L14" s="24">
        <f t="shared" si="6"/>
        <v>3511.25</v>
      </c>
    </row>
    <row r="15" spans="2:14" x14ac:dyDescent="0.25">
      <c r="B15" s="22">
        <v>60</v>
      </c>
      <c r="C15" s="22">
        <v>70</v>
      </c>
      <c r="D15" s="22">
        <v>1</v>
      </c>
      <c r="E15" s="23">
        <f t="shared" si="0"/>
        <v>2.5000000000000001E-2</v>
      </c>
      <c r="F15" s="22">
        <f t="shared" si="7"/>
        <v>40</v>
      </c>
      <c r="G15" s="24">
        <f t="shared" si="1"/>
        <v>65</v>
      </c>
      <c r="H15" s="24">
        <f t="shared" si="2"/>
        <v>65</v>
      </c>
      <c r="I15" s="24">
        <f t="shared" si="3"/>
        <v>36.5</v>
      </c>
      <c r="J15" s="24">
        <f t="shared" si="4"/>
        <v>36.5</v>
      </c>
      <c r="K15" s="24">
        <f t="shared" si="5"/>
        <v>1332.25</v>
      </c>
      <c r="L15" s="24">
        <f t="shared" si="6"/>
        <v>1332.25</v>
      </c>
    </row>
    <row r="16" spans="2:14" x14ac:dyDescent="0.25">
      <c r="B16" s="22"/>
      <c r="C16" s="22"/>
      <c r="D16" s="22">
        <v>40</v>
      </c>
      <c r="E16" s="22"/>
      <c r="F16" s="22"/>
      <c r="G16" s="24"/>
      <c r="H16" s="24">
        <f>SUM(H9:H15)</f>
        <v>1140</v>
      </c>
      <c r="I16" s="24"/>
      <c r="J16" s="24">
        <f>SUM(J9:J15)</f>
        <v>581</v>
      </c>
      <c r="K16" s="24"/>
      <c r="L16" s="24">
        <f>SUM(L9:L15)</f>
        <v>11910</v>
      </c>
    </row>
    <row r="18" spans="2:5" x14ac:dyDescent="0.25">
      <c r="B18" s="31" t="s">
        <v>25</v>
      </c>
      <c r="C18" s="32"/>
    </row>
    <row r="19" spans="2:5" x14ac:dyDescent="0.25">
      <c r="B19" s="27" t="s">
        <v>6</v>
      </c>
      <c r="C19" s="28">
        <f>H16/L2</f>
        <v>28.5</v>
      </c>
    </row>
    <row r="20" spans="2:5" x14ac:dyDescent="0.25">
      <c r="B20" s="27" t="s">
        <v>26</v>
      </c>
      <c r="C20" s="26">
        <f>B11+(((L2/2)-F10)/D11)*10</f>
        <v>27</v>
      </c>
      <c r="D20" t="s">
        <v>30</v>
      </c>
      <c r="E20" s="2">
        <f>(L2+1)/2</f>
        <v>20.5</v>
      </c>
    </row>
    <row r="21" spans="2:5" x14ac:dyDescent="0.25">
      <c r="B21" s="27" t="s">
        <v>27</v>
      </c>
      <c r="C21" s="26">
        <f>B11+(C22/(C22+C23))*10</f>
        <v>25.555555555555557</v>
      </c>
    </row>
    <row r="22" spans="2:5" x14ac:dyDescent="0.25">
      <c r="B22" s="27" t="s">
        <v>28</v>
      </c>
      <c r="C22" s="24">
        <f>D11-D10</f>
        <v>5</v>
      </c>
    </row>
    <row r="23" spans="2:5" x14ac:dyDescent="0.25">
      <c r="B23" s="27" t="s">
        <v>29</v>
      </c>
      <c r="C23" s="24">
        <f>D11-D12</f>
        <v>4</v>
      </c>
    </row>
    <row r="25" spans="2:5" x14ac:dyDescent="0.25">
      <c r="B25" s="31" t="s">
        <v>31</v>
      </c>
      <c r="C25" s="32"/>
    </row>
    <row r="26" spans="2:5" x14ac:dyDescent="0.25">
      <c r="B26" s="30" t="s">
        <v>32</v>
      </c>
      <c r="C26" s="25">
        <f>L7-N7</f>
        <v>58</v>
      </c>
    </row>
    <row r="27" spans="2:5" x14ac:dyDescent="0.25">
      <c r="B27" s="30" t="s">
        <v>33</v>
      </c>
      <c r="C27" s="26">
        <f>J16/L2</f>
        <v>14.525</v>
      </c>
    </row>
    <row r="28" spans="2:5" x14ac:dyDescent="0.25">
      <c r="B28" s="30" t="s">
        <v>34</v>
      </c>
      <c r="C28" s="25">
        <f>L16/L2</f>
        <v>297.75</v>
      </c>
    </row>
    <row r="29" spans="2:5" x14ac:dyDescent="0.25">
      <c r="B29" s="30" t="s">
        <v>35</v>
      </c>
      <c r="C29" s="26">
        <f>SQRT(C28)</f>
        <v>17.255433926737396</v>
      </c>
    </row>
    <row r="30" spans="2:5" x14ac:dyDescent="0.25">
      <c r="B30" s="30" t="s">
        <v>36</v>
      </c>
      <c r="C30" s="33">
        <f>C29/C19</f>
        <v>0.60545382199078579</v>
      </c>
    </row>
    <row r="31" spans="2:5" x14ac:dyDescent="0.25">
      <c r="C31" s="34"/>
    </row>
    <row r="32" spans="2:5" x14ac:dyDescent="0.25">
      <c r="B32" s="31" t="s">
        <v>37</v>
      </c>
      <c r="C32" s="32"/>
    </row>
    <row r="33" spans="2:4" x14ac:dyDescent="0.25">
      <c r="B33" s="30" t="s">
        <v>38</v>
      </c>
      <c r="C33" s="26">
        <f>B10+((D33-F9)/D10)*10</f>
        <v>14</v>
      </c>
      <c r="D33">
        <f>(1*L2)/4</f>
        <v>10</v>
      </c>
    </row>
    <row r="34" spans="2:4" x14ac:dyDescent="0.25">
      <c r="B34" s="30" t="s">
        <v>39</v>
      </c>
      <c r="C34" s="26">
        <f>B11+((D34-F10)/D11)*10</f>
        <v>27</v>
      </c>
      <c r="D34">
        <f>(2*L2)/4</f>
        <v>20</v>
      </c>
    </row>
    <row r="35" spans="2:4" x14ac:dyDescent="0.25">
      <c r="B35" s="30" t="s">
        <v>40</v>
      </c>
      <c r="C35" s="25">
        <f>B13+((D35-F12)/D13)*10</f>
        <v>42</v>
      </c>
      <c r="D35">
        <f>(3*L2)/4</f>
        <v>30</v>
      </c>
    </row>
  </sheetData>
  <mergeCells count="4">
    <mergeCell ref="B8:C8"/>
    <mergeCell ref="B18:C18"/>
    <mergeCell ref="B25:C25"/>
    <mergeCell ref="B32:C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2021-09-28T12:30:15Z</dcterms:created>
  <dcterms:modified xsi:type="dcterms:W3CDTF">2021-09-28T13:25:45Z</dcterms:modified>
</cp:coreProperties>
</file>