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C:\Users\ROSANA\Desktop\2SEMESTRE.2021\PRESENCIAL\PROB.ESTADISTICA_TM\"/>
    </mc:Choice>
  </mc:AlternateContent>
  <xr:revisionPtr revIDLastSave="0" documentId="8_{6A6B9A36-BBA3-4313-BA9B-248114CFDB5B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I22" i="1"/>
  <c r="I21" i="1"/>
  <c r="I20" i="1"/>
  <c r="I19" i="1"/>
  <c r="K2" i="1"/>
  <c r="I13" i="1"/>
  <c r="J28" i="1"/>
  <c r="J27" i="1"/>
  <c r="J26" i="1"/>
  <c r="I18" i="1"/>
  <c r="I15" i="1"/>
  <c r="I14" i="1"/>
  <c r="G3" i="1"/>
  <c r="G4" i="1"/>
  <c r="G5" i="1"/>
  <c r="G6" i="1"/>
  <c r="G7" i="1"/>
  <c r="G2" i="1"/>
  <c r="C9" i="1"/>
  <c r="K14" i="1" s="1"/>
  <c r="J2" i="1" l="1"/>
  <c r="H2" i="1"/>
  <c r="H3" i="1" s="1"/>
  <c r="H4" i="1" s="1"/>
  <c r="H5" i="1" s="1"/>
  <c r="H6" i="1" s="1"/>
  <c r="H7" i="1" s="1"/>
  <c r="G8" i="1"/>
  <c r="I2" i="1" s="1"/>
  <c r="I7" i="1"/>
  <c r="J7" i="1"/>
  <c r="I6" i="1"/>
  <c r="J6" i="1"/>
  <c r="I5" i="1"/>
  <c r="J5" i="1"/>
  <c r="I4" i="1"/>
  <c r="J4" i="1"/>
  <c r="I3" i="1"/>
  <c r="J3" i="1"/>
  <c r="I8" i="1" l="1"/>
  <c r="J8" i="1"/>
  <c r="K3" i="1" l="1"/>
  <c r="K4" i="1"/>
  <c r="K5" i="1"/>
  <c r="K6" i="1"/>
  <c r="K7" i="1"/>
  <c r="M2" i="1" l="1"/>
  <c r="N2" i="1" s="1"/>
  <c r="L2" i="1"/>
  <c r="M7" i="1"/>
  <c r="N7" i="1" s="1"/>
  <c r="L7" i="1"/>
  <c r="M6" i="1"/>
  <c r="N6" i="1" s="1"/>
  <c r="L6" i="1"/>
  <c r="M5" i="1"/>
  <c r="N5" i="1" s="1"/>
  <c r="L5" i="1"/>
  <c r="M4" i="1"/>
  <c r="N4" i="1" s="1"/>
  <c r="L4" i="1"/>
  <c r="M3" i="1"/>
  <c r="N3" i="1" s="1"/>
  <c r="L3" i="1"/>
  <c r="L8" i="1" l="1"/>
  <c r="N8" i="1"/>
</calcChain>
</file>

<file path=xl/sharedStrings.xml><?xml version="1.0" encoding="utf-8"?>
<sst xmlns="http://schemas.openxmlformats.org/spreadsheetml/2006/main" count="49" uniqueCount="49">
  <si>
    <t>X</t>
  </si>
  <si>
    <t>f</t>
  </si>
  <si>
    <t>Fa</t>
  </si>
  <si>
    <t>fr</t>
  </si>
  <si>
    <t>x * f</t>
  </si>
  <si>
    <t>|x - media|</t>
  </si>
  <si>
    <t>|x - media|*f</t>
  </si>
  <si>
    <t>( x - media ) 2</t>
  </si>
  <si>
    <t>( x - media ) 2 * f</t>
  </si>
  <si>
    <t>n=</t>
  </si>
  <si>
    <t>n &lt; 30 = serie simple</t>
  </si>
  <si>
    <t>MTC</t>
  </si>
  <si>
    <t>En promedio los empleados de la empresa xx tienen 2,292 hijos</t>
  </si>
  <si>
    <t>MEDIA</t>
  </si>
  <si>
    <t>Σ (x * f) / n</t>
  </si>
  <si>
    <t>El 50% de los empleados tienen MAS de 3 hijos.</t>
  </si>
  <si>
    <t>MEDIANA</t>
  </si>
  <si>
    <t>(n + 1) / 2</t>
  </si>
  <si>
    <t>La mayoria de los empleados tienen 3 hijos.</t>
  </si>
  <si>
    <t>MODA</t>
  </si>
  <si>
    <t>Valor mas repetitivo</t>
  </si>
  <si>
    <t>Medidas de dispercion</t>
  </si>
  <si>
    <t>El rango de estudio de los datos analizados es de 5.</t>
  </si>
  <si>
    <t>RANGO</t>
  </si>
  <si>
    <t>Valor mas alto menos valor mas bajo</t>
  </si>
  <si>
    <t>La cantidad de hijos de los empleados de la empresa se alejan de</t>
  </si>
  <si>
    <t>D MEDIA</t>
  </si>
  <si>
    <t>Σ ( |x - media| * f ) / n</t>
  </si>
  <si>
    <t>los valores centrales entre 1,208 y 1,428.</t>
  </si>
  <si>
    <t>VARIANZA</t>
  </si>
  <si>
    <t>Σ (( x - media ) 2 * f ) / n</t>
  </si>
  <si>
    <t>En total seran 2,040 los valores que se dispersan del los</t>
  </si>
  <si>
    <t>D ESTANDAR</t>
  </si>
  <si>
    <t>Raiz de varianza</t>
  </si>
  <si>
    <t>valores promedios.</t>
  </si>
  <si>
    <t>Coeficiente Variacion</t>
  </si>
  <si>
    <t>Desviacion Estandar / X</t>
  </si>
  <si>
    <t>Por lo tanto se puede asegurar que el 62,32% de los empleados</t>
  </si>
  <si>
    <t>de la empresa tienen una cantidad de hijos que no se ajustan</t>
  </si>
  <si>
    <t>Medidas de posicion</t>
  </si>
  <si>
    <t>a los valores medios.</t>
  </si>
  <si>
    <t>Q1</t>
  </si>
  <si>
    <t>Q = ( k*n ) / 4</t>
  </si>
  <si>
    <t>Q2</t>
  </si>
  <si>
    <t>Ademas el 25% de los empleados tienen menos de 1 hijo.</t>
  </si>
  <si>
    <t>Q3</t>
  </si>
  <si>
    <t>En tanto que menos del 50% tienen menos de 2/3 hijos.</t>
  </si>
  <si>
    <t>Q4</t>
  </si>
  <si>
    <t>Y por ultimo el 75% de los empleados tienen menos de 3 hijos.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</si>
</sst>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444444"/>
      <name val="Calibri"/>
      <family val="2"/>
      <charset val="1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9C9C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3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164" fontId="0" fillId="0" borderId="1" xfId="0" applyNumberFormat="1" applyBorder="1" applyAlignment="1">
      <alignment horizontal="center"/>
    </xf>
    <xf numFmtId="0" fontId="5" fillId="10" borderId="0" xfId="0" applyFont="1" applyFill="1"/>
    <xf numFmtId="164" fontId="0" fillId="0" borderId="9" xfId="0" applyNumberFormat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/>
    <xf numFmtId="0" fontId="0" fillId="8" borderId="0" xfId="0" applyFill="1"/>
    <xf numFmtId="164" fontId="0" fillId="8" borderId="2" xfId="0" applyNumberFormat="1" applyFill="1" applyBorder="1" applyAlignment="1">
      <alignment horizontal="center"/>
    </xf>
    <xf numFmtId="0" fontId="4" fillId="8" borderId="0" xfId="0" applyFont="1" applyFill="1"/>
    <xf numFmtId="0" fontId="4" fillId="11" borderId="0" xfId="0" applyFont="1" applyFill="1"/>
    <xf numFmtId="0" fontId="5" fillId="5" borderId="2" xfId="0" applyFont="1" applyFill="1" applyBorder="1"/>
    <xf numFmtId="0" fontId="5" fillId="8" borderId="2" xfId="0" applyFont="1" applyFill="1" applyBorder="1"/>
    <xf numFmtId="0" fontId="5" fillId="7" borderId="0" xfId="0" applyFont="1" applyFill="1"/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12" borderId="0" xfId="0" applyFont="1" applyFill="1"/>
    <xf numFmtId="0" fontId="0" fillId="12" borderId="0" xfId="0" applyFill="1"/>
    <xf numFmtId="0" fontId="5" fillId="13" borderId="0" xfId="0" applyFont="1" applyFill="1"/>
    <xf numFmtId="0" fontId="0" fillId="13" borderId="0" xfId="0" applyFill="1"/>
    <xf numFmtId="0" fontId="5" fillId="14" borderId="2" xfId="0" applyFont="1" applyFill="1" applyBorder="1" applyAlignment="1"/>
    <xf numFmtId="0" fontId="0" fillId="14" borderId="0" xfId="0" applyFill="1"/>
    <xf numFmtId="164" fontId="5" fillId="15" borderId="3" xfId="0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0" fillId="16" borderId="0" xfId="0" applyFill="1"/>
    <xf numFmtId="0" fontId="0" fillId="16" borderId="0" xfId="0" applyFill="1" applyBorder="1"/>
    <xf numFmtId="43" fontId="0" fillId="16" borderId="0" xfId="0" applyNumberFormat="1" applyFill="1" applyBorder="1"/>
    <xf numFmtId="0" fontId="0" fillId="16" borderId="0" xfId="0" applyFont="1" applyFill="1" applyBorder="1"/>
    <xf numFmtId="0" fontId="0" fillId="4" borderId="10" xfId="0" applyFill="1" applyBorder="1"/>
    <xf numFmtId="0" fontId="3" fillId="4" borderId="11" xfId="0" applyFont="1" applyFill="1" applyBorder="1"/>
    <xf numFmtId="0" fontId="5" fillId="16" borderId="0" xfId="0" applyFont="1" applyFill="1"/>
    <xf numFmtId="0" fontId="5" fillId="16" borderId="0" xfId="0" applyFont="1" applyFill="1" applyBorder="1"/>
    <xf numFmtId="0" fontId="4" fillId="16" borderId="0" xfId="0" applyFont="1" applyFill="1"/>
    <xf numFmtId="0" fontId="9" fillId="16" borderId="0" xfId="0" applyFont="1" applyFill="1"/>
    <xf numFmtId="0" fontId="9" fillId="16" borderId="0" xfId="0" applyFont="1" applyFill="1" applyBorder="1"/>
    <xf numFmtId="10" fontId="5" fillId="0" borderId="2" xfId="0" applyNumberFormat="1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9" borderId="2" xfId="0" applyFont="1" applyFill="1" applyBorder="1"/>
    <xf numFmtId="0" fontId="5" fillId="17" borderId="2" xfId="0" applyFont="1" applyFill="1" applyBorder="1"/>
    <xf numFmtId="0" fontId="9" fillId="0" borderId="2" xfId="0" applyFont="1" applyBorder="1" applyAlignment="1">
      <alignment horizontal="center"/>
    </xf>
    <xf numFmtId="0" fontId="7" fillId="18" borderId="0" xfId="0" applyFont="1" applyFill="1"/>
    <xf numFmtId="0" fontId="0" fillId="0" borderId="0" xfId="0" applyFont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J25" sqref="J25"/>
    </sheetView>
  </sheetViews>
  <sheetFormatPr defaultColWidth="11.42578125" defaultRowHeight="15"/>
  <cols>
    <col min="10" max="10" width="12" customWidth="1"/>
    <col min="11" max="13" width="12.28515625" customWidth="1"/>
    <col min="14" max="14" width="15.7109375" customWidth="1"/>
  </cols>
  <sheetData>
    <row r="1" spans="1:15" ht="18.75">
      <c r="A1" s="1">
        <v>3</v>
      </c>
      <c r="B1" s="1">
        <v>2</v>
      </c>
      <c r="C1" s="1">
        <v>4</v>
      </c>
      <c r="D1" s="1">
        <v>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17" t="s">
        <v>5</v>
      </c>
      <c r="L1" s="17" t="s">
        <v>6</v>
      </c>
      <c r="M1" s="20" t="s">
        <v>7</v>
      </c>
      <c r="N1" s="17" t="s">
        <v>8</v>
      </c>
    </row>
    <row r="2" spans="1:15" ht="15.75">
      <c r="A2" s="1">
        <v>0</v>
      </c>
      <c r="B2" s="1">
        <v>1</v>
      </c>
      <c r="C2" s="1">
        <v>1</v>
      </c>
      <c r="D2" s="1">
        <v>2</v>
      </c>
      <c r="F2" s="4">
        <v>0</v>
      </c>
      <c r="G2" s="3">
        <f>COUNTIFS($A$1:$D$6,F2)</f>
        <v>3</v>
      </c>
      <c r="H2" s="3">
        <f>G2</f>
        <v>3</v>
      </c>
      <c r="I2" s="7">
        <f>G2/$G$8</f>
        <v>0.125</v>
      </c>
      <c r="J2" s="3">
        <f>F2*G2</f>
        <v>0</v>
      </c>
      <c r="K2" s="19">
        <f>ABS(F2-$I$13)</f>
        <v>2.2916666666666665</v>
      </c>
      <c r="L2" s="21">
        <f>K2*G2</f>
        <v>6.875</v>
      </c>
      <c r="M2" s="24">
        <f>POWER(K2, 2)</f>
        <v>5.2517361111111107</v>
      </c>
      <c r="N2" s="24">
        <f>M2*G2</f>
        <v>15.755208333333332</v>
      </c>
    </row>
    <row r="3" spans="1:15" ht="15.75">
      <c r="A3" s="1">
        <v>5</v>
      </c>
      <c r="B3" s="1">
        <v>3</v>
      </c>
      <c r="C3" s="1">
        <v>0</v>
      </c>
      <c r="D3" s="1">
        <v>0</v>
      </c>
      <c r="F3" s="4">
        <v>1</v>
      </c>
      <c r="G3" s="3">
        <f t="shared" ref="G3:G7" si="0">COUNTIFS($A$1:$D$6,F3)</f>
        <v>5</v>
      </c>
      <c r="H3" s="3">
        <f>SUM(H2,G3)</f>
        <v>8</v>
      </c>
      <c r="I3" s="7">
        <f t="shared" ref="I3:I7" si="1">G3/$G$8</f>
        <v>0.20833333333333334</v>
      </c>
      <c r="J3" s="3">
        <f t="shared" ref="J3:J7" si="2">F3*G3</f>
        <v>5</v>
      </c>
      <c r="K3" s="19">
        <f t="shared" ref="K3:K7" si="3">ABS(F3-$I$13)</f>
        <v>1.2916666666666665</v>
      </c>
      <c r="L3" s="21">
        <f t="shared" ref="L3:L7" si="4">K3*G3</f>
        <v>6.4583333333333321</v>
      </c>
      <c r="M3" s="24">
        <f t="shared" ref="M3:M7" si="5">POWER(K3, 2)</f>
        <v>1.6684027777777775</v>
      </c>
      <c r="N3" s="24">
        <f t="shared" ref="N3:N7" si="6">M3*G3</f>
        <v>8.3420138888888875</v>
      </c>
    </row>
    <row r="4" spans="1:15" ht="15.75">
      <c r="A4" s="1">
        <v>1</v>
      </c>
      <c r="B4" s="1">
        <v>2</v>
      </c>
      <c r="C4" s="1">
        <v>3</v>
      </c>
      <c r="D4" s="1">
        <v>4</v>
      </c>
      <c r="F4" s="4">
        <v>2</v>
      </c>
      <c r="G4" s="3">
        <f t="shared" si="0"/>
        <v>4</v>
      </c>
      <c r="H4" s="3">
        <f t="shared" ref="H4:H7" si="7">SUM(H3,G4)</f>
        <v>12</v>
      </c>
      <c r="I4" s="7">
        <f t="shared" si="1"/>
        <v>0.16666666666666666</v>
      </c>
      <c r="J4" s="3">
        <f t="shared" si="2"/>
        <v>8</v>
      </c>
      <c r="K4" s="19">
        <f t="shared" si="3"/>
        <v>0.29166666666666652</v>
      </c>
      <c r="L4" s="21">
        <f t="shared" si="4"/>
        <v>1.1666666666666661</v>
      </c>
      <c r="M4" s="24">
        <f t="shared" si="5"/>
        <v>8.5069444444444364E-2</v>
      </c>
      <c r="N4" s="24">
        <f t="shared" si="6"/>
        <v>0.34027777777777746</v>
      </c>
    </row>
    <row r="5" spans="1:15" ht="15.75">
      <c r="A5" s="1">
        <v>1</v>
      </c>
      <c r="B5" s="1">
        <v>1</v>
      </c>
      <c r="C5" s="1">
        <v>3</v>
      </c>
      <c r="D5" s="1">
        <v>3</v>
      </c>
      <c r="F5" s="13">
        <v>3</v>
      </c>
      <c r="G5" s="14">
        <f t="shared" si="0"/>
        <v>8</v>
      </c>
      <c r="H5" s="14">
        <f t="shared" si="7"/>
        <v>20</v>
      </c>
      <c r="I5" s="15">
        <f t="shared" si="1"/>
        <v>0.33333333333333331</v>
      </c>
      <c r="J5" s="14">
        <f t="shared" si="2"/>
        <v>24</v>
      </c>
      <c r="K5" s="19">
        <f t="shared" si="3"/>
        <v>0.70833333333333348</v>
      </c>
      <c r="L5" s="21">
        <f t="shared" si="4"/>
        <v>5.6666666666666679</v>
      </c>
      <c r="M5" s="24">
        <f t="shared" si="5"/>
        <v>0.50173611111111127</v>
      </c>
      <c r="N5" s="24">
        <f t="shared" si="6"/>
        <v>4.0138888888888902</v>
      </c>
    </row>
    <row r="6" spans="1:15" ht="15.75">
      <c r="A6" s="1">
        <v>3</v>
      </c>
      <c r="B6" s="1">
        <v>2</v>
      </c>
      <c r="C6" s="1">
        <v>3</v>
      </c>
      <c r="D6" s="1">
        <v>5</v>
      </c>
      <c r="F6" s="4">
        <v>4</v>
      </c>
      <c r="G6" s="3">
        <f t="shared" si="0"/>
        <v>2</v>
      </c>
      <c r="H6" s="3">
        <f t="shared" si="7"/>
        <v>22</v>
      </c>
      <c r="I6" s="7">
        <f t="shared" si="1"/>
        <v>8.3333333333333329E-2</v>
      </c>
      <c r="J6" s="3">
        <f t="shared" si="2"/>
        <v>8</v>
      </c>
      <c r="K6" s="19">
        <f t="shared" si="3"/>
        <v>1.7083333333333335</v>
      </c>
      <c r="L6" s="21">
        <f t="shared" si="4"/>
        <v>3.416666666666667</v>
      </c>
      <c r="M6" s="24">
        <f t="shared" si="5"/>
        <v>2.9184027777777781</v>
      </c>
      <c r="N6" s="24">
        <f t="shared" si="6"/>
        <v>5.8368055555555562</v>
      </c>
    </row>
    <row r="7" spans="1:15" ht="15.75">
      <c r="F7" s="4">
        <v>5</v>
      </c>
      <c r="G7" s="3">
        <f t="shared" si="0"/>
        <v>2</v>
      </c>
      <c r="H7" s="3">
        <f t="shared" si="7"/>
        <v>24</v>
      </c>
      <c r="I7" s="7">
        <f t="shared" si="1"/>
        <v>8.3333333333333329E-2</v>
      </c>
      <c r="J7" s="3">
        <f t="shared" si="2"/>
        <v>10</v>
      </c>
      <c r="K7" s="19">
        <f t="shared" si="3"/>
        <v>2.7083333333333335</v>
      </c>
      <c r="L7" s="21">
        <f t="shared" si="4"/>
        <v>5.416666666666667</v>
      </c>
      <c r="M7" s="24">
        <f t="shared" si="5"/>
        <v>7.3350694444444455</v>
      </c>
      <c r="N7" s="24">
        <f t="shared" si="6"/>
        <v>14.670138888888891</v>
      </c>
    </row>
    <row r="8" spans="1:15" ht="15.75">
      <c r="F8" s="4"/>
      <c r="G8" s="6">
        <f>SUM(G2:G7)</f>
        <v>24</v>
      </c>
      <c r="H8" s="3"/>
      <c r="I8" s="8">
        <f>SUM(I2:I7)</f>
        <v>1</v>
      </c>
      <c r="J8" s="6">
        <f>SUM(J2:J7)</f>
        <v>55</v>
      </c>
      <c r="K8" s="3"/>
      <c r="L8" s="22">
        <f>SUM(L2:L7)</f>
        <v>29</v>
      </c>
      <c r="M8" s="25"/>
      <c r="N8" s="28">
        <f>SUM(N2:N7)</f>
        <v>48.958333333333336</v>
      </c>
    </row>
    <row r="9" spans="1:15">
      <c r="B9" s="48" t="s">
        <v>9</v>
      </c>
      <c r="C9" s="49">
        <f>COUNT(A1:D6)</f>
        <v>24</v>
      </c>
      <c r="F9" s="3"/>
      <c r="G9" s="3"/>
      <c r="H9" s="3"/>
      <c r="I9" s="3"/>
      <c r="J9" s="3"/>
      <c r="K9" s="3"/>
      <c r="L9" s="23"/>
      <c r="M9" s="5"/>
      <c r="N9" s="5"/>
    </row>
    <row r="10" spans="1:15">
      <c r="B10" s="9"/>
      <c r="C10" s="10"/>
    </row>
    <row r="11" spans="1:15">
      <c r="B11" s="11" t="s">
        <v>10</v>
      </c>
      <c r="C11" s="12"/>
    </row>
    <row r="12" spans="1:15">
      <c r="H12" s="64" t="s">
        <v>11</v>
      </c>
      <c r="I12" s="65"/>
      <c r="N12" s="56"/>
    </row>
    <row r="13" spans="1:15">
      <c r="A13" s="52" t="s">
        <v>12</v>
      </c>
      <c r="B13" s="44"/>
      <c r="C13" s="44"/>
      <c r="D13" s="44"/>
      <c r="E13" s="44"/>
      <c r="H13" s="58" t="s">
        <v>13</v>
      </c>
      <c r="I13" s="42">
        <f>J8/C9</f>
        <v>2.2916666666666665</v>
      </c>
      <c r="J13" s="31" t="s">
        <v>14</v>
      </c>
      <c r="O13" s="63"/>
    </row>
    <row r="14" spans="1:15">
      <c r="A14" s="53" t="s">
        <v>15</v>
      </c>
      <c r="B14" s="44"/>
      <c r="C14" s="44"/>
      <c r="D14" s="44"/>
      <c r="E14" s="44"/>
      <c r="H14" s="58" t="s">
        <v>16</v>
      </c>
      <c r="I14" s="43">
        <f>F5</f>
        <v>3</v>
      </c>
      <c r="J14" s="32" t="s">
        <v>17</v>
      </c>
      <c r="K14" s="33">
        <f>(C9+1)/2</f>
        <v>12.5</v>
      </c>
    </row>
    <row r="15" spans="1:15">
      <c r="A15" s="52" t="s">
        <v>18</v>
      </c>
      <c r="B15" s="44"/>
      <c r="C15" s="44"/>
      <c r="D15" s="44"/>
      <c r="E15" s="44"/>
      <c r="H15" s="58" t="s">
        <v>19</v>
      </c>
      <c r="I15" s="43">
        <f>F5</f>
        <v>3</v>
      </c>
      <c r="J15" s="40" t="s">
        <v>20</v>
      </c>
      <c r="K15" s="41"/>
    </row>
    <row r="16" spans="1:15">
      <c r="A16" s="45"/>
      <c r="B16" s="45"/>
      <c r="C16" s="45"/>
      <c r="D16" s="45"/>
      <c r="E16" s="45"/>
    </row>
    <row r="17" spans="1:12">
      <c r="A17" s="45"/>
      <c r="B17" s="45"/>
      <c r="C17" s="45"/>
      <c r="D17" s="45"/>
      <c r="E17" s="47"/>
      <c r="H17" s="66" t="s">
        <v>21</v>
      </c>
      <c r="I17" s="66"/>
    </row>
    <row r="18" spans="1:12">
      <c r="A18" s="51" t="s">
        <v>22</v>
      </c>
      <c r="B18" s="45"/>
      <c r="C18" s="45"/>
      <c r="D18" s="45"/>
      <c r="E18" s="45"/>
      <c r="H18" s="59" t="s">
        <v>23</v>
      </c>
      <c r="I18" s="34">
        <f>F7-F2</f>
        <v>5</v>
      </c>
      <c r="J18" s="20" t="s">
        <v>24</v>
      </c>
      <c r="K18" s="16"/>
      <c r="L18" s="16"/>
    </row>
    <row r="19" spans="1:12">
      <c r="A19" s="51" t="s">
        <v>25</v>
      </c>
      <c r="B19" s="45"/>
      <c r="C19" s="45"/>
      <c r="D19" s="45"/>
      <c r="E19" s="46"/>
      <c r="H19" s="59" t="s">
        <v>26</v>
      </c>
      <c r="I19" s="35">
        <f>L8/C9</f>
        <v>1.2083333333333333</v>
      </c>
      <c r="J19" s="30" t="s">
        <v>27</v>
      </c>
      <c r="K19" s="18"/>
    </row>
    <row r="20" spans="1:12">
      <c r="A20" s="51" t="s">
        <v>28</v>
      </c>
      <c r="B20" s="45"/>
      <c r="C20" s="45"/>
      <c r="D20" s="45"/>
      <c r="E20" s="45"/>
      <c r="H20" s="59" t="s">
        <v>29</v>
      </c>
      <c r="I20" s="35">
        <f xml:space="preserve"> N8/C9</f>
        <v>2.0399305555555558</v>
      </c>
      <c r="J20" s="29" t="s">
        <v>30</v>
      </c>
      <c r="K20" s="27"/>
    </row>
    <row r="21" spans="1:12">
      <c r="A21" s="54" t="s">
        <v>31</v>
      </c>
      <c r="B21" s="45"/>
      <c r="C21" s="45"/>
      <c r="D21" s="45"/>
      <c r="E21" s="45"/>
      <c r="H21" s="59" t="s">
        <v>32</v>
      </c>
      <c r="I21" s="35">
        <f>SQRT(I20)</f>
        <v>1.4282613750835509</v>
      </c>
      <c r="J21" s="38" t="s">
        <v>33</v>
      </c>
      <c r="K21" s="39"/>
    </row>
    <row r="22" spans="1:12">
      <c r="A22" s="54" t="s">
        <v>34</v>
      </c>
      <c r="B22" s="45"/>
      <c r="C22" s="45"/>
      <c r="D22" s="45"/>
      <c r="E22" s="45"/>
      <c r="H22" s="59" t="s">
        <v>35</v>
      </c>
      <c r="I22" s="55">
        <f>I21/I13</f>
        <v>0.62324132730918591</v>
      </c>
      <c r="J22" s="36" t="s">
        <v>36</v>
      </c>
      <c r="K22" s="37"/>
    </row>
    <row r="23" spans="1:12">
      <c r="A23" s="53" t="s">
        <v>37</v>
      </c>
      <c r="B23" s="53"/>
      <c r="C23" s="53"/>
      <c r="D23" s="53"/>
      <c r="E23" s="53"/>
    </row>
    <row r="24" spans="1:12">
      <c r="A24" s="53" t="s">
        <v>38</v>
      </c>
      <c r="B24" s="53"/>
      <c r="C24" s="53"/>
      <c r="D24" s="53"/>
      <c r="E24" s="53"/>
      <c r="H24" s="66" t="s">
        <v>39</v>
      </c>
      <c r="I24" s="66"/>
    </row>
    <row r="25" spans="1:12">
      <c r="A25" s="53" t="s">
        <v>40</v>
      </c>
      <c r="B25" s="53"/>
      <c r="C25" s="53"/>
      <c r="D25" s="53"/>
      <c r="E25" s="53"/>
      <c r="H25" s="60" t="s">
        <v>41</v>
      </c>
      <c r="I25" s="61">
        <v>1</v>
      </c>
      <c r="J25" s="57">
        <f>(1*$C$9)/4</f>
        <v>6</v>
      </c>
      <c r="K25" s="62" t="s">
        <v>42</v>
      </c>
    </row>
    <row r="26" spans="1:12">
      <c r="A26" s="50"/>
      <c r="B26" s="50"/>
      <c r="C26" s="50"/>
      <c r="D26" s="50"/>
      <c r="E26" s="50"/>
      <c r="H26" s="60" t="s">
        <v>43</v>
      </c>
      <c r="I26" s="61">
        <v>2</v>
      </c>
      <c r="J26" s="57">
        <f>(2*$C$9)/4</f>
        <v>12</v>
      </c>
      <c r="K26" s="26"/>
    </row>
    <row r="27" spans="1:12">
      <c r="A27" s="50" t="s">
        <v>44</v>
      </c>
      <c r="B27" s="50"/>
      <c r="C27" s="50"/>
      <c r="D27" s="50"/>
      <c r="E27" s="50"/>
      <c r="H27" s="60" t="s">
        <v>45</v>
      </c>
      <c r="I27" s="61">
        <v>3</v>
      </c>
      <c r="J27" s="57">
        <f>(3*$C$9)/4</f>
        <v>18</v>
      </c>
      <c r="K27" s="26"/>
    </row>
    <row r="28" spans="1:12">
      <c r="A28" s="50" t="s">
        <v>46</v>
      </c>
      <c r="B28" s="50"/>
      <c r="C28" s="50"/>
      <c r="D28" s="50"/>
      <c r="E28" s="50"/>
      <c r="H28" s="60" t="s">
        <v>47</v>
      </c>
      <c r="I28" s="61">
        <v>5</v>
      </c>
      <c r="J28" s="57">
        <f>(4*$C$9)/4</f>
        <v>24</v>
      </c>
      <c r="K28" s="26"/>
    </row>
    <row r="29" spans="1:12">
      <c r="A29" s="50" t="s">
        <v>48</v>
      </c>
      <c r="B29" s="50"/>
      <c r="C29" s="50"/>
      <c r="D29" s="50"/>
      <c r="E29" s="50"/>
    </row>
    <row r="38" spans="8:8">
      <c r="H38" s="56"/>
    </row>
  </sheetData>
  <mergeCells count="3">
    <mergeCell ref="H12:I12"/>
    <mergeCell ref="H17:I17"/>
    <mergeCell ref="H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ROSANA TOLEDO</dc:creator>
  <cp:keywords/>
  <dc:description/>
  <cp:lastModifiedBy/>
  <cp:revision/>
  <dcterms:created xsi:type="dcterms:W3CDTF">2021-08-27T16:01:00Z</dcterms:created>
  <dcterms:modified xsi:type="dcterms:W3CDTF">2021-09-03T15:38:04Z</dcterms:modified>
  <cp:category/>
  <cp:contentStatus/>
</cp:coreProperties>
</file>