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379" documentId="13_ncr:1_{1CCB16D9-864A-481B-A34B-A3476BEF7488}" xr6:coauthVersionLast="47" xr6:coauthVersionMax="47" xr10:uidLastSave="{28E9C51A-0F73-42D9-AF60-9FAFB10B34BE}"/>
  <bookViews>
    <workbookView xWindow="-98" yWindow="-98" windowWidth="20715" windowHeight="13155" tabRatio="758" activeTab="3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国内株式_NISA!$A$1:$K$1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投資信託!$A$1:$K$32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</workbook>
</file>

<file path=xl/calcChain.xml><?xml version="1.0" encoding="utf-8"?>
<calcChain xmlns="http://schemas.openxmlformats.org/spreadsheetml/2006/main">
  <c r="M569" i="6" l="1"/>
  <c r="M568" i="6"/>
  <c r="M567" i="6"/>
  <c r="M566" i="6"/>
  <c r="J47" i="1"/>
  <c r="M565" i="6"/>
  <c r="M564" i="6"/>
  <c r="M563" i="6"/>
  <c r="N4" i="10"/>
  <c r="M4" i="10"/>
  <c r="L4" i="10"/>
  <c r="K4" i="10"/>
  <c r="H4" i="10"/>
  <c r="M553" i="6"/>
  <c r="M562" i="6"/>
  <c r="L9" i="10"/>
  <c r="K9" i="10"/>
  <c r="H9" i="10"/>
  <c r="G9" i="10"/>
  <c r="F9" i="10"/>
  <c r="D9" i="10"/>
  <c r="C9" i="10"/>
  <c r="B9" i="10"/>
  <c r="M561" i="6"/>
  <c r="M560" i="6"/>
  <c r="M559" i="6"/>
  <c r="M558" i="6"/>
  <c r="M557" i="6"/>
  <c r="M556" i="6"/>
  <c r="M555" i="6"/>
  <c r="M554" i="6"/>
  <c r="M552" i="6"/>
  <c r="M551" i="6"/>
  <c r="I68" i="3"/>
  <c r="K68" i="3"/>
  <c r="N550" i="6"/>
  <c r="M550" i="6"/>
  <c r="J38" i="1"/>
  <c r="M549" i="6"/>
  <c r="M548" i="6"/>
  <c r="I67" i="3"/>
  <c r="K67" i="3"/>
  <c r="I66" i="3"/>
  <c r="K66" i="3"/>
  <c r="H19" i="2"/>
  <c r="J19" i="2" s="1"/>
  <c r="K19" i="2" s="1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E9" i="10" l="1"/>
  <c r="M9" i="10"/>
  <c r="N9" i="10" s="1"/>
  <c r="I9" i="10"/>
  <c r="J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O9" i="10" l="1"/>
  <c r="N510" i="6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J13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J46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J33" i="1"/>
  <c r="M468" i="6"/>
  <c r="M467" i="6"/>
  <c r="H31" i="2"/>
  <c r="J31" i="2" s="1"/>
  <c r="K31" i="2" s="1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J22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J42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J21" i="1"/>
  <c r="J45" i="1"/>
  <c r="J41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J15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J12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J44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J43" i="1"/>
  <c r="J1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I38" i="3"/>
  <c r="I37" i="3"/>
  <c r="I36" i="3"/>
  <c r="H29" i="2"/>
  <c r="J29" i="2" s="1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J11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J37" i="1"/>
  <c r="J40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J36" i="1"/>
  <c r="J3" i="1"/>
  <c r="J4" i="1"/>
  <c r="J5" i="1"/>
  <c r="J6" i="1"/>
  <c r="J7" i="1"/>
  <c r="J8" i="1"/>
  <c r="J9" i="1"/>
  <c r="J10" i="1"/>
  <c r="J14" i="1"/>
  <c r="J16" i="1"/>
  <c r="J17" i="1"/>
  <c r="J20" i="1"/>
  <c r="J23" i="1"/>
  <c r="J27" i="1"/>
  <c r="J29" i="1"/>
  <c r="J30" i="1"/>
  <c r="J31" i="1"/>
  <c r="J32" i="1"/>
  <c r="J34" i="1"/>
  <c r="J35" i="1"/>
  <c r="J39" i="1"/>
  <c r="J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B4" i="10" l="1"/>
  <c r="C4" i="10"/>
  <c r="J39" i="5"/>
  <c r="K39" i="5" s="1"/>
  <c r="J2" i="5"/>
  <c r="K2" i="5" s="1"/>
  <c r="L1" i="3"/>
  <c r="N224" i="6"/>
  <c r="D5" i="10"/>
  <c r="D6" i="10"/>
  <c r="E6" i="10" s="1"/>
  <c r="D7" i="10"/>
  <c r="M6" i="10"/>
  <c r="N6" i="10" s="1"/>
  <c r="M7" i="10"/>
  <c r="N7" i="10" s="1"/>
  <c r="M8" i="10"/>
  <c r="N8" i="10" s="1"/>
  <c r="M5" i="10"/>
  <c r="N5" i="10" s="1"/>
  <c r="D8" i="10"/>
  <c r="E8" i="10" s="1"/>
  <c r="F7" i="10"/>
  <c r="F4" i="10" s="1"/>
  <c r="G7" i="10"/>
  <c r="G4" i="10" s="1"/>
  <c r="I8" i="10"/>
  <c r="J8" i="10" s="1"/>
  <c r="I6" i="10"/>
  <c r="J6" i="10" s="1"/>
  <c r="I5" i="10"/>
  <c r="J5" i="10" s="1"/>
  <c r="I4" i="10" l="1"/>
  <c r="E5" i="10"/>
  <c r="D4" i="10"/>
  <c r="E4" i="10" s="1"/>
  <c r="O8" i="10"/>
  <c r="E7" i="10"/>
  <c r="O5" i="10"/>
  <c r="I7" i="10"/>
  <c r="J7" i="10" s="1"/>
  <c r="J4" i="10" s="1"/>
  <c r="O6" i="10"/>
  <c r="O4" i="10" l="1"/>
  <c r="O7" i="10"/>
</calcChain>
</file>

<file path=xl/sharedStrings.xml><?xml version="1.0" encoding="utf-8"?>
<sst xmlns="http://schemas.openxmlformats.org/spreadsheetml/2006/main" count="4636" uniqueCount="303">
  <si>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</si>
  <si>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</si>
  <si>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</si>
  <si>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</si>
  <si>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</si>
  <si>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</si>
  <si>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</si>
  <si>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</si>
  <si>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</si>
  <si>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</si>
  <si>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</si>
  <si>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</si>
  <si>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</si>
  <si>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</si>
  <si>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</si>
  <si>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</si>
  <si>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</si>
  <si>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</si>
  <si>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</si>
  <si>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</si>
  <si>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</si>
  <si>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</si>
  <si>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</si>
  <si>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</si>
  <si>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</si>
  <si>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</si>
  <si>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</si>
  <si>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</si>
  <si>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</si>
  <si>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</si>
  <si>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</si>
  <si>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</si>
  <si>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</si>
  <si>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</si>
  <si>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</si>
  <si>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</si>
  <si>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</si>
  <si>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</si>
  <si>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</si>
  <si>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</si>
  <si>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</si>
  <si>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</si>
  <si>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</si>
  <si>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</si>
  <si>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</si>
  <si>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</si>
  <si>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</si>
  <si>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</si>
  <si>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</si>
  <si>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</si>
  <si>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</si>
  <si>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</si>
  <si>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</si>
  <si>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</si>
  <si>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</si>
  <si>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</si>
  <si>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</si>
  <si>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</si>
  <si>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</si>
  <si>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</si>
  <si>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</si>
  <si>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</si>
  <si>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</si>
  <si>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</si>
  <si>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</si>
  <si>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</si>
  <si>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</si>
  <si>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</si>
  <si>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</si>
  <si>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</si>
  <si>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</si>
  <si>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</si>
  <si>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</si>
  <si>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</si>
  <si>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</si>
  <si>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</si>
  <si>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</si>
  <si>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</si>
  <si>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</si>
  <si>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</si>
  <si>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</si>
  <si>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</si>
  <si>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</si>
  <si>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</si>
  <si>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</si>
  <si>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</si>
  <si>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</si>
  <si>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</si>
  <si>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</si>
  <si>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</si>
  <si>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</si>
  <si>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</si>
  <si>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</si>
  <si>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</si>
  <si>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</si>
  <si>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</si>
  <si>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</si>
  <si>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</si>
  <si>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</si>
  <si>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</si>
  <si>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</si>
  <si>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</si>
  <si>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</si>
  <si>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</si>
  <si>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</si>
  <si>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</si>
  <si>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</si>
  <si>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</si>
  <si>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</si>
  <si>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</si>
  <si>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</si>
  <si>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</si>
  <si>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</si>
  <si>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</si>
  <si>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</si>
  <si>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</si>
  <si>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</si>
  <si>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</si>
  <si>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</si>
  <si>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</si>
  <si>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</si>
  <si>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</si>
  <si>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</si>
  <si>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</si>
  <si>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</si>
  <si>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</si>
  <si>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</si>
  <si>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</si>
  <si>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</si>
  <si>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</si>
  <si>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</si>
  <si>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</si>
  <si>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</si>
  <si>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</si>
  <si>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</si>
  <si>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</si>
  <si>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</si>
  <si>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</si>
  <si>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</si>
  <si>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</si>
  <si>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</si>
  <si>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</si>
  <si>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</si>
  <si>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</si>
  <si>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</si>
  <si>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</si>
  <si>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</si>
  <si>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</si>
  <si>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</si>
  <si>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</si>
  <si>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</si>
  <si>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</si>
  <si>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</si>
  <si>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</si>
  <si>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</si>
  <si>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</si>
  <si>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</si>
  <si>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</si>
  <si>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</si>
  <si>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</si>
  <si>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</si>
  <si>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</si>
  <si>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</si>
  <si>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</si>
  <si>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</si>
  <si>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</si>
  <si>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</si>
  <si>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</si>
  <si>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</si>
  <si>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</si>
  <si>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</si>
  <si>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</si>
  <si>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</si>
  <si>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</si>
  <si>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</si>
  <si>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</si>
  <si>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</si>
  <si>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</si>
  <si>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</si>
  <si>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</si>
  <si>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</si>
  <si>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</si>
  <si>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</si>
  <si>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</si>
  <si>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</si>
  <si>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</si>
  <si>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</si>
  <si>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</si>
  <si>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</si>
  <si>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</si>
  <si>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</si>
  <si>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</si>
  <si>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</si>
  <si>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</si>
  <si>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</si>
  <si>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</si>
  <si>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</si>
  <si>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</si>
  <si>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</si>
  <si>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</si>
  <si>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</si>
  <si>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</si>
  <si>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</si>
  <si>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</si>
  <si>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</si>
  <si>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</si>
  <si>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</si>
  <si>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</si>
  <si>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</si>
  <si>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</si>
  <si>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</si>
  <si>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</si>
  <si>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</si>
  <si>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</si>
  <si>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</si>
  <si>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</si>
  <si>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</si>
  <si>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</si>
  <si>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</si>
  <si>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</si>
  <si>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</si>
  <si>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</si>
  <si>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</si>
  <si>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</si>
  <si>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</si>
  <si>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</si>
  <si>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</si>
  <si>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</si>
  <si>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</si>
  <si>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</si>
  <si>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</si>
  <si>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</si>
  <si>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</si>
  <si>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</si>
  <si>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</si>
  <si>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</si>
  <si>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</si>
  <si>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</si>
  <si>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</si>
  <si>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</si>
  <si>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</si>
  <si>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</si>
  <si>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</si>
  <si>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</si>
  <si>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</si>
  <si>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</si>
  <si>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</si>
  <si>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</si>
  <si>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</si>
  <si>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</si>
  <si>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</si>
  <si>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</si>
  <si>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</si>
  <si>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</si>
  <si>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</si>
  <si>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</si>
  <si>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</si>
  <si>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</si>
  <si>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</si>
  <si>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</si>
  <si>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</si>
  <si>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</si>
  <si>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</si>
  <si>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</si>
  <si>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</si>
  <si>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</si>
  <si>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</si>
  <si>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</si>
  <si>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</si>
  <si>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</si>
  <si>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</si>
  <si>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</si>
  <si>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</si>
  <si>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</si>
  <si>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</si>
  <si>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</si>
  <si>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</si>
  <si>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</si>
  <si>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</si>
  <si>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</si>
  <si>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</si>
  <si>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</si>
  <si>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</si>
  <si>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</si>
  <si>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</si>
  <si>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</si>
  <si>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</si>
  <si>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</si>
  <si>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</si>
  <si>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</si>
  <si>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</si>
  <si>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</si>
  <si>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</si>
  <si>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</si>
  <si>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</si>
  <si>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</si>
  <si>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</si>
  <si>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</si>
  <si>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</si>
  <si>
    <t>-</t>
    <phoneticPr fontId="18"/>
  </si>
  <si>
    <t>売却</t>
    <rPh sb="0" eb="2">
      <t>バイキャク</t>
    </rPh>
    <phoneticPr fontId="18"/>
  </si>
  <si>
    <t>-</t>
    <phoneticPr fontId="18"/>
  </si>
  <si>
    <t>積水化学</t>
    <rPh sb="0" eb="2">
      <t>セキスイ</t>
    </rPh>
    <rPh sb="2" eb="4">
      <t>カガク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</si>
</sst>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;[Red]\-#,##0.0"/>
    <numFmt numFmtId="178" formatCode="#,##0.0000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O9"/>
  <sheetViews>
    <sheetView zoomScaleNormal="100" workbookViewId="0">
      <selection activeCell="O5" sqref="O5"/>
    </sheetView>
  </sheetViews>
  <sheetFormatPr defaultRowHeight="17.649999999999999" x14ac:dyDescent="0.7"/>
  <cols>
    <col min="1" max="1" width="10.5625" style="2" customWidth="1"/>
    <col min="2" max="15" width="10.5625" customWidth="1"/>
  </cols>
  <sheetData>
    <row r="1" spans="1:15" x14ac:dyDescent="0.7">
      <c r="B1" s="51" t="s">
        <v>214</v>
      </c>
      <c r="C1" s="51"/>
      <c r="D1" s="51"/>
      <c r="E1" s="51"/>
      <c r="F1" s="51" t="s">
        <v>217</v>
      </c>
      <c r="G1" s="51"/>
      <c r="H1" s="51"/>
      <c r="I1" s="51"/>
      <c r="J1" s="51"/>
      <c r="K1" s="51" t="s">
        <v>219</v>
      </c>
      <c r="L1" s="51"/>
      <c r="M1" s="51"/>
      <c r="N1" s="51"/>
      <c r="O1" s="37" t="s">
        <v>220</v>
      </c>
    </row>
    <row r="2" spans="1:15" x14ac:dyDescent="0.7">
      <c r="B2" s="52" t="s">
        <v>213</v>
      </c>
      <c r="C2" s="52"/>
      <c r="D2" s="52" t="s">
        <v>212</v>
      </c>
      <c r="E2" s="50" t="s">
        <v>215</v>
      </c>
      <c r="F2" s="52" t="s">
        <v>213</v>
      </c>
      <c r="G2" s="52"/>
      <c r="H2" s="52" t="s">
        <v>212</v>
      </c>
      <c r="I2" s="50" t="s">
        <v>215</v>
      </c>
      <c r="J2" s="49" t="s">
        <v>218</v>
      </c>
      <c r="K2" s="52" t="s">
        <v>213</v>
      </c>
      <c r="L2" s="52"/>
      <c r="M2" s="50" t="s">
        <v>215</v>
      </c>
      <c r="N2" s="49" t="s">
        <v>218</v>
      </c>
      <c r="O2" s="48" t="s">
        <v>215</v>
      </c>
    </row>
    <row r="3" spans="1:15" x14ac:dyDescent="0.7">
      <c r="B3" s="33" t="s">
        <v>207</v>
      </c>
      <c r="C3" s="33" t="s">
        <v>208</v>
      </c>
      <c r="D3" s="53"/>
      <c r="E3" s="54"/>
      <c r="F3" s="32" t="s">
        <v>207</v>
      </c>
      <c r="G3" s="32" t="s">
        <v>208</v>
      </c>
      <c r="H3" s="52"/>
      <c r="I3" s="50"/>
      <c r="J3" s="50"/>
      <c r="K3" s="32" t="s">
        <v>207</v>
      </c>
      <c r="L3" s="32" t="s">
        <v>208</v>
      </c>
      <c r="M3" s="50"/>
      <c r="N3" s="50"/>
      <c r="O3" s="48"/>
    </row>
    <row r="4" spans="1:15" x14ac:dyDescent="0.7">
      <c r="A4" s="34" t="s">
        <v>216</v>
      </c>
      <c r="B4" s="20">
        <f>SUM(B5:B100)</f>
        <v>2561580</v>
      </c>
      <c r="C4" s="20">
        <f>SUM(C5:C100)</f>
        <v>-49300</v>
      </c>
      <c r="D4" s="20">
        <f>SUM(D5:D100)</f>
        <v>288795</v>
      </c>
      <c r="E4" s="35">
        <f>SUM(B4:D4)</f>
        <v>2801075</v>
      </c>
      <c r="F4" s="20">
        <f>SUM(F5:F100)</f>
        <v>5158828</v>
      </c>
      <c r="G4" s="20">
        <f>SUM(G5:G100)</f>
        <v>-2826054</v>
      </c>
      <c r="H4" s="20">
        <f>SUM(H5:H100)</f>
        <v>571950</v>
      </c>
      <c r="I4" s="35">
        <f>SUM(F4:H4)</f>
        <v>2904724</v>
      </c>
      <c r="J4" s="35">
        <f>SUM(J5:J100)</f>
        <v>2314629.3193999999</v>
      </c>
      <c r="K4" s="20">
        <f>SUM(K5:K100)</f>
        <v>200229</v>
      </c>
      <c r="L4" s="20">
        <f>SUM(L5:L100)</f>
        <v>-674243</v>
      </c>
      <c r="M4" s="35">
        <f>SUM(K4:L4)</f>
        <v>-474014</v>
      </c>
      <c r="N4" s="35">
        <f>SUM(N5:N100)</f>
        <v>-474014</v>
      </c>
      <c r="O4" s="38">
        <f>SUM(E4,J4,N4)</f>
        <v>4641690.3193999995</v>
      </c>
    </row>
    <row r="5" spans="1:15" x14ac:dyDescent="0.7">
      <c r="A5" s="34" t="s">
        <v>209</v>
      </c>
      <c r="B5" s="19">
        <f>SUMIFS(国内株式_NISA!$K$2:$K$1000,国内株式_NISA!$B$2:$B$1000,"&gt;=2021/1/1",国内株式_NISA!$B$2:$B$1000,"&lt;=2021/12/31",国内株式_NISA!$K$2:$K$1000,"&gt;=0")</f>
        <v>132360</v>
      </c>
      <c r="C5" s="19">
        <f>SUMIFS(国内株式_NISA!$K$2:$K$1000,国内株式_NISA!$B$2:$B$1000,"&gt;=2021/1/1",国内株式_NISA!$B$2:$B$1000,"&lt;=2021/12/31",国内株式_NISA!$K$2:$K$1000,"&lt;0")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0">SUM(B5:D5)</f>
        <v>160060</v>
      </c>
      <c r="F5" s="19">
        <f>SUMIFS(国内株式_特定!$N$2:$N$1000,国内株式_特定!$B$2:$B$1000,"&gt;=2021/1/1",国内株式_特定!$B$2:$B$1000,"&lt;=2021/12/31",国内株式_特定!$N$2:$N$1000,"&gt;=0")</f>
        <v>630746</v>
      </c>
      <c r="G5" s="19">
        <f>SUMIFS(国内株式_特定!$N$2:$N$1000,国内株式_特定!$B$2:$B$1000,"&gt;=2021/1/1",国内株式_特定!$B$2:$B$1000,"&lt;=2021/12/31",国内株式_特定!$N$2:$N$1000,"&lt;0")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 t="shared" ref="M5:M7" si="1">SUM(K5:L5)</f>
        <v>-68778</v>
      </c>
      <c r="N5" s="36">
        <f>IF(M5&gt;0,M5-M5*0.20315,M5)</f>
        <v>-68778</v>
      </c>
      <c r="O5" s="38">
        <f t="shared" ref="O5:O7" si="2">SUM(E5,J5,N5)</f>
        <v>149055.2187</v>
      </c>
    </row>
    <row r="6" spans="1:15" x14ac:dyDescent="0.7">
      <c r="A6" s="34" t="s">
        <v>210</v>
      </c>
      <c r="B6" s="19">
        <f>SUMIFS(国内株式_NISA!$K$2:$K$1000,国内株式_NISA!$B$2:$B$1000,"&gt;=2022/1/1",国内株式_NISA!$B$2:$B$1000,"&lt;=2022/12/31",国内株式_NISA!$K$2:$K$1000,"&gt;=0")</f>
        <v>0</v>
      </c>
      <c r="C6" s="19">
        <f>SUMIFS(国内株式_NISA!$K$2:$K$1000,国内株式_NISA!$B$2:$B$1000,"&gt;=2022/1/1",国内株式_NISA!$B$2:$B$1000,"&lt;=2022/12/31",国内株式_NISA!$K$2:$K$1000,"&lt;0")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0"/>
        <v>35720</v>
      </c>
      <c r="F6" s="19">
        <f>SUMIFS(国内株式_特定!$N$2:$N$1000,国内株式_特定!$B$2:$B$1000,"&gt;=2022/1/1",国内株式_特定!$B$2:$B$1000,"&lt;=2022/12/31",国内株式_特定!$N$2:$N$1000,"&gt;=0")</f>
        <v>619915</v>
      </c>
      <c r="G6" s="19">
        <f>SUMIFS(国内株式_特定!$N$2:$N$1000,国内株式_特定!$B$2:$B$1000,"&gt;=2022/1/1",国内株式_特定!$B$2:$B$1000,"&lt;=2022/12/31",国内株式_特定!$N$2:$N$1000,"&lt;0")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3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si="1"/>
        <v>-106573</v>
      </c>
      <c r="N6" s="36">
        <f t="shared" ref="N6:N7" si="4">IF(M6&gt;0,M6-M6*0.20315,M6)</f>
        <v>-106573</v>
      </c>
      <c r="O6" s="38">
        <f t="shared" si="2"/>
        <v>61499.800749999995</v>
      </c>
    </row>
    <row r="7" spans="1:15" x14ac:dyDescent="0.7">
      <c r="A7" s="34" t="s">
        <v>211</v>
      </c>
      <c r="B7" s="19">
        <f>SUMIFS(国内株式_NISA!$K$2:$K$1000,国内株式_NISA!$B$2:$B$1000,"&gt;=2023/1/1",国内株式_NISA!$B$2:$B$1000,"&lt;=2023/12/31",国内株式_NISA!$K$2:$K$1000,"&gt;=0")</f>
        <v>125420</v>
      </c>
      <c r="C7" s="19">
        <f>SUMIFS(国内株式_NISA!$K$2:$K$1000,国内株式_NISA!$B$2:$B$1000,"&gt;=2023/1/1",国内株式_NISA!$B$2:$B$1000,"&lt;=2023/12/31",国内株式_NISA!$K$2:$K$1000,"&lt;0")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0"/>
        <v>214320</v>
      </c>
      <c r="F7" s="19">
        <f>SUMIFS(国内株式_特定!$N$2:$N$1000,国内株式_特定!$B$2:$B$1000,"&gt;=2023/1/1",国内株式_特定!$B$2:$B$1000,"&lt;=2023/12/31",国内株式_特定!$N$2:$N$1000,"&gt;=0")</f>
        <v>1679057</v>
      </c>
      <c r="G7" s="19">
        <f>SUMIFS(国内株式_特定!$N$2:$N$1000,国内株式_特定!$B$2:$B$1000,"&gt;=2023/1/1",国内株式_特定!$B$2:$B$1000,"&lt;=2023/12/31",国内株式_特定!$N$2:$N$1000,"&lt;0")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3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1"/>
        <v>-50703</v>
      </c>
      <c r="N7" s="36">
        <f t="shared" si="4"/>
        <v>-50703</v>
      </c>
      <c r="O7" s="38">
        <f t="shared" si="2"/>
        <v>1314178.35595</v>
      </c>
    </row>
    <row r="8" spans="1:15" x14ac:dyDescent="0.7">
      <c r="A8" s="34" t="s">
        <v>233</v>
      </c>
      <c r="B8" s="19">
        <f>SUMIFS(国内株式_NISA!$K$2:$K$1000,国内株式_NISA!$B$2:$B$1000,"&gt;=2024/1/1",国内株式_NISA!$B$2:$B$1000,"&lt;=2024/12/31",国内株式_NISA!$K$2:$K$1000,"&gt;=0")</f>
        <v>24600</v>
      </c>
      <c r="C8" s="19">
        <f>SUMIFS(国内株式_NISA!$K$2:$K$1000,国内株式_NISA!$B$2:$B$1000,"&gt;=2024/1/1",国内株式_NISA!$B$2:$B$1000,"&lt;=2024/12/31",国内株式_NISA!$K$2:$K$1000,"&lt;0")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5">SUM(B8:D8)</f>
        <v>111775</v>
      </c>
      <c r="F8" s="19">
        <f>SUMIFS(国内株式_特定!$N$2:$N$1000,国内株式_特定!$B$2:$B$1000,"&gt;=2024/1/1",国内株式_特定!$B$2:$B$1000,"&lt;=2024/12/31",国内株式_特定!$N$2:$N$1000,"&gt;=0")</f>
        <v>2059210</v>
      </c>
      <c r="G8" s="19">
        <f>SUMIFS(国内株式_特定!$N$2:$N$1000,国内株式_特定!$B$2:$B$1000,"&gt;=2024/1/1",国内株式_特定!$B$2:$B$1000,"&lt;=2024/12/31",国内株式_特定!$N$2:$N$1000,"&lt;0")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6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7">SUM(K8:L8)</f>
        <v>-247960</v>
      </c>
      <c r="N8" s="36">
        <f t="shared" ref="N8" si="8">IF(M8&gt;0,M8-M8*0.20315,M8)</f>
        <v>-247960</v>
      </c>
      <c r="O8" s="38">
        <f>SUM(E8,J8,N8)</f>
        <v>702372.12899999996</v>
      </c>
    </row>
    <row r="9" spans="1:15" x14ac:dyDescent="0.7">
      <c r="A9" s="34" t="s">
        <v>293</v>
      </c>
      <c r="B9" s="19">
        <f>SUMIFS(国内株式_NISA!$K$2:$K$1000,国内株式_NISA!$B$2:$B$1000,"&gt;=2025/1/1",国内株式_NISA!$B$2:$B$1000,"&lt;=2025/12/31",国内株式_NISA!$K$2:$K$1000,"&gt;=0")</f>
        <v>2279200</v>
      </c>
      <c r="C9" s="19">
        <f>SUMIFS(国内株式_NISA!$K$2:$K$1000,国内株式_NISA!$B$2:$B$1000,"&gt;=2025/1/1",国内株式_NISA!$B$2:$B$1000,"&lt;=2025/12/31",国内株式_NISA!$K$2:$K$1000,"&lt;0")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5"/>
        <v>2279200</v>
      </c>
      <c r="F9" s="19">
        <f>SUMIFS(国内株式_特定!$N$2:$N$1000,国内株式_特定!$B$2:$B$1000,"&gt;=2025/1/1",国内株式_特定!$B$2:$B$1000,"&lt;=2025/12/31",国内株式_特定!$N$2:$N$1000,"&gt;=0")</f>
        <v>169900</v>
      </c>
      <c r="G9" s="19">
        <f>SUMIFS(国内株式_特定!$N$2:$N$1000,国内株式_特定!$B$2:$B$1000,"&gt;=2025/1/1",国内株式_特定!$B$2:$B$1000,"&lt;=2025/12/31",国内株式_特定!$N$2:$N$1000,"&lt;0")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9">SUM(F9:H9)</f>
        <v>169900</v>
      </c>
      <c r="J9" s="36">
        <f>IF(I9&gt;0,I9-I9*0.20315,I9)</f>
        <v>135384.815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0">SUM(K9:L9)</f>
        <v>0</v>
      </c>
      <c r="N9" s="36">
        <f t="shared" ref="N9" si="11">IF(M9&gt;0,M9-M9*0.20315,M9)</f>
        <v>0</v>
      </c>
      <c r="O9" s="38">
        <f>SUM(E9,J9,N9)</f>
        <v>2414584.8149999999</v>
      </c>
    </row>
  </sheetData>
  <mergeCells count="14">
    <mergeCell ref="H2:H3"/>
    <mergeCell ref="I2:I3"/>
    <mergeCell ref="F1:J1"/>
    <mergeCell ref="D2:D3"/>
    <mergeCell ref="B2:C2"/>
    <mergeCell ref="E2:E3"/>
    <mergeCell ref="B1:E1"/>
    <mergeCell ref="F2:G2"/>
    <mergeCell ref="O2:O3"/>
    <mergeCell ref="J2:J3"/>
    <mergeCell ref="K1:N1"/>
    <mergeCell ref="K2:L2"/>
    <mergeCell ref="M2:M3"/>
    <mergeCell ref="N2:N3"/>
  </mergeCells>
  <phoneticPr fontId="18"/>
  <pageMargins left="0.7" right="0.7" top="0.75" bottom="0.75" header="0.3" footer="0.3"/>
  <pageSetup paperSize="9" scale="4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47"/>
  <sheetViews>
    <sheetView zoomScaleNormal="100" workbookViewId="0">
      <pane xSplit="4" ySplit="1" topLeftCell="E32" activePane="bottomRight" state="frozen"/>
      <selection pane="topRight" activeCell="E1" sqref="E1"/>
      <selection pane="bottomLeft" activeCell="A2" sqref="A2"/>
      <selection pane="bottomRight" activeCell="D47" sqref="D47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0" width="19.1875" style="26" bestFit="1" customWidth="1"/>
    <col min="11" max="11" width="16.6875" style="3" bestFit="1" customWidth="1"/>
  </cols>
  <sheetData>
    <row r="1" spans="1:11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15</v>
      </c>
      <c r="K1" s="13" t="s">
        <v>165</v>
      </c>
    </row>
    <row r="2" spans="1:11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260</v>
      </c>
      <c r="F2" s="5" t="s">
        <v>29</v>
      </c>
      <c r="G2" s="5" t="s">
        <v>30</v>
      </c>
      <c r="H2" s="5">
        <v>100</v>
      </c>
      <c r="I2" s="25">
        <v>875</v>
      </c>
      <c r="J2" s="19">
        <f t="shared" ref="J2:J18" si="0">H2*I2</f>
        <v>87500</v>
      </c>
      <c r="K2" s="14">
        <v>0</v>
      </c>
    </row>
    <row r="3" spans="1:11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260</v>
      </c>
      <c r="F3" s="5" t="s">
        <v>29</v>
      </c>
      <c r="G3" s="5" t="s">
        <v>41</v>
      </c>
      <c r="H3" s="5">
        <v>100</v>
      </c>
      <c r="I3" s="25">
        <v>925</v>
      </c>
      <c r="J3" s="19">
        <f t="shared" si="0"/>
        <v>92500</v>
      </c>
      <c r="K3" s="15">
        <v>5000</v>
      </c>
    </row>
    <row r="4" spans="1:11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260</v>
      </c>
      <c r="F4" s="5" t="s">
        <v>29</v>
      </c>
      <c r="G4" s="5" t="s">
        <v>30</v>
      </c>
      <c r="H4" s="5">
        <v>100</v>
      </c>
      <c r="I4" s="25">
        <v>1094</v>
      </c>
      <c r="J4" s="19">
        <f t="shared" si="0"/>
        <v>109400</v>
      </c>
      <c r="K4" s="14">
        <v>0</v>
      </c>
    </row>
    <row r="5" spans="1:11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260</v>
      </c>
      <c r="F5" s="5" t="s">
        <v>29</v>
      </c>
      <c r="G5" s="5" t="s">
        <v>41</v>
      </c>
      <c r="H5" s="5">
        <v>100</v>
      </c>
      <c r="I5" s="25">
        <v>1307</v>
      </c>
      <c r="J5" s="19">
        <f t="shared" si="0"/>
        <v>130700</v>
      </c>
      <c r="K5" s="15">
        <v>21300</v>
      </c>
    </row>
    <row r="6" spans="1:11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260</v>
      </c>
      <c r="F6" s="5" t="s">
        <v>29</v>
      </c>
      <c r="G6" s="5" t="s">
        <v>30</v>
      </c>
      <c r="H6" s="5">
        <v>100</v>
      </c>
      <c r="I6" s="25">
        <v>1506.6</v>
      </c>
      <c r="J6" s="19">
        <f t="shared" si="0"/>
        <v>150660</v>
      </c>
      <c r="K6" s="14">
        <v>0</v>
      </c>
    </row>
    <row r="7" spans="1:11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260</v>
      </c>
      <c r="F7" s="5" t="s">
        <v>29</v>
      </c>
      <c r="G7" s="5" t="s">
        <v>41</v>
      </c>
      <c r="H7" s="5">
        <v>100</v>
      </c>
      <c r="I7" s="25">
        <v>1635</v>
      </c>
      <c r="J7" s="19">
        <f t="shared" si="0"/>
        <v>163500</v>
      </c>
      <c r="K7" s="15">
        <v>12840</v>
      </c>
    </row>
    <row r="8" spans="1:11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260</v>
      </c>
      <c r="F8" s="5" t="s">
        <v>29</v>
      </c>
      <c r="G8" s="5" t="s">
        <v>30</v>
      </c>
      <c r="H8" s="5">
        <v>100</v>
      </c>
      <c r="I8" s="25">
        <v>580</v>
      </c>
      <c r="J8" s="19">
        <f t="shared" si="0"/>
        <v>58000</v>
      </c>
      <c r="K8" s="14">
        <v>0</v>
      </c>
    </row>
    <row r="9" spans="1:11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260</v>
      </c>
      <c r="F9" s="5" t="s">
        <v>29</v>
      </c>
      <c r="G9" s="5" t="s">
        <v>41</v>
      </c>
      <c r="H9" s="5">
        <v>100</v>
      </c>
      <c r="I9" s="25">
        <v>700</v>
      </c>
      <c r="J9" s="19">
        <f t="shared" si="0"/>
        <v>70000</v>
      </c>
      <c r="K9" s="15">
        <v>12000</v>
      </c>
    </row>
    <row r="10" spans="1:11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260</v>
      </c>
      <c r="F10" s="5" t="s">
        <v>29</v>
      </c>
      <c r="G10" s="5" t="s">
        <v>30</v>
      </c>
      <c r="H10" s="5">
        <v>100</v>
      </c>
      <c r="I10" s="25">
        <v>4170</v>
      </c>
      <c r="J10" s="19">
        <f t="shared" si="0"/>
        <v>417000</v>
      </c>
      <c r="K10" s="14">
        <v>0</v>
      </c>
    </row>
    <row r="11" spans="1:11" x14ac:dyDescent="0.7">
      <c r="A11" s="4">
        <v>45089</v>
      </c>
      <c r="B11" s="4">
        <v>45091</v>
      </c>
      <c r="C11" s="5">
        <v>4324</v>
      </c>
      <c r="D11" s="6" t="s">
        <v>45</v>
      </c>
      <c r="E11" s="5" t="s">
        <v>260</v>
      </c>
      <c r="F11" s="5" t="s">
        <v>29</v>
      </c>
      <c r="G11" s="5" t="s">
        <v>41</v>
      </c>
      <c r="H11" s="5">
        <v>100</v>
      </c>
      <c r="I11" s="25">
        <v>4615</v>
      </c>
      <c r="J11" s="19">
        <f t="shared" si="0"/>
        <v>461500</v>
      </c>
      <c r="K11" s="30">
        <v>44500</v>
      </c>
    </row>
    <row r="12" spans="1:11" x14ac:dyDescent="0.7">
      <c r="A12" s="4">
        <v>45211</v>
      </c>
      <c r="B12" s="4">
        <v>45215</v>
      </c>
      <c r="C12" s="5">
        <v>4324</v>
      </c>
      <c r="D12" s="6" t="s">
        <v>45</v>
      </c>
      <c r="E12" s="5" t="s">
        <v>260</v>
      </c>
      <c r="F12" s="5" t="s">
        <v>29</v>
      </c>
      <c r="G12" s="5" t="s">
        <v>30</v>
      </c>
      <c r="H12" s="5">
        <v>100</v>
      </c>
      <c r="I12" s="25">
        <v>4440</v>
      </c>
      <c r="J12" s="19">
        <f t="shared" si="0"/>
        <v>444000</v>
      </c>
      <c r="K12" s="30">
        <v>0</v>
      </c>
    </row>
    <row r="13" spans="1:11" x14ac:dyDescent="0.7">
      <c r="A13" s="4">
        <v>45561</v>
      </c>
      <c r="B13" s="4">
        <v>45565</v>
      </c>
      <c r="C13" s="5">
        <v>4324</v>
      </c>
      <c r="D13" s="6" t="s">
        <v>45</v>
      </c>
      <c r="E13" s="5" t="s">
        <v>260</v>
      </c>
      <c r="F13" s="5" t="s">
        <v>29</v>
      </c>
      <c r="G13" s="5" t="s">
        <v>41</v>
      </c>
      <c r="H13" s="5">
        <v>100</v>
      </c>
      <c r="I13" s="25">
        <v>4530</v>
      </c>
      <c r="J13" s="19">
        <f t="shared" si="0"/>
        <v>453000</v>
      </c>
      <c r="K13" s="15">
        <v>9000</v>
      </c>
    </row>
    <row r="14" spans="1:11" x14ac:dyDescent="0.7">
      <c r="A14" s="4">
        <v>44537</v>
      </c>
      <c r="B14" s="4">
        <v>44539</v>
      </c>
      <c r="C14" s="5">
        <v>4502</v>
      </c>
      <c r="D14" s="6" t="s">
        <v>42</v>
      </c>
      <c r="E14" s="5" t="s">
        <v>260</v>
      </c>
      <c r="F14" s="5" t="s">
        <v>29</v>
      </c>
      <c r="G14" s="5" t="s">
        <v>30</v>
      </c>
      <c r="H14" s="5">
        <v>100</v>
      </c>
      <c r="I14" s="25">
        <v>3115</v>
      </c>
      <c r="J14" s="19">
        <f t="shared" si="0"/>
        <v>311500</v>
      </c>
      <c r="K14" s="14">
        <v>0</v>
      </c>
    </row>
    <row r="15" spans="1:11" x14ac:dyDescent="0.7">
      <c r="A15" s="4">
        <v>45314</v>
      </c>
      <c r="B15" s="4">
        <v>45316</v>
      </c>
      <c r="C15" s="5">
        <v>4502</v>
      </c>
      <c r="D15" s="6" t="s">
        <v>42</v>
      </c>
      <c r="E15" s="5" t="s">
        <v>238</v>
      </c>
      <c r="F15" s="5" t="s">
        <v>29</v>
      </c>
      <c r="G15" s="5" t="s">
        <v>30</v>
      </c>
      <c r="H15" s="5">
        <v>100</v>
      </c>
      <c r="I15" s="25">
        <v>4405</v>
      </c>
      <c r="J15" s="19">
        <f t="shared" si="0"/>
        <v>440500</v>
      </c>
      <c r="K15" s="23">
        <v>0</v>
      </c>
    </row>
    <row r="16" spans="1:11" x14ac:dyDescent="0.7">
      <c r="A16" s="4">
        <v>44146</v>
      </c>
      <c r="B16" s="4">
        <v>44148</v>
      </c>
      <c r="C16" s="5">
        <v>4917</v>
      </c>
      <c r="D16" s="6" t="s">
        <v>27</v>
      </c>
      <c r="E16" s="5" t="s">
        <v>260</v>
      </c>
      <c r="F16" s="5" t="s">
        <v>29</v>
      </c>
      <c r="G16" s="5" t="s">
        <v>30</v>
      </c>
      <c r="H16" s="5">
        <v>100</v>
      </c>
      <c r="I16" s="25">
        <v>1703.8</v>
      </c>
      <c r="J16" s="19">
        <f t="shared" si="0"/>
        <v>170380</v>
      </c>
      <c r="K16" s="14">
        <v>0</v>
      </c>
    </row>
    <row r="17" spans="1:11" x14ac:dyDescent="0.7">
      <c r="A17" s="4">
        <v>44501</v>
      </c>
      <c r="B17" s="4">
        <v>44504</v>
      </c>
      <c r="C17" s="5">
        <v>4917</v>
      </c>
      <c r="D17" s="6" t="s">
        <v>27</v>
      </c>
      <c r="E17" s="5" t="s">
        <v>260</v>
      </c>
      <c r="F17" s="5" t="s">
        <v>29</v>
      </c>
      <c r="G17" s="5" t="s">
        <v>41</v>
      </c>
      <c r="H17" s="5">
        <v>100</v>
      </c>
      <c r="I17" s="25">
        <v>1790</v>
      </c>
      <c r="J17" s="19">
        <f t="shared" si="0"/>
        <v>179000</v>
      </c>
      <c r="K17" s="15">
        <v>8620</v>
      </c>
    </row>
    <row r="18" spans="1:11" x14ac:dyDescent="0.7">
      <c r="A18" s="4">
        <v>45140</v>
      </c>
      <c r="B18" s="4">
        <v>45142</v>
      </c>
      <c r="C18" s="5">
        <v>5019</v>
      </c>
      <c r="D18" s="9" t="s">
        <v>189</v>
      </c>
      <c r="E18" s="5" t="s">
        <v>260</v>
      </c>
      <c r="F18" s="5" t="s">
        <v>29</v>
      </c>
      <c r="G18" s="5" t="s">
        <v>30</v>
      </c>
      <c r="H18" s="5">
        <v>100</v>
      </c>
      <c r="I18" s="25">
        <v>2988.5</v>
      </c>
      <c r="J18" s="19">
        <f t="shared" si="0"/>
        <v>298850</v>
      </c>
      <c r="K18" s="23">
        <v>0</v>
      </c>
    </row>
    <row r="19" spans="1:11" x14ac:dyDescent="0.7">
      <c r="A19" s="4">
        <v>45287</v>
      </c>
      <c r="B19" s="4">
        <v>45295</v>
      </c>
      <c r="C19" s="5">
        <v>5019</v>
      </c>
      <c r="D19" s="9" t="s">
        <v>189</v>
      </c>
      <c r="E19" s="5" t="s">
        <v>260</v>
      </c>
      <c r="F19" s="5"/>
      <c r="G19" s="5" t="s">
        <v>234</v>
      </c>
      <c r="H19" s="5">
        <v>400</v>
      </c>
      <c r="I19" s="25">
        <v>597.70000000000005</v>
      </c>
      <c r="J19" s="19">
        <v>0</v>
      </c>
      <c r="K19" s="23">
        <v>0</v>
      </c>
    </row>
    <row r="20" spans="1:11" x14ac:dyDescent="0.7">
      <c r="A20" s="4">
        <v>44862</v>
      </c>
      <c r="B20" s="4">
        <v>44866</v>
      </c>
      <c r="C20" s="5">
        <v>5201</v>
      </c>
      <c r="D20" s="6" t="s">
        <v>43</v>
      </c>
      <c r="E20" s="5" t="s">
        <v>260</v>
      </c>
      <c r="F20" s="5" t="s">
        <v>29</v>
      </c>
      <c r="G20" s="5" t="s">
        <v>30</v>
      </c>
      <c r="H20" s="5">
        <v>100</v>
      </c>
      <c r="I20" s="25">
        <v>4620</v>
      </c>
      <c r="J20" s="19">
        <f>H20*I20</f>
        <v>462000</v>
      </c>
      <c r="K20" s="14">
        <v>0</v>
      </c>
    </row>
    <row r="21" spans="1:11" x14ac:dyDescent="0.7">
      <c r="A21" s="4">
        <v>45342</v>
      </c>
      <c r="B21" s="4">
        <v>45344</v>
      </c>
      <c r="C21" s="5">
        <v>6526</v>
      </c>
      <c r="D21" s="9" t="s">
        <v>240</v>
      </c>
      <c r="E21" s="5" t="s">
        <v>238</v>
      </c>
      <c r="F21" s="5" t="s">
        <v>29</v>
      </c>
      <c r="G21" s="5" t="s">
        <v>30</v>
      </c>
      <c r="H21" s="5">
        <v>100</v>
      </c>
      <c r="I21" s="25">
        <v>3818</v>
      </c>
      <c r="J21" s="19">
        <f>H21*I21</f>
        <v>381800</v>
      </c>
      <c r="K21" s="23">
        <v>0</v>
      </c>
    </row>
    <row r="22" spans="1:11" x14ac:dyDescent="0.7">
      <c r="A22" s="4">
        <v>45404</v>
      </c>
      <c r="B22" s="4">
        <v>45406</v>
      </c>
      <c r="C22" s="5">
        <v>6526</v>
      </c>
      <c r="D22" s="9" t="s">
        <v>240</v>
      </c>
      <c r="E22" s="5" t="s">
        <v>238</v>
      </c>
      <c r="F22" s="5" t="s">
        <v>29</v>
      </c>
      <c r="G22" s="5" t="s">
        <v>41</v>
      </c>
      <c r="H22" s="5">
        <v>100</v>
      </c>
      <c r="I22" s="25">
        <v>3954</v>
      </c>
      <c r="J22" s="19">
        <f>H22*I22</f>
        <v>395400</v>
      </c>
      <c r="K22" s="30">
        <v>13600</v>
      </c>
    </row>
    <row r="23" spans="1:11" x14ac:dyDescent="0.7">
      <c r="A23" s="4">
        <v>44172</v>
      </c>
      <c r="B23" s="4">
        <v>44174</v>
      </c>
      <c r="C23" s="5">
        <v>7011</v>
      </c>
      <c r="D23" s="6" t="s">
        <v>34</v>
      </c>
      <c r="E23" s="5" t="s">
        <v>260</v>
      </c>
      <c r="F23" s="5" t="s">
        <v>29</v>
      </c>
      <c r="G23" s="5" t="s">
        <v>30</v>
      </c>
      <c r="H23" s="5">
        <v>100</v>
      </c>
      <c r="I23" s="25">
        <v>2590</v>
      </c>
      <c r="J23" s="19">
        <f>H23*I23</f>
        <v>259000</v>
      </c>
      <c r="K23" s="14">
        <v>0</v>
      </c>
    </row>
    <row r="24" spans="1:11" x14ac:dyDescent="0.7">
      <c r="A24" s="4">
        <v>45378</v>
      </c>
      <c r="B24" s="4">
        <v>45383</v>
      </c>
      <c r="C24" s="5">
        <v>7011</v>
      </c>
      <c r="D24" s="6" t="s">
        <v>34</v>
      </c>
      <c r="E24" s="5" t="s">
        <v>260</v>
      </c>
      <c r="F24" s="5"/>
      <c r="G24" s="5" t="s">
        <v>234</v>
      </c>
      <c r="H24" s="5">
        <v>900</v>
      </c>
      <c r="I24" s="25">
        <v>259</v>
      </c>
      <c r="J24" s="19">
        <v>0</v>
      </c>
      <c r="K24" s="23">
        <v>0</v>
      </c>
    </row>
    <row r="25" spans="1:11" x14ac:dyDescent="0.7">
      <c r="A25" s="4">
        <v>45656</v>
      </c>
      <c r="B25" s="4">
        <v>45663</v>
      </c>
      <c r="C25" s="5">
        <v>7011</v>
      </c>
      <c r="D25" s="6" t="s">
        <v>34</v>
      </c>
      <c r="E25" s="5" t="s">
        <v>260</v>
      </c>
      <c r="F25" s="5"/>
      <c r="G25" s="5" t="s">
        <v>291</v>
      </c>
      <c r="H25" s="5">
        <v>500</v>
      </c>
      <c r="I25" s="25">
        <v>259</v>
      </c>
      <c r="J25" s="19">
        <v>0</v>
      </c>
      <c r="K25" s="15">
        <v>982000</v>
      </c>
    </row>
    <row r="26" spans="1:11" x14ac:dyDescent="0.7">
      <c r="A26" s="4">
        <v>45656</v>
      </c>
      <c r="B26" s="4">
        <v>45663</v>
      </c>
      <c r="C26" s="5">
        <v>7011</v>
      </c>
      <c r="D26" s="6" t="s">
        <v>34</v>
      </c>
      <c r="E26" s="5" t="s">
        <v>260</v>
      </c>
      <c r="F26" s="5"/>
      <c r="G26" s="5" t="s">
        <v>291</v>
      </c>
      <c r="H26" s="5">
        <v>500</v>
      </c>
      <c r="I26" s="25">
        <v>259</v>
      </c>
      <c r="J26" s="19">
        <v>0</v>
      </c>
      <c r="K26" s="15">
        <v>982000</v>
      </c>
    </row>
    <row r="27" spans="1:11" x14ac:dyDescent="0.7">
      <c r="A27" s="4">
        <v>44172</v>
      </c>
      <c r="B27" s="4">
        <v>44174</v>
      </c>
      <c r="C27" s="5">
        <v>7751</v>
      </c>
      <c r="D27" s="6" t="s">
        <v>35</v>
      </c>
      <c r="E27" s="5" t="s">
        <v>260</v>
      </c>
      <c r="F27" s="5" t="s">
        <v>29</v>
      </c>
      <c r="G27" s="5" t="s">
        <v>30</v>
      </c>
      <c r="H27" s="5">
        <v>100</v>
      </c>
      <c r="I27" s="25">
        <v>2009</v>
      </c>
      <c r="J27" s="19">
        <f>H27*I27</f>
        <v>200900</v>
      </c>
      <c r="K27" s="14">
        <v>0</v>
      </c>
    </row>
    <row r="28" spans="1:11" x14ac:dyDescent="0.7">
      <c r="A28" s="4">
        <v>45656</v>
      </c>
      <c r="B28" s="4">
        <v>45663</v>
      </c>
      <c r="C28" s="5">
        <v>7751</v>
      </c>
      <c r="D28" s="6" t="s">
        <v>35</v>
      </c>
      <c r="E28" s="5" t="s">
        <v>260</v>
      </c>
      <c r="F28" s="5"/>
      <c r="G28" s="5" t="s">
        <v>291</v>
      </c>
      <c r="H28" s="5">
        <v>100</v>
      </c>
      <c r="I28" s="25">
        <v>2009</v>
      </c>
      <c r="J28" s="19">
        <v>0</v>
      </c>
      <c r="K28" s="15">
        <v>315200</v>
      </c>
    </row>
    <row r="29" spans="1:11" x14ac:dyDescent="0.7">
      <c r="A29" s="4">
        <v>44204</v>
      </c>
      <c r="B29" s="4">
        <v>44209</v>
      </c>
      <c r="C29" s="5">
        <v>7867</v>
      </c>
      <c r="D29" s="6" t="s">
        <v>40</v>
      </c>
      <c r="E29" s="5" t="s">
        <v>260</v>
      </c>
      <c r="F29" s="5" t="s">
        <v>29</v>
      </c>
      <c r="G29" s="5" t="s">
        <v>30</v>
      </c>
      <c r="H29" s="5">
        <v>100</v>
      </c>
      <c r="I29" s="25">
        <v>895</v>
      </c>
      <c r="J29" s="19">
        <f t="shared" ref="J29:J47" si="1">H29*I29</f>
        <v>89500</v>
      </c>
      <c r="K29" s="14">
        <v>0</v>
      </c>
    </row>
    <row r="30" spans="1:11" x14ac:dyDescent="0.7">
      <c r="A30" s="4">
        <v>44425</v>
      </c>
      <c r="B30" s="4">
        <v>44427</v>
      </c>
      <c r="C30" s="5">
        <v>7867</v>
      </c>
      <c r="D30" s="6" t="s">
        <v>40</v>
      </c>
      <c r="E30" s="5" t="s">
        <v>260</v>
      </c>
      <c r="F30" s="5" t="s">
        <v>29</v>
      </c>
      <c r="G30" s="5" t="s">
        <v>41</v>
      </c>
      <c r="H30" s="5">
        <v>100</v>
      </c>
      <c r="I30" s="25">
        <v>1047</v>
      </c>
      <c r="J30" s="19">
        <f t="shared" si="1"/>
        <v>104700</v>
      </c>
      <c r="K30" s="15">
        <v>15200</v>
      </c>
    </row>
    <row r="31" spans="1:11" x14ac:dyDescent="0.7">
      <c r="A31" s="4">
        <v>44186</v>
      </c>
      <c r="B31" s="4">
        <v>44188</v>
      </c>
      <c r="C31" s="5">
        <v>7912</v>
      </c>
      <c r="D31" s="6" t="s">
        <v>36</v>
      </c>
      <c r="E31" s="5" t="s">
        <v>260</v>
      </c>
      <c r="F31" s="5" t="s">
        <v>29</v>
      </c>
      <c r="G31" s="5" t="s">
        <v>30</v>
      </c>
      <c r="H31" s="5">
        <v>100</v>
      </c>
      <c r="I31" s="25">
        <v>1890</v>
      </c>
      <c r="J31" s="19">
        <f t="shared" si="1"/>
        <v>189000</v>
      </c>
      <c r="K31" s="14">
        <v>0</v>
      </c>
    </row>
    <row r="32" spans="1:11" x14ac:dyDescent="0.7">
      <c r="A32" s="4">
        <v>44270</v>
      </c>
      <c r="B32" s="4">
        <v>44272</v>
      </c>
      <c r="C32" s="5">
        <v>7912</v>
      </c>
      <c r="D32" s="6" t="s">
        <v>36</v>
      </c>
      <c r="E32" s="5" t="s">
        <v>260</v>
      </c>
      <c r="F32" s="5" t="s">
        <v>29</v>
      </c>
      <c r="G32" s="5" t="s">
        <v>41</v>
      </c>
      <c r="H32" s="5">
        <v>100</v>
      </c>
      <c r="I32" s="25">
        <v>2325</v>
      </c>
      <c r="J32" s="19">
        <f t="shared" si="1"/>
        <v>232500</v>
      </c>
      <c r="K32" s="15">
        <v>43500</v>
      </c>
    </row>
    <row r="33" spans="1:11" x14ac:dyDescent="0.7">
      <c r="A33" s="4">
        <v>45471</v>
      </c>
      <c r="B33" s="4">
        <v>45475</v>
      </c>
      <c r="C33" s="5">
        <v>7984</v>
      </c>
      <c r="D33" s="6" t="s">
        <v>261</v>
      </c>
      <c r="E33" s="5" t="s">
        <v>238</v>
      </c>
      <c r="F33" s="5" t="s">
        <v>29</v>
      </c>
      <c r="G33" s="5" t="s">
        <v>30</v>
      </c>
      <c r="H33" s="5">
        <v>100</v>
      </c>
      <c r="I33" s="25">
        <v>2686</v>
      </c>
      <c r="J33" s="19">
        <f t="shared" si="1"/>
        <v>268600</v>
      </c>
      <c r="K33" s="23">
        <v>0</v>
      </c>
    </row>
    <row r="34" spans="1:11" x14ac:dyDescent="0.7">
      <c r="A34" s="4">
        <v>44187</v>
      </c>
      <c r="B34" s="4">
        <v>44189</v>
      </c>
      <c r="C34" s="5">
        <v>8306</v>
      </c>
      <c r="D34" s="6" t="s">
        <v>37</v>
      </c>
      <c r="E34" s="5" t="s">
        <v>260</v>
      </c>
      <c r="F34" s="5" t="s">
        <v>29</v>
      </c>
      <c r="G34" s="5" t="s">
        <v>30</v>
      </c>
      <c r="H34" s="5">
        <v>100</v>
      </c>
      <c r="I34" s="25">
        <v>454</v>
      </c>
      <c r="J34" s="19">
        <f t="shared" si="1"/>
        <v>45400</v>
      </c>
      <c r="K34" s="14">
        <v>0</v>
      </c>
    </row>
    <row r="35" spans="1:11" x14ac:dyDescent="0.7">
      <c r="A35" s="4">
        <v>44266</v>
      </c>
      <c r="B35" s="4">
        <v>44270</v>
      </c>
      <c r="C35" s="5">
        <v>8306</v>
      </c>
      <c r="D35" s="6" t="s">
        <v>37</v>
      </c>
      <c r="E35" s="5" t="s">
        <v>260</v>
      </c>
      <c r="F35" s="5" t="s">
        <v>29</v>
      </c>
      <c r="G35" s="5" t="s">
        <v>41</v>
      </c>
      <c r="H35" s="5">
        <v>100</v>
      </c>
      <c r="I35" s="25">
        <v>593</v>
      </c>
      <c r="J35" s="19">
        <f t="shared" si="1"/>
        <v>59300</v>
      </c>
      <c r="K35" s="15">
        <v>13900</v>
      </c>
    </row>
    <row r="36" spans="1:11" x14ac:dyDescent="0.7">
      <c r="A36" s="4">
        <v>45020</v>
      </c>
      <c r="B36" s="4">
        <v>45022</v>
      </c>
      <c r="C36" s="5">
        <v>8593</v>
      </c>
      <c r="D36" s="6" t="s">
        <v>190</v>
      </c>
      <c r="E36" s="5" t="s">
        <v>260</v>
      </c>
      <c r="F36" s="5" t="s">
        <v>29</v>
      </c>
      <c r="G36" s="5" t="s">
        <v>30</v>
      </c>
      <c r="H36" s="5">
        <v>100</v>
      </c>
      <c r="I36" s="25">
        <v>688</v>
      </c>
      <c r="J36" s="19">
        <f t="shared" si="1"/>
        <v>68800</v>
      </c>
      <c r="K36" s="23">
        <v>0</v>
      </c>
    </row>
    <row r="37" spans="1:11" x14ac:dyDescent="0.7">
      <c r="A37" s="4">
        <v>45069</v>
      </c>
      <c r="B37" s="4">
        <v>45071</v>
      </c>
      <c r="C37" s="5">
        <v>8593</v>
      </c>
      <c r="D37" s="6" t="s">
        <v>190</v>
      </c>
      <c r="E37" s="5" t="s">
        <v>260</v>
      </c>
      <c r="F37" s="5" t="s">
        <v>29</v>
      </c>
      <c r="G37" s="5" t="s">
        <v>41</v>
      </c>
      <c r="H37" s="5">
        <v>100</v>
      </c>
      <c r="I37" s="25">
        <v>763.4</v>
      </c>
      <c r="J37" s="19">
        <f t="shared" si="1"/>
        <v>76340</v>
      </c>
      <c r="K37" s="30">
        <v>7540</v>
      </c>
    </row>
    <row r="38" spans="1:11" x14ac:dyDescent="0.7">
      <c r="A38" s="4">
        <v>45645</v>
      </c>
      <c r="B38" s="4">
        <v>45649</v>
      </c>
      <c r="C38" s="5">
        <v>8593</v>
      </c>
      <c r="D38" s="6" t="s">
        <v>190</v>
      </c>
      <c r="E38" s="5" t="s">
        <v>238</v>
      </c>
      <c r="F38" s="5" t="s">
        <v>29</v>
      </c>
      <c r="G38" s="5" t="s">
        <v>30</v>
      </c>
      <c r="H38" s="5">
        <v>300</v>
      </c>
      <c r="I38" s="25">
        <v>1008</v>
      </c>
      <c r="J38" s="19">
        <f t="shared" si="1"/>
        <v>302400</v>
      </c>
      <c r="K38" s="23">
        <v>0</v>
      </c>
    </row>
    <row r="39" spans="1:11" x14ac:dyDescent="0.7">
      <c r="A39" s="4">
        <v>44866</v>
      </c>
      <c r="B39" s="4">
        <v>44869</v>
      </c>
      <c r="C39" s="5">
        <v>8766</v>
      </c>
      <c r="D39" s="6" t="s">
        <v>44</v>
      </c>
      <c r="E39" s="5" t="s">
        <v>260</v>
      </c>
      <c r="F39" s="5" t="s">
        <v>29</v>
      </c>
      <c r="G39" s="5" t="s">
        <v>30</v>
      </c>
      <c r="H39" s="5">
        <v>100</v>
      </c>
      <c r="I39" s="25">
        <v>2713.4</v>
      </c>
      <c r="J39" s="19">
        <f t="shared" si="1"/>
        <v>271340</v>
      </c>
      <c r="K39" s="14">
        <v>0</v>
      </c>
    </row>
    <row r="40" spans="1:11" x14ac:dyDescent="0.7">
      <c r="A40" s="4">
        <v>45069</v>
      </c>
      <c r="B40" s="4">
        <v>45071</v>
      </c>
      <c r="C40" s="5">
        <v>8766</v>
      </c>
      <c r="D40" s="6" t="s">
        <v>44</v>
      </c>
      <c r="E40" s="5" t="s">
        <v>260</v>
      </c>
      <c r="F40" s="5" t="s">
        <v>29</v>
      </c>
      <c r="G40" s="5" t="s">
        <v>41</v>
      </c>
      <c r="H40" s="5">
        <v>100</v>
      </c>
      <c r="I40" s="25">
        <v>3004.6</v>
      </c>
      <c r="J40" s="19">
        <f t="shared" si="1"/>
        <v>300460</v>
      </c>
      <c r="K40" s="30">
        <v>29120</v>
      </c>
    </row>
    <row r="41" spans="1:11" x14ac:dyDescent="0.7">
      <c r="A41" s="4">
        <v>45341</v>
      </c>
      <c r="B41" s="4">
        <v>45343</v>
      </c>
      <c r="C41" s="5">
        <v>9101</v>
      </c>
      <c r="D41" s="6" t="s">
        <v>169</v>
      </c>
      <c r="E41" s="5" t="s">
        <v>238</v>
      </c>
      <c r="F41" s="5" t="s">
        <v>29</v>
      </c>
      <c r="G41" s="5" t="s">
        <v>30</v>
      </c>
      <c r="H41" s="5">
        <v>100</v>
      </c>
      <c r="I41" s="25">
        <v>4775</v>
      </c>
      <c r="J41" s="19">
        <f t="shared" si="1"/>
        <v>477500</v>
      </c>
      <c r="K41" s="23">
        <v>0</v>
      </c>
    </row>
    <row r="42" spans="1:11" x14ac:dyDescent="0.7">
      <c r="A42" s="4">
        <v>45364</v>
      </c>
      <c r="B42" s="4">
        <v>45366</v>
      </c>
      <c r="C42" s="5">
        <v>9101</v>
      </c>
      <c r="D42" s="6" t="s">
        <v>169</v>
      </c>
      <c r="E42" s="5" t="s">
        <v>238</v>
      </c>
      <c r="F42" s="5" t="s">
        <v>29</v>
      </c>
      <c r="G42" s="5" t="s">
        <v>41</v>
      </c>
      <c r="H42" s="5">
        <v>100</v>
      </c>
      <c r="I42" s="25">
        <v>4282</v>
      </c>
      <c r="J42" s="19">
        <f t="shared" si="1"/>
        <v>428200</v>
      </c>
      <c r="K42" s="15">
        <v>-49300</v>
      </c>
    </row>
    <row r="43" spans="1:11" x14ac:dyDescent="0.7">
      <c r="A43" s="4">
        <v>45141</v>
      </c>
      <c r="B43" s="4">
        <v>45145</v>
      </c>
      <c r="C43" s="5">
        <v>9104</v>
      </c>
      <c r="D43" s="9" t="s">
        <v>91</v>
      </c>
      <c r="E43" s="5" t="s">
        <v>260</v>
      </c>
      <c r="F43" s="5" t="s">
        <v>29</v>
      </c>
      <c r="G43" s="5" t="s">
        <v>30</v>
      </c>
      <c r="H43" s="5">
        <v>100</v>
      </c>
      <c r="I43" s="25">
        <v>3869.4</v>
      </c>
      <c r="J43" s="19">
        <f t="shared" si="1"/>
        <v>386940</v>
      </c>
      <c r="K43" s="23">
        <v>0</v>
      </c>
    </row>
    <row r="44" spans="1:11" x14ac:dyDescent="0.7">
      <c r="A44" s="4">
        <v>45175</v>
      </c>
      <c r="B44" s="4">
        <v>45177</v>
      </c>
      <c r="C44" s="5">
        <v>9104</v>
      </c>
      <c r="D44" s="9" t="s">
        <v>91</v>
      </c>
      <c r="E44" s="5" t="s">
        <v>260</v>
      </c>
      <c r="F44" s="5" t="s">
        <v>29</v>
      </c>
      <c r="G44" s="5" t="s">
        <v>41</v>
      </c>
      <c r="H44" s="5">
        <v>100</v>
      </c>
      <c r="I44" s="25">
        <v>4312</v>
      </c>
      <c r="J44" s="19">
        <f t="shared" si="1"/>
        <v>431200</v>
      </c>
      <c r="K44" s="15">
        <v>44260</v>
      </c>
    </row>
    <row r="45" spans="1:11" x14ac:dyDescent="0.7">
      <c r="A45" s="4">
        <v>45341</v>
      </c>
      <c r="B45" s="4">
        <v>45343</v>
      </c>
      <c r="C45" s="5">
        <v>9433</v>
      </c>
      <c r="D45" s="9" t="s">
        <v>71</v>
      </c>
      <c r="E45" s="5" t="s">
        <v>238</v>
      </c>
      <c r="F45" s="5" t="s">
        <v>29</v>
      </c>
      <c r="G45" s="5" t="s">
        <v>30</v>
      </c>
      <c r="H45" s="5">
        <v>100</v>
      </c>
      <c r="I45" s="25">
        <v>4600</v>
      </c>
      <c r="J45" s="19">
        <f t="shared" si="1"/>
        <v>460000</v>
      </c>
      <c r="K45" s="23">
        <v>0</v>
      </c>
    </row>
    <row r="46" spans="1:11" x14ac:dyDescent="0.7">
      <c r="A46" s="4">
        <v>45520</v>
      </c>
      <c r="B46" s="4">
        <v>45524</v>
      </c>
      <c r="C46" s="5">
        <v>9433</v>
      </c>
      <c r="D46" s="9" t="s">
        <v>71</v>
      </c>
      <c r="E46" s="5" t="s">
        <v>238</v>
      </c>
      <c r="F46" s="5" t="s">
        <v>29</v>
      </c>
      <c r="G46" s="5" t="s">
        <v>41</v>
      </c>
      <c r="H46" s="5">
        <v>100</v>
      </c>
      <c r="I46" s="25">
        <v>4620</v>
      </c>
      <c r="J46" s="19">
        <f t="shared" si="1"/>
        <v>462000</v>
      </c>
      <c r="K46" s="15">
        <v>2000</v>
      </c>
    </row>
    <row r="47" spans="1:11" x14ac:dyDescent="0.7">
      <c r="A47" s="4">
        <v>45674</v>
      </c>
      <c r="B47" s="4">
        <v>45678</v>
      </c>
      <c r="C47" s="5">
        <v>4204</v>
      </c>
      <c r="D47" s="9" t="s">
        <v>302</v>
      </c>
      <c r="E47" s="5" t="s">
        <v>238</v>
      </c>
      <c r="F47" s="5" t="s">
        <v>29</v>
      </c>
      <c r="G47" s="5" t="s">
        <v>30</v>
      </c>
      <c r="H47" s="5">
        <v>100</v>
      </c>
      <c r="I47" s="25">
        <v>2457.5</v>
      </c>
      <c r="J47" s="19">
        <f t="shared" si="1"/>
        <v>245750</v>
      </c>
      <c r="K47" s="23">
        <v>0</v>
      </c>
    </row>
  </sheetData>
  <autoFilter ref="A1:K1" xr:uid="{00000000-0009-0000-0000-000000000000}">
    <sortState xmlns:xlrd2="http://schemas.microsoft.com/office/spreadsheetml/2017/richdata2" ref="A2:K46">
      <sortCondition ref="C1"/>
    </sortState>
  </autoFilter>
  <phoneticPr fontId="18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166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260</v>
      </c>
      <c r="D2" s="5">
        <v>1802</v>
      </c>
      <c r="E2" s="9" t="s">
        <v>51</v>
      </c>
      <c r="F2" s="9">
        <v>16</v>
      </c>
      <c r="G2" s="5">
        <v>100</v>
      </c>
      <c r="H2" s="19">
        <f t="shared" ref="H2:H43" si="0">F2*G2</f>
        <v>1600</v>
      </c>
      <c r="I2" s="19">
        <v>0</v>
      </c>
      <c r="J2" s="19">
        <f t="shared" ref="J2:J43" si="1">H2-I2</f>
        <v>1600</v>
      </c>
      <c r="K2" s="19">
        <f t="shared" ref="K2:K43" si="2">J2</f>
        <v>1600</v>
      </c>
    </row>
    <row r="3" spans="1:11" x14ac:dyDescent="0.7">
      <c r="A3" s="4">
        <v>44342</v>
      </c>
      <c r="B3" s="5" t="s">
        <v>50</v>
      </c>
      <c r="C3" s="5" t="s">
        <v>260</v>
      </c>
      <c r="D3" s="5">
        <v>3087</v>
      </c>
      <c r="E3" s="9" t="s">
        <v>32</v>
      </c>
      <c r="F3" s="9">
        <v>12</v>
      </c>
      <c r="G3" s="5">
        <v>100</v>
      </c>
      <c r="H3" s="19">
        <f t="shared" si="0"/>
        <v>1200</v>
      </c>
      <c r="I3" s="19">
        <v>0</v>
      </c>
      <c r="J3" s="19">
        <f t="shared" si="1"/>
        <v>1200</v>
      </c>
      <c r="K3" s="19">
        <f t="shared" si="2"/>
        <v>1200</v>
      </c>
    </row>
    <row r="4" spans="1:11" x14ac:dyDescent="0.7">
      <c r="A4" s="4">
        <v>45001</v>
      </c>
      <c r="B4" s="5" t="s">
        <v>50</v>
      </c>
      <c r="C4" s="5" t="s">
        <v>260</v>
      </c>
      <c r="D4" s="5">
        <v>4324</v>
      </c>
      <c r="E4" s="9" t="s">
        <v>182</v>
      </c>
      <c r="F4" s="9">
        <v>85</v>
      </c>
      <c r="G4" s="5">
        <v>100</v>
      </c>
      <c r="H4" s="19">
        <f t="shared" si="0"/>
        <v>8500</v>
      </c>
      <c r="I4" s="19">
        <v>0</v>
      </c>
      <c r="J4" s="19">
        <f t="shared" si="1"/>
        <v>8500</v>
      </c>
      <c r="K4" s="19">
        <f t="shared" si="2"/>
        <v>8500</v>
      </c>
    </row>
    <row r="5" spans="1:11" x14ac:dyDescent="0.7">
      <c r="A5" s="4">
        <v>45365</v>
      </c>
      <c r="B5" s="5" t="s">
        <v>50</v>
      </c>
      <c r="C5" s="5" t="s">
        <v>260</v>
      </c>
      <c r="D5" s="5">
        <v>4324</v>
      </c>
      <c r="E5" s="9" t="s">
        <v>182</v>
      </c>
      <c r="F5" s="9">
        <v>61</v>
      </c>
      <c r="G5" s="5">
        <v>100</v>
      </c>
      <c r="H5" s="19">
        <f t="shared" si="0"/>
        <v>6100</v>
      </c>
      <c r="I5" s="19">
        <v>0</v>
      </c>
      <c r="J5" s="19">
        <f t="shared" si="1"/>
        <v>6100</v>
      </c>
      <c r="K5" s="19">
        <f t="shared" si="2"/>
        <v>6100</v>
      </c>
    </row>
    <row r="6" spans="1:11" x14ac:dyDescent="0.7">
      <c r="A6" s="4">
        <v>45547</v>
      </c>
      <c r="B6" s="5" t="s">
        <v>50</v>
      </c>
      <c r="C6" s="5" t="s">
        <v>260</v>
      </c>
      <c r="D6" s="5">
        <v>4324</v>
      </c>
      <c r="E6" s="9" t="s">
        <v>182</v>
      </c>
      <c r="F6" s="9">
        <v>69.75</v>
      </c>
      <c r="G6" s="5">
        <v>100</v>
      </c>
      <c r="H6" s="19">
        <f t="shared" si="0"/>
        <v>6975</v>
      </c>
      <c r="I6" s="19">
        <v>0</v>
      </c>
      <c r="J6" s="19">
        <f t="shared" si="1"/>
        <v>6975</v>
      </c>
      <c r="K6" s="19">
        <f t="shared" si="2"/>
        <v>6975</v>
      </c>
    </row>
    <row r="7" spans="1:11" x14ac:dyDescent="0.7">
      <c r="A7" s="4">
        <v>44742</v>
      </c>
      <c r="B7" s="5" t="s">
        <v>50</v>
      </c>
      <c r="C7" s="5" t="s">
        <v>260</v>
      </c>
      <c r="D7" s="5">
        <v>4502</v>
      </c>
      <c r="E7" s="9" t="s">
        <v>42</v>
      </c>
      <c r="F7" s="9">
        <v>90</v>
      </c>
      <c r="G7" s="5">
        <v>100</v>
      </c>
      <c r="H7" s="19">
        <f t="shared" si="0"/>
        <v>9000</v>
      </c>
      <c r="I7" s="19">
        <v>1828</v>
      </c>
      <c r="J7" s="19">
        <f t="shared" si="1"/>
        <v>7172</v>
      </c>
      <c r="K7" s="19">
        <f t="shared" si="2"/>
        <v>7172</v>
      </c>
    </row>
    <row r="8" spans="1:11" x14ac:dyDescent="0.7">
      <c r="A8" s="4">
        <v>44896</v>
      </c>
      <c r="B8" s="5" t="s">
        <v>50</v>
      </c>
      <c r="C8" s="5" t="s">
        <v>260</v>
      </c>
      <c r="D8" s="5">
        <v>4502</v>
      </c>
      <c r="E8" s="9" t="s">
        <v>42</v>
      </c>
      <c r="F8" s="9">
        <v>90</v>
      </c>
      <c r="G8" s="5">
        <v>100</v>
      </c>
      <c r="H8" s="19">
        <f t="shared" si="0"/>
        <v>9000</v>
      </c>
      <c r="I8" s="19">
        <v>0</v>
      </c>
      <c r="J8" s="19">
        <f t="shared" si="1"/>
        <v>9000</v>
      </c>
      <c r="K8" s="19">
        <f t="shared" si="2"/>
        <v>9000</v>
      </c>
    </row>
    <row r="9" spans="1:11" x14ac:dyDescent="0.7">
      <c r="A9" s="4">
        <v>45106</v>
      </c>
      <c r="B9" s="5" t="s">
        <v>50</v>
      </c>
      <c r="C9" s="5" t="s">
        <v>260</v>
      </c>
      <c r="D9" s="5">
        <v>4502</v>
      </c>
      <c r="E9" s="9" t="s">
        <v>42</v>
      </c>
      <c r="F9" s="9">
        <v>90</v>
      </c>
      <c r="G9" s="5">
        <v>100</v>
      </c>
      <c r="H9" s="19">
        <f t="shared" si="0"/>
        <v>9000</v>
      </c>
      <c r="I9" s="19">
        <v>0</v>
      </c>
      <c r="J9" s="19">
        <f t="shared" si="1"/>
        <v>9000</v>
      </c>
      <c r="K9" s="19">
        <f t="shared" si="2"/>
        <v>9000</v>
      </c>
    </row>
    <row r="10" spans="1:11" x14ac:dyDescent="0.7">
      <c r="A10" s="4">
        <v>45261</v>
      </c>
      <c r="B10" s="5" t="s">
        <v>50</v>
      </c>
      <c r="C10" s="5" t="s">
        <v>260</v>
      </c>
      <c r="D10" s="5">
        <v>4502</v>
      </c>
      <c r="E10" s="9" t="s">
        <v>42</v>
      </c>
      <c r="F10" s="9">
        <v>94</v>
      </c>
      <c r="G10" s="5">
        <v>100</v>
      </c>
      <c r="H10" s="19">
        <f t="shared" si="0"/>
        <v>9400</v>
      </c>
      <c r="I10" s="19">
        <v>0</v>
      </c>
      <c r="J10" s="19">
        <f t="shared" si="1"/>
        <v>9400</v>
      </c>
      <c r="K10" s="19">
        <f t="shared" si="2"/>
        <v>9400</v>
      </c>
    </row>
    <row r="11" spans="1:11" x14ac:dyDescent="0.7">
      <c r="A11" s="4">
        <v>45470</v>
      </c>
      <c r="B11" s="5" t="s">
        <v>50</v>
      </c>
      <c r="C11" s="5" t="s">
        <v>259</v>
      </c>
      <c r="D11" s="5">
        <v>4502</v>
      </c>
      <c r="E11" s="9" t="s">
        <v>42</v>
      </c>
      <c r="F11" s="9">
        <v>94</v>
      </c>
      <c r="G11" s="5">
        <v>100</v>
      </c>
      <c r="H11" s="19">
        <f t="shared" si="0"/>
        <v>9400</v>
      </c>
      <c r="I11" s="19">
        <v>0</v>
      </c>
      <c r="J11" s="19">
        <f t="shared" si="1"/>
        <v>9400</v>
      </c>
      <c r="K11" s="19">
        <f t="shared" si="2"/>
        <v>9400</v>
      </c>
    </row>
    <row r="12" spans="1:11" x14ac:dyDescent="0.7">
      <c r="A12" s="4">
        <v>45470</v>
      </c>
      <c r="B12" s="5" t="s">
        <v>50</v>
      </c>
      <c r="C12" s="5" t="s">
        <v>260</v>
      </c>
      <c r="D12" s="5">
        <v>4502</v>
      </c>
      <c r="E12" s="9" t="s">
        <v>42</v>
      </c>
      <c r="F12" s="9">
        <v>94</v>
      </c>
      <c r="G12" s="5">
        <v>100</v>
      </c>
      <c r="H12" s="19">
        <f t="shared" si="0"/>
        <v>9400</v>
      </c>
      <c r="I12" s="19">
        <v>0</v>
      </c>
      <c r="J12" s="19">
        <f t="shared" si="1"/>
        <v>9400</v>
      </c>
      <c r="K12" s="19">
        <f t="shared" si="2"/>
        <v>9400</v>
      </c>
    </row>
    <row r="13" spans="1:11" x14ac:dyDescent="0.7">
      <c r="A13" s="4">
        <v>45628</v>
      </c>
      <c r="B13" s="5" t="s">
        <v>50</v>
      </c>
      <c r="C13" s="5" t="s">
        <v>259</v>
      </c>
      <c r="D13" s="5">
        <v>4502</v>
      </c>
      <c r="E13" s="9" t="s">
        <v>42</v>
      </c>
      <c r="F13" s="9">
        <v>98</v>
      </c>
      <c r="G13" s="5">
        <v>100</v>
      </c>
      <c r="H13" s="19">
        <f t="shared" si="0"/>
        <v>9800</v>
      </c>
      <c r="I13" s="19">
        <v>0</v>
      </c>
      <c r="J13" s="19">
        <f t="shared" si="1"/>
        <v>9800</v>
      </c>
      <c r="K13" s="19">
        <f t="shared" si="2"/>
        <v>9800</v>
      </c>
    </row>
    <row r="14" spans="1:11" x14ac:dyDescent="0.7">
      <c r="A14" s="4">
        <v>45628</v>
      </c>
      <c r="B14" s="5" t="s">
        <v>50</v>
      </c>
      <c r="C14" s="5" t="s">
        <v>260</v>
      </c>
      <c r="D14" s="5">
        <v>4502</v>
      </c>
      <c r="E14" s="9" t="s">
        <v>42</v>
      </c>
      <c r="F14" s="9">
        <v>98</v>
      </c>
      <c r="G14" s="5">
        <v>100</v>
      </c>
      <c r="H14" s="19">
        <f t="shared" si="0"/>
        <v>9800</v>
      </c>
      <c r="I14" s="19">
        <v>0</v>
      </c>
      <c r="J14" s="19">
        <f t="shared" si="1"/>
        <v>9800</v>
      </c>
      <c r="K14" s="19">
        <f t="shared" si="2"/>
        <v>9800</v>
      </c>
    </row>
    <row r="15" spans="1:11" x14ac:dyDescent="0.7">
      <c r="A15" s="4">
        <v>44372</v>
      </c>
      <c r="B15" s="5" t="s">
        <v>50</v>
      </c>
      <c r="C15" s="5" t="s">
        <v>260</v>
      </c>
      <c r="D15" s="5">
        <v>4917</v>
      </c>
      <c r="E15" s="9" t="s">
        <v>27</v>
      </c>
      <c r="F15" s="9">
        <v>16</v>
      </c>
      <c r="G15" s="5">
        <v>100</v>
      </c>
      <c r="H15" s="19">
        <f t="shared" si="0"/>
        <v>1600</v>
      </c>
      <c r="I15" s="19">
        <v>0</v>
      </c>
      <c r="J15" s="19">
        <f t="shared" si="1"/>
        <v>1600</v>
      </c>
      <c r="K15" s="19">
        <f t="shared" si="2"/>
        <v>1600</v>
      </c>
    </row>
    <row r="16" spans="1:11" x14ac:dyDescent="0.7">
      <c r="A16" s="4">
        <v>44531</v>
      </c>
      <c r="B16" s="5" t="s">
        <v>50</v>
      </c>
      <c r="C16" s="5" t="s">
        <v>260</v>
      </c>
      <c r="D16" s="5">
        <v>4917</v>
      </c>
      <c r="E16" s="9" t="s">
        <v>27</v>
      </c>
      <c r="F16" s="9">
        <v>18</v>
      </c>
      <c r="G16" s="5">
        <v>100</v>
      </c>
      <c r="H16" s="19">
        <f t="shared" si="0"/>
        <v>1800</v>
      </c>
      <c r="I16" s="19">
        <v>0</v>
      </c>
      <c r="J16" s="19">
        <f t="shared" si="1"/>
        <v>1800</v>
      </c>
      <c r="K16" s="19">
        <f t="shared" si="2"/>
        <v>1800</v>
      </c>
    </row>
    <row r="17" spans="1:11" x14ac:dyDescent="0.7">
      <c r="A17" s="4">
        <v>45267</v>
      </c>
      <c r="B17" s="5" t="s">
        <v>50</v>
      </c>
      <c r="C17" s="5" t="s">
        <v>260</v>
      </c>
      <c r="D17" s="5">
        <v>5019</v>
      </c>
      <c r="E17" s="9" t="s">
        <v>189</v>
      </c>
      <c r="F17" s="9">
        <v>80</v>
      </c>
      <c r="G17" s="5">
        <v>100</v>
      </c>
      <c r="H17" s="19">
        <f t="shared" si="0"/>
        <v>8000</v>
      </c>
      <c r="I17" s="19">
        <v>0</v>
      </c>
      <c r="J17" s="19">
        <f t="shared" si="1"/>
        <v>8000</v>
      </c>
      <c r="K17" s="31">
        <f t="shared" si="2"/>
        <v>8000</v>
      </c>
    </row>
    <row r="18" spans="1:11" x14ac:dyDescent="0.7">
      <c r="A18" s="4">
        <v>45447</v>
      </c>
      <c r="B18" s="5" t="s">
        <v>50</v>
      </c>
      <c r="C18" s="5" t="s">
        <v>260</v>
      </c>
      <c r="D18" s="5">
        <v>5019</v>
      </c>
      <c r="E18" s="9" t="s">
        <v>189</v>
      </c>
      <c r="F18" s="9">
        <v>16</v>
      </c>
      <c r="G18" s="5">
        <v>500</v>
      </c>
      <c r="H18" s="19">
        <f t="shared" si="0"/>
        <v>8000</v>
      </c>
      <c r="I18" s="19">
        <v>0</v>
      </c>
      <c r="J18" s="19">
        <f t="shared" si="1"/>
        <v>8000</v>
      </c>
      <c r="K18" s="31">
        <f t="shared" si="2"/>
        <v>8000</v>
      </c>
    </row>
    <row r="19" spans="1:11" x14ac:dyDescent="0.7">
      <c r="A19" s="4">
        <v>45632</v>
      </c>
      <c r="B19" s="5" t="s">
        <v>50</v>
      </c>
      <c r="C19" s="5" t="s">
        <v>260</v>
      </c>
      <c r="D19" s="5">
        <v>5019</v>
      </c>
      <c r="E19" s="9" t="s">
        <v>189</v>
      </c>
      <c r="F19" s="9">
        <v>18</v>
      </c>
      <c r="G19" s="5">
        <v>500</v>
      </c>
      <c r="H19" s="19">
        <f t="shared" si="0"/>
        <v>9000</v>
      </c>
      <c r="I19" s="19">
        <v>0</v>
      </c>
      <c r="J19" s="19">
        <f t="shared" si="1"/>
        <v>9000</v>
      </c>
      <c r="K19" s="31">
        <f t="shared" si="2"/>
        <v>9000</v>
      </c>
    </row>
    <row r="20" spans="1:11" x14ac:dyDescent="0.7">
      <c r="A20" s="4">
        <v>45016</v>
      </c>
      <c r="B20" s="5" t="s">
        <v>50</v>
      </c>
      <c r="C20" s="5" t="s">
        <v>260</v>
      </c>
      <c r="D20" s="5">
        <v>5201</v>
      </c>
      <c r="E20" s="9" t="s">
        <v>188</v>
      </c>
      <c r="F20" s="9">
        <v>105</v>
      </c>
      <c r="G20" s="5">
        <v>100</v>
      </c>
      <c r="H20" s="19">
        <f t="shared" si="0"/>
        <v>10500</v>
      </c>
      <c r="I20" s="19">
        <v>0</v>
      </c>
      <c r="J20" s="19">
        <f t="shared" si="1"/>
        <v>10500</v>
      </c>
      <c r="K20" s="19">
        <f t="shared" si="2"/>
        <v>10500</v>
      </c>
    </row>
    <row r="21" spans="1:11" x14ac:dyDescent="0.7">
      <c r="A21" s="4">
        <v>45177</v>
      </c>
      <c r="B21" s="5" t="s">
        <v>50</v>
      </c>
      <c r="C21" s="5" t="s">
        <v>260</v>
      </c>
      <c r="D21" s="5">
        <v>5201</v>
      </c>
      <c r="E21" s="9" t="s">
        <v>188</v>
      </c>
      <c r="F21" s="9">
        <v>105</v>
      </c>
      <c r="G21" s="5">
        <v>100</v>
      </c>
      <c r="H21" s="19">
        <f t="shared" si="0"/>
        <v>10500</v>
      </c>
      <c r="I21" s="19">
        <v>0</v>
      </c>
      <c r="J21" s="19">
        <f t="shared" si="1"/>
        <v>10500</v>
      </c>
      <c r="K21" s="19">
        <f t="shared" si="2"/>
        <v>10500</v>
      </c>
    </row>
    <row r="22" spans="1:11" x14ac:dyDescent="0.7">
      <c r="A22" s="4">
        <v>45380</v>
      </c>
      <c r="B22" s="5" t="s">
        <v>50</v>
      </c>
      <c r="C22" s="5" t="s">
        <v>260</v>
      </c>
      <c r="D22" s="5">
        <v>5201</v>
      </c>
      <c r="E22" s="9" t="s">
        <v>188</v>
      </c>
      <c r="F22" s="9">
        <v>105</v>
      </c>
      <c r="G22" s="5">
        <v>100</v>
      </c>
      <c r="H22" s="19">
        <f t="shared" si="0"/>
        <v>10500</v>
      </c>
      <c r="I22" s="19">
        <v>0</v>
      </c>
      <c r="J22" s="19">
        <f t="shared" si="1"/>
        <v>10500</v>
      </c>
      <c r="K22" s="19">
        <f t="shared" si="2"/>
        <v>10500</v>
      </c>
    </row>
    <row r="23" spans="1:11" x14ac:dyDescent="0.7">
      <c r="A23" s="4">
        <v>45541</v>
      </c>
      <c r="B23" s="5" t="s">
        <v>50</v>
      </c>
      <c r="C23" s="5" t="s">
        <v>260</v>
      </c>
      <c r="D23" s="5">
        <v>5201</v>
      </c>
      <c r="E23" s="9" t="s">
        <v>188</v>
      </c>
      <c r="F23" s="9">
        <v>105</v>
      </c>
      <c r="G23" s="5">
        <v>100</v>
      </c>
      <c r="H23" s="19">
        <f t="shared" si="0"/>
        <v>10500</v>
      </c>
      <c r="I23" s="19">
        <v>0</v>
      </c>
      <c r="J23" s="19">
        <f t="shared" si="1"/>
        <v>10500</v>
      </c>
      <c r="K23" s="19">
        <f t="shared" si="2"/>
        <v>10500</v>
      </c>
    </row>
    <row r="24" spans="1:11" x14ac:dyDescent="0.7">
      <c r="A24" s="4">
        <v>45448</v>
      </c>
      <c r="B24" s="5" t="s">
        <v>50</v>
      </c>
      <c r="C24" s="5" t="s">
        <v>259</v>
      </c>
      <c r="D24" s="5">
        <v>6526</v>
      </c>
      <c r="E24" s="9" t="s">
        <v>240</v>
      </c>
      <c r="F24" s="9">
        <v>25</v>
      </c>
      <c r="G24" s="5">
        <v>100</v>
      </c>
      <c r="H24" s="19">
        <f t="shared" si="0"/>
        <v>2500</v>
      </c>
      <c r="I24" s="19">
        <v>0</v>
      </c>
      <c r="J24" s="19">
        <f t="shared" si="1"/>
        <v>2500</v>
      </c>
      <c r="K24" s="19">
        <f t="shared" si="2"/>
        <v>2500</v>
      </c>
    </row>
    <row r="25" spans="1:11" x14ac:dyDescent="0.7">
      <c r="A25" s="4">
        <v>44377</v>
      </c>
      <c r="B25" s="5" t="s">
        <v>50</v>
      </c>
      <c r="C25" s="5" t="s">
        <v>260</v>
      </c>
      <c r="D25" s="5">
        <v>7011</v>
      </c>
      <c r="E25" s="9" t="s">
        <v>34</v>
      </c>
      <c r="F25" s="9">
        <v>75</v>
      </c>
      <c r="G25" s="5">
        <v>100</v>
      </c>
      <c r="H25" s="19">
        <f t="shared" si="0"/>
        <v>7500</v>
      </c>
      <c r="I25" s="19">
        <v>0</v>
      </c>
      <c r="J25" s="19">
        <f t="shared" si="1"/>
        <v>7500</v>
      </c>
      <c r="K25" s="19">
        <f t="shared" si="2"/>
        <v>7500</v>
      </c>
    </row>
    <row r="26" spans="1:11" x14ac:dyDescent="0.7">
      <c r="A26" s="4">
        <v>44533</v>
      </c>
      <c r="B26" s="5" t="s">
        <v>50</v>
      </c>
      <c r="C26" s="5" t="s">
        <v>260</v>
      </c>
      <c r="D26" s="5">
        <v>7011</v>
      </c>
      <c r="E26" s="9" t="s">
        <v>34</v>
      </c>
      <c r="F26" s="9">
        <v>45</v>
      </c>
      <c r="G26" s="5">
        <v>100</v>
      </c>
      <c r="H26" s="19">
        <f t="shared" si="0"/>
        <v>4500</v>
      </c>
      <c r="I26" s="19">
        <v>0</v>
      </c>
      <c r="J26" s="19">
        <f t="shared" si="1"/>
        <v>4500</v>
      </c>
      <c r="K26" s="19">
        <f t="shared" si="2"/>
        <v>4500</v>
      </c>
    </row>
    <row r="27" spans="1:11" x14ac:dyDescent="0.7">
      <c r="A27" s="4">
        <v>44742</v>
      </c>
      <c r="B27" s="5" t="s">
        <v>50</v>
      </c>
      <c r="C27" s="5" t="s">
        <v>260</v>
      </c>
      <c r="D27" s="5">
        <v>7011</v>
      </c>
      <c r="E27" s="9" t="s">
        <v>34</v>
      </c>
      <c r="F27" s="9">
        <v>55</v>
      </c>
      <c r="G27" s="5">
        <v>100</v>
      </c>
      <c r="H27" s="19">
        <f t="shared" si="0"/>
        <v>5500</v>
      </c>
      <c r="I27" s="19">
        <v>1117</v>
      </c>
      <c r="J27" s="19">
        <f t="shared" si="1"/>
        <v>4383</v>
      </c>
      <c r="K27" s="19">
        <f t="shared" si="2"/>
        <v>4383</v>
      </c>
    </row>
    <row r="28" spans="1:11" x14ac:dyDescent="0.7">
      <c r="A28" s="4">
        <v>44900</v>
      </c>
      <c r="B28" s="5" t="s">
        <v>50</v>
      </c>
      <c r="C28" s="5" t="s">
        <v>260</v>
      </c>
      <c r="D28" s="5">
        <v>7011</v>
      </c>
      <c r="E28" s="9" t="s">
        <v>34</v>
      </c>
      <c r="F28" s="9">
        <v>60</v>
      </c>
      <c r="G28" s="5">
        <v>100</v>
      </c>
      <c r="H28" s="19">
        <f t="shared" si="0"/>
        <v>6000</v>
      </c>
      <c r="I28" s="19">
        <v>0</v>
      </c>
      <c r="J28" s="19">
        <f t="shared" si="1"/>
        <v>6000</v>
      </c>
      <c r="K28" s="19">
        <f t="shared" si="2"/>
        <v>6000</v>
      </c>
    </row>
    <row r="29" spans="1:11" x14ac:dyDescent="0.7">
      <c r="A29" s="4">
        <v>45107</v>
      </c>
      <c r="B29" s="5" t="s">
        <v>50</v>
      </c>
      <c r="C29" s="5" t="s">
        <v>260</v>
      </c>
      <c r="D29" s="5">
        <v>7011</v>
      </c>
      <c r="E29" s="9" t="s">
        <v>34</v>
      </c>
      <c r="F29" s="9">
        <v>70</v>
      </c>
      <c r="G29" s="5">
        <v>100</v>
      </c>
      <c r="H29" s="19">
        <f t="shared" si="0"/>
        <v>7000</v>
      </c>
      <c r="I29" s="19">
        <v>0</v>
      </c>
      <c r="J29" s="19">
        <f t="shared" si="1"/>
        <v>7000</v>
      </c>
      <c r="K29" s="19">
        <f t="shared" si="2"/>
        <v>7000</v>
      </c>
    </row>
    <row r="30" spans="1:11" x14ac:dyDescent="0.7">
      <c r="A30" s="4">
        <v>45265</v>
      </c>
      <c r="B30" s="5" t="s">
        <v>50</v>
      </c>
      <c r="C30" s="5" t="s">
        <v>260</v>
      </c>
      <c r="D30" s="5">
        <v>7011</v>
      </c>
      <c r="E30" s="9" t="s">
        <v>34</v>
      </c>
      <c r="F30" s="9">
        <v>80</v>
      </c>
      <c r="G30" s="5">
        <v>100</v>
      </c>
      <c r="H30" s="19">
        <f t="shared" si="0"/>
        <v>8000</v>
      </c>
      <c r="I30" s="19">
        <v>0</v>
      </c>
      <c r="J30" s="19">
        <f t="shared" si="1"/>
        <v>8000</v>
      </c>
      <c r="K30" s="19">
        <f t="shared" si="2"/>
        <v>8000</v>
      </c>
    </row>
    <row r="31" spans="1:11" x14ac:dyDescent="0.7">
      <c r="A31" s="4">
        <v>45471</v>
      </c>
      <c r="B31" s="5" t="s">
        <v>50</v>
      </c>
      <c r="C31" s="5" t="s">
        <v>260</v>
      </c>
      <c r="D31" s="5">
        <v>7011</v>
      </c>
      <c r="E31" s="9" t="s">
        <v>34</v>
      </c>
      <c r="F31" s="9">
        <v>120</v>
      </c>
      <c r="G31" s="5">
        <v>100</v>
      </c>
      <c r="H31" s="19">
        <f t="shared" si="0"/>
        <v>12000</v>
      </c>
      <c r="I31" s="19">
        <v>0</v>
      </c>
      <c r="J31" s="19">
        <f t="shared" si="1"/>
        <v>12000</v>
      </c>
      <c r="K31" s="19">
        <f t="shared" si="2"/>
        <v>12000</v>
      </c>
    </row>
    <row r="32" spans="1:11" x14ac:dyDescent="0.7">
      <c r="A32" s="4">
        <v>45631</v>
      </c>
      <c r="B32" s="5" t="s">
        <v>50</v>
      </c>
      <c r="C32" s="5" t="s">
        <v>260</v>
      </c>
      <c r="D32" s="5">
        <v>7011</v>
      </c>
      <c r="E32" s="9" t="s">
        <v>34</v>
      </c>
      <c r="F32" s="9">
        <v>11</v>
      </c>
      <c r="G32" s="5">
        <v>1000</v>
      </c>
      <c r="H32" s="19">
        <f t="shared" si="0"/>
        <v>11000</v>
      </c>
      <c r="I32" s="19">
        <v>0</v>
      </c>
      <c r="J32" s="19">
        <f t="shared" si="1"/>
        <v>11000</v>
      </c>
      <c r="K32" s="19">
        <f t="shared" si="2"/>
        <v>11000</v>
      </c>
    </row>
    <row r="33" spans="1:11" x14ac:dyDescent="0.7">
      <c r="A33" s="4">
        <v>44286</v>
      </c>
      <c r="B33" s="5" t="s">
        <v>50</v>
      </c>
      <c r="C33" s="5" t="s">
        <v>260</v>
      </c>
      <c r="D33" s="5">
        <v>7751</v>
      </c>
      <c r="E33" s="9" t="s">
        <v>35</v>
      </c>
      <c r="F33" s="9">
        <v>40</v>
      </c>
      <c r="G33" s="5">
        <v>100</v>
      </c>
      <c r="H33" s="19">
        <f t="shared" si="0"/>
        <v>4000</v>
      </c>
      <c r="I33" s="19">
        <v>0</v>
      </c>
      <c r="J33" s="19">
        <f t="shared" si="1"/>
        <v>4000</v>
      </c>
      <c r="K33" s="19">
        <f t="shared" si="2"/>
        <v>4000</v>
      </c>
    </row>
    <row r="34" spans="1:11" x14ac:dyDescent="0.7">
      <c r="A34" s="4">
        <v>44435</v>
      </c>
      <c r="B34" s="5" t="s">
        <v>50</v>
      </c>
      <c r="C34" s="5" t="s">
        <v>260</v>
      </c>
      <c r="D34" s="5">
        <v>7751</v>
      </c>
      <c r="E34" s="9" t="s">
        <v>35</v>
      </c>
      <c r="F34" s="9">
        <v>45</v>
      </c>
      <c r="G34" s="5">
        <v>100</v>
      </c>
      <c r="H34" s="19">
        <f t="shared" si="0"/>
        <v>4500</v>
      </c>
      <c r="I34" s="19">
        <v>0</v>
      </c>
      <c r="J34" s="19">
        <f t="shared" si="1"/>
        <v>4500</v>
      </c>
      <c r="K34" s="19">
        <f t="shared" si="2"/>
        <v>4500</v>
      </c>
    </row>
    <row r="35" spans="1:11" x14ac:dyDescent="0.7">
      <c r="A35" s="4">
        <v>44651</v>
      </c>
      <c r="B35" s="5" t="s">
        <v>50</v>
      </c>
      <c r="C35" s="5" t="s">
        <v>260</v>
      </c>
      <c r="D35" s="5">
        <v>7751</v>
      </c>
      <c r="E35" s="9" t="s">
        <v>35</v>
      </c>
      <c r="F35" s="9">
        <v>55</v>
      </c>
      <c r="G35" s="5">
        <v>100</v>
      </c>
      <c r="H35" s="19">
        <f t="shared" si="0"/>
        <v>5500</v>
      </c>
      <c r="I35" s="19">
        <v>1117</v>
      </c>
      <c r="J35" s="19">
        <f t="shared" si="1"/>
        <v>4383</v>
      </c>
      <c r="K35" s="19">
        <f t="shared" si="2"/>
        <v>4383</v>
      </c>
    </row>
    <row r="36" spans="1:11" x14ac:dyDescent="0.7">
      <c r="A36" s="4">
        <v>44799</v>
      </c>
      <c r="B36" s="5" t="s">
        <v>50</v>
      </c>
      <c r="C36" s="5" t="s">
        <v>260</v>
      </c>
      <c r="D36" s="5">
        <v>7751</v>
      </c>
      <c r="E36" s="9" t="s">
        <v>35</v>
      </c>
      <c r="F36" s="9">
        <v>60</v>
      </c>
      <c r="G36" s="5">
        <v>100</v>
      </c>
      <c r="H36" s="19">
        <f t="shared" si="0"/>
        <v>6000</v>
      </c>
      <c r="I36" s="19">
        <v>1218</v>
      </c>
      <c r="J36" s="19">
        <f t="shared" si="1"/>
        <v>4782</v>
      </c>
      <c r="K36" s="19">
        <f t="shared" si="2"/>
        <v>4782</v>
      </c>
    </row>
    <row r="37" spans="1:11" x14ac:dyDescent="0.7">
      <c r="A37" s="4">
        <v>45016</v>
      </c>
      <c r="B37" s="5" t="s">
        <v>50</v>
      </c>
      <c r="C37" s="5" t="s">
        <v>260</v>
      </c>
      <c r="D37" s="5">
        <v>7751</v>
      </c>
      <c r="E37" s="9" t="s">
        <v>35</v>
      </c>
      <c r="F37" s="9">
        <v>60</v>
      </c>
      <c r="G37" s="5">
        <v>100</v>
      </c>
      <c r="H37" s="19">
        <f t="shared" si="0"/>
        <v>6000</v>
      </c>
      <c r="I37" s="19">
        <v>0</v>
      </c>
      <c r="J37" s="19">
        <f t="shared" si="1"/>
        <v>6000</v>
      </c>
      <c r="K37" s="19">
        <f t="shared" si="2"/>
        <v>6000</v>
      </c>
    </row>
    <row r="38" spans="1:11" x14ac:dyDescent="0.7">
      <c r="A38" s="4">
        <v>45163</v>
      </c>
      <c r="B38" s="5" t="s">
        <v>50</v>
      </c>
      <c r="C38" s="5" t="s">
        <v>260</v>
      </c>
      <c r="D38" s="5">
        <v>7751</v>
      </c>
      <c r="E38" s="9" t="s">
        <v>35</v>
      </c>
      <c r="F38" s="9">
        <v>70</v>
      </c>
      <c r="G38" s="5">
        <v>100</v>
      </c>
      <c r="H38" s="19">
        <f t="shared" si="0"/>
        <v>7000</v>
      </c>
      <c r="I38" s="19">
        <v>0</v>
      </c>
      <c r="J38" s="19">
        <f t="shared" si="1"/>
        <v>7000</v>
      </c>
      <c r="K38" s="19">
        <f t="shared" si="2"/>
        <v>7000</v>
      </c>
    </row>
    <row r="39" spans="1:11" x14ac:dyDescent="0.7">
      <c r="A39" s="4">
        <v>45380</v>
      </c>
      <c r="B39" s="5" t="s">
        <v>50</v>
      </c>
      <c r="C39" s="5" t="s">
        <v>260</v>
      </c>
      <c r="D39" s="5">
        <v>7751</v>
      </c>
      <c r="E39" s="9" t="s">
        <v>35</v>
      </c>
      <c r="F39" s="9">
        <v>70</v>
      </c>
      <c r="G39" s="5">
        <v>100</v>
      </c>
      <c r="H39" s="19">
        <f t="shared" si="0"/>
        <v>7000</v>
      </c>
      <c r="I39" s="19">
        <v>0</v>
      </c>
      <c r="J39" s="19">
        <f t="shared" si="1"/>
        <v>7000</v>
      </c>
      <c r="K39" s="19">
        <f t="shared" si="2"/>
        <v>7000</v>
      </c>
    </row>
    <row r="40" spans="1:11" x14ac:dyDescent="0.7">
      <c r="A40" s="4">
        <v>45530</v>
      </c>
      <c r="B40" s="5" t="s">
        <v>50</v>
      </c>
      <c r="C40" s="5" t="s">
        <v>260</v>
      </c>
      <c r="D40" s="5">
        <v>7751</v>
      </c>
      <c r="E40" s="9" t="s">
        <v>35</v>
      </c>
      <c r="F40" s="9">
        <v>75</v>
      </c>
      <c r="G40" s="5">
        <v>100</v>
      </c>
      <c r="H40" s="19">
        <f t="shared" si="0"/>
        <v>7500</v>
      </c>
      <c r="I40" s="19">
        <v>0</v>
      </c>
      <c r="J40" s="19">
        <f t="shared" si="1"/>
        <v>7500</v>
      </c>
      <c r="K40" s="19">
        <f t="shared" si="2"/>
        <v>7500</v>
      </c>
    </row>
    <row r="41" spans="1:11" x14ac:dyDescent="0.7">
      <c r="A41" s="4">
        <v>44371</v>
      </c>
      <c r="B41" s="5" t="s">
        <v>50</v>
      </c>
      <c r="C41" s="5" t="s">
        <v>260</v>
      </c>
      <c r="D41" s="5">
        <v>7867</v>
      </c>
      <c r="E41" s="9" t="s">
        <v>40</v>
      </c>
      <c r="F41" s="9">
        <v>10</v>
      </c>
      <c r="G41" s="5">
        <v>100</v>
      </c>
      <c r="H41" s="19">
        <f t="shared" si="0"/>
        <v>1000</v>
      </c>
      <c r="I41" s="19">
        <v>0</v>
      </c>
      <c r="J41" s="19">
        <f t="shared" si="1"/>
        <v>1000</v>
      </c>
      <c r="K41" s="19">
        <f t="shared" si="2"/>
        <v>1000</v>
      </c>
    </row>
    <row r="42" spans="1:11" x14ac:dyDescent="0.7">
      <c r="A42" s="4">
        <v>45104</v>
      </c>
      <c r="B42" s="5" t="s">
        <v>50</v>
      </c>
      <c r="C42" s="5" t="s">
        <v>260</v>
      </c>
      <c r="D42" s="5">
        <v>8766</v>
      </c>
      <c r="E42" s="9" t="s">
        <v>44</v>
      </c>
      <c r="F42" s="9">
        <v>50</v>
      </c>
      <c r="G42" s="5">
        <v>100</v>
      </c>
      <c r="H42" s="19">
        <f t="shared" si="0"/>
        <v>5000</v>
      </c>
      <c r="I42" s="19">
        <v>0</v>
      </c>
      <c r="J42" s="19">
        <f t="shared" si="1"/>
        <v>5000</v>
      </c>
      <c r="K42" s="19">
        <f t="shared" si="2"/>
        <v>5000</v>
      </c>
    </row>
    <row r="43" spans="1:11" x14ac:dyDescent="0.7">
      <c r="A43" s="4">
        <v>45463</v>
      </c>
      <c r="B43" s="5" t="s">
        <v>50</v>
      </c>
      <c r="C43" s="5" t="s">
        <v>259</v>
      </c>
      <c r="D43" s="5">
        <v>9433</v>
      </c>
      <c r="E43" s="9" t="s">
        <v>71</v>
      </c>
      <c r="F43" s="9">
        <v>70</v>
      </c>
      <c r="G43" s="5">
        <v>100</v>
      </c>
      <c r="H43" s="19">
        <f t="shared" si="0"/>
        <v>7000</v>
      </c>
      <c r="I43" s="19">
        <v>0</v>
      </c>
      <c r="J43" s="19">
        <f t="shared" si="1"/>
        <v>7000</v>
      </c>
      <c r="K43" s="19">
        <f t="shared" si="2"/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1"/>
  <sheetViews>
    <sheetView tabSelected="1" zoomScale="70" zoomScaleNormal="70" workbookViewId="0">
      <pane xSplit="4" ySplit="1" topLeftCell="E543" activePane="bottomRight" state="frozen"/>
      <selection pane="topRight" activeCell="E1" sqref="E1"/>
      <selection pane="bottomLeft" activeCell="A2" sqref="A2"/>
      <selection pane="bottomRight" activeCell="N570" sqref="N570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165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 t="shared" ref="M2:M33" si="0"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 t="shared" si="0"/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 t="shared" si="0"/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 t="shared" si="0"/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 t="shared" si="0"/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 t="shared" si="0"/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 t="shared" si="0"/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 t="shared" si="0"/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 t="shared" si="0"/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 t="shared" si="0"/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 t="shared" si="0"/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 t="shared" si="0"/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 t="shared" si="0"/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 t="shared" si="0"/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 t="shared" si="0"/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 t="shared" si="0"/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 t="shared" si="0"/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 t="shared" si="0"/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 t="shared" si="0"/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 t="shared" si="0"/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 t="shared" si="0"/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 t="shared" si="0"/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 t="shared" si="0"/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 t="shared" si="0"/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 t="shared" si="0"/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 t="shared" si="0"/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 t="shared" si="0"/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 t="shared" si="0"/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 t="shared" si="0"/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 t="shared" si="0"/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 t="shared" si="0"/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 t="shared" si="0"/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 t="shared" ref="M34:M65" si="1">IF(G34="買付",H34*I34+SUM(J34:K34),H34*I34-SUM(J34:K34))</f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 t="shared" si="1"/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 t="shared" si="1"/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 t="shared" si="1"/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 t="shared" si="1"/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 t="shared" si="1"/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 t="shared" si="1"/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 t="shared" si="1"/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 t="shared" si="1"/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 t="shared" si="1"/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 t="shared" si="1"/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 t="shared" si="1"/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 t="shared" si="1"/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 t="shared" si="1"/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 t="shared" si="1"/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 t="shared" si="1"/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 t="shared" si="1"/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 t="shared" si="1"/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 t="shared" si="1"/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 t="shared" si="1"/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 t="shared" si="1"/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 t="shared" si="1"/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 t="shared" si="1"/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 t="shared" si="1"/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 t="shared" si="1"/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 t="shared" si="1"/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 t="shared" si="1"/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 t="shared" si="1"/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 t="shared" si="1"/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 t="shared" si="1"/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 t="shared" si="1"/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 t="shared" si="1"/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 t="shared" ref="M66:M97" si="2"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 t="shared" si="2"/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 t="shared" si="2"/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 t="shared" si="2"/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 t="shared" si="2"/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 t="shared" si="2"/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 t="shared" si="2"/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 t="shared" si="2"/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 t="shared" si="2"/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 t="shared" si="2"/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 t="shared" si="2"/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 t="shared" si="2"/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 t="shared" si="2"/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 t="shared" si="2"/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 t="shared" si="2"/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 t="shared" si="2"/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 t="shared" si="2"/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 t="shared" si="2"/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 t="shared" si="2"/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 t="shared" si="2"/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 t="shared" si="2"/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 t="shared" si="2"/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 t="shared" si="2"/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 t="shared" si="2"/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 t="shared" si="2"/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 t="shared" si="2"/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 t="shared" si="2"/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 t="shared" si="2"/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 t="shared" si="2"/>
        <v>430000</v>
      </c>
      <c r="N94" s="19" t="s">
        <v>170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 t="shared" si="2"/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 t="shared" si="2"/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 t="shared" si="2"/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 t="shared" ref="M98:M129" si="3">IF(G98="買付",H98*I98+SUM(J98:K98),H98*I98-SUM(J98:K98))</f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 t="shared" si="3"/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 t="shared" si="3"/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 t="shared" si="3"/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 t="shared" si="3"/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 t="shared" si="3"/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 t="shared" si="3"/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 t="shared" si="3"/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 t="shared" si="3"/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 t="shared" si="3"/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 t="shared" si="3"/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 t="shared" si="3"/>
        <v>493433</v>
      </c>
      <c r="N109" s="19" t="s">
        <v>170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 t="shared" si="3"/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 t="shared" si="3"/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 t="shared" si="3"/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 t="shared" si="3"/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 t="shared" si="3"/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 t="shared" si="3"/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 t="shared" si="3"/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 t="shared" si="3"/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 t="shared" si="3"/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 t="shared" si="3"/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 t="shared" si="3"/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 t="shared" si="3"/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 t="shared" si="3"/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 t="shared" si="3"/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 t="shared" si="3"/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 t="shared" si="3"/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 t="shared" si="3"/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 t="shared" si="3"/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 t="shared" si="3"/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 t="shared" si="3"/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 t="shared" ref="M130:M164" si="4"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 t="shared" si="4"/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 t="shared" si="4"/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 t="shared" si="4"/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 t="shared" si="4"/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 t="shared" si="4"/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 t="shared" si="4"/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 t="shared" si="4"/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 t="shared" si="4"/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 t="shared" si="4"/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 t="shared" si="4"/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 t="shared" si="4"/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 t="shared" si="4"/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 t="shared" si="4"/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 t="shared" si="4"/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 t="shared" si="4"/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 t="shared" si="4"/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 t="shared" si="4"/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 t="shared" si="4"/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 t="shared" si="4"/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 t="shared" si="4"/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 t="shared" si="4"/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 t="shared" si="4"/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 t="shared" si="4"/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 t="shared" si="4"/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 t="shared" si="4"/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 t="shared" si="4"/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 t="shared" si="4"/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 t="shared" si="4"/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 t="shared" si="4"/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 t="shared" si="4"/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 t="shared" si="4"/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 t="shared" si="4"/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 t="shared" si="4"/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 t="shared" si="4"/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 t="shared" ref="M166:M229" si="5">IF(G166="買付",H166*I166+SUM(J166:K166),H166*I166-SUM(J166:K166))</f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 t="shared" si="5"/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 t="shared" si="5"/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 t="shared" si="5"/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 t="shared" si="5"/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 t="shared" si="5"/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 t="shared" si="5"/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 t="shared" si="5"/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 t="shared" si="5"/>
        <v>876465</v>
      </c>
      <c r="N174" s="19" t="s">
        <v>170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 t="shared" si="5"/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 t="shared" si="5"/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 t="shared" si="5"/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 t="shared" si="5"/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 t="shared" si="5"/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 t="shared" si="5"/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 t="shared" si="5"/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 t="shared" si="5"/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 t="shared" si="5"/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 t="shared" si="5"/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 t="shared" si="5"/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 t="shared" si="5"/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 t="shared" si="5"/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 t="shared" si="5"/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 t="shared" si="5"/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 t="shared" si="5"/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 t="shared" si="5"/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 t="shared" si="5"/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 t="shared" si="5"/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 t="shared" si="5"/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 t="shared" si="5"/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 t="shared" si="5"/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 t="shared" si="5"/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 t="shared" si="5"/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 t="shared" si="5"/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 t="shared" si="5"/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 t="shared" si="5"/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 t="shared" si="5"/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 t="shared" si="5"/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 t="shared" si="5"/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 t="shared" si="5"/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 t="shared" si="5"/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 t="shared" si="5"/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 t="shared" si="5"/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 t="shared" si="5"/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 t="shared" si="5"/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 t="shared" si="5"/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 t="shared" si="5"/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 t="shared" si="5"/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 t="shared" si="5"/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 t="shared" si="5"/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 t="shared" si="5"/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 t="shared" si="5"/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 t="shared" si="5"/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 t="shared" si="5"/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 t="shared" si="5"/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 t="shared" si="5"/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 t="shared" si="5"/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 t="shared" si="5"/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 t="shared" si="5"/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174</v>
      </c>
      <c r="E225" s="5" t="s">
        <v>68</v>
      </c>
      <c r="F225" s="5" t="s">
        <v>175</v>
      </c>
      <c r="G225" s="5" t="s">
        <v>176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177</v>
      </c>
      <c r="M225" s="15">
        <f t="shared" si="5"/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175</v>
      </c>
      <c r="G226" s="5" t="s">
        <v>178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 t="shared" si="5"/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175</v>
      </c>
      <c r="G227" s="5" t="s">
        <v>178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 t="shared" si="5"/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175</v>
      </c>
      <c r="G228" s="5" t="s">
        <v>178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 t="shared" si="5"/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175</v>
      </c>
      <c r="G229" s="5" t="s">
        <v>178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 t="shared" si="5"/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175</v>
      </c>
      <c r="G230" s="5" t="s">
        <v>178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 t="shared" ref="M230:M293" si="6">IF(G230="買付",H230*I230+SUM(J230:K230),H230*I230-SUM(J230:K230))</f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180</v>
      </c>
      <c r="E231" s="5" t="s">
        <v>68</v>
      </c>
      <c r="F231" s="5" t="s">
        <v>175</v>
      </c>
      <c r="G231" s="5" t="s">
        <v>176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177</v>
      </c>
      <c r="M231" s="15">
        <f t="shared" si="6"/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179</v>
      </c>
      <c r="E232" s="5" t="s">
        <v>68</v>
      </c>
      <c r="F232" s="5" t="s">
        <v>175</v>
      </c>
      <c r="G232" s="5" t="s">
        <v>176</v>
      </c>
      <c r="H232" s="5">
        <v>100</v>
      </c>
      <c r="I232" s="7">
        <v>1893</v>
      </c>
      <c r="J232" s="9">
        <v>0</v>
      </c>
      <c r="K232" s="23">
        <v>0</v>
      </c>
      <c r="L232" s="9" t="s">
        <v>177</v>
      </c>
      <c r="M232" s="15">
        <f t="shared" si="6"/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175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 t="shared" si="6"/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181</v>
      </c>
      <c r="E234" s="5" t="s">
        <v>68</v>
      </c>
      <c r="F234" s="5" t="s">
        <v>175</v>
      </c>
      <c r="G234" s="5" t="s">
        <v>176</v>
      </c>
      <c r="H234" s="5">
        <v>100</v>
      </c>
      <c r="I234" s="25">
        <v>4810</v>
      </c>
      <c r="J234" s="9">
        <v>0</v>
      </c>
      <c r="K234" s="9">
        <v>0</v>
      </c>
      <c r="L234" s="9" t="s">
        <v>177</v>
      </c>
      <c r="M234" s="15">
        <f t="shared" si="6"/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175</v>
      </c>
      <c r="G235" s="5" t="s">
        <v>178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 t="shared" si="6"/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183</v>
      </c>
      <c r="E236" s="5" t="s">
        <v>68</v>
      </c>
      <c r="F236" s="5" t="s">
        <v>175</v>
      </c>
      <c r="G236" s="5" t="s">
        <v>176</v>
      </c>
      <c r="H236" s="5">
        <v>100</v>
      </c>
      <c r="I236" s="25">
        <v>2887</v>
      </c>
      <c r="J236" s="9">
        <v>0</v>
      </c>
      <c r="K236" s="9">
        <v>0</v>
      </c>
      <c r="L236" s="9" t="s">
        <v>177</v>
      </c>
      <c r="M236" s="15">
        <f t="shared" si="6"/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184</v>
      </c>
      <c r="E237" s="5" t="s">
        <v>68</v>
      </c>
      <c r="F237" s="5" t="s">
        <v>175</v>
      </c>
      <c r="G237" s="5" t="s">
        <v>176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177</v>
      </c>
      <c r="M237" s="15">
        <f t="shared" si="6"/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185</v>
      </c>
      <c r="E238" s="5" t="s">
        <v>68</v>
      </c>
      <c r="F238" s="5" t="s">
        <v>175</v>
      </c>
      <c r="G238" s="5" t="s">
        <v>176</v>
      </c>
      <c r="H238" s="5">
        <v>100</v>
      </c>
      <c r="I238" s="25">
        <v>2830</v>
      </c>
      <c r="J238" s="9">
        <v>0</v>
      </c>
      <c r="K238" s="9">
        <v>0</v>
      </c>
      <c r="L238" s="9" t="s">
        <v>177</v>
      </c>
      <c r="M238" s="15">
        <f t="shared" si="6"/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186</v>
      </c>
      <c r="E239" s="5" t="s">
        <v>68</v>
      </c>
      <c r="F239" s="5" t="s">
        <v>175</v>
      </c>
      <c r="G239" s="5" t="s">
        <v>176</v>
      </c>
      <c r="H239" s="5">
        <v>100</v>
      </c>
      <c r="I239" s="25">
        <v>5125</v>
      </c>
      <c r="J239" s="9">
        <v>0</v>
      </c>
      <c r="K239" s="9">
        <v>0</v>
      </c>
      <c r="L239" s="9" t="s">
        <v>177</v>
      </c>
      <c r="M239" s="15">
        <f t="shared" si="6"/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187</v>
      </c>
      <c r="E240" s="5" t="s">
        <v>68</v>
      </c>
      <c r="F240" s="5" t="s">
        <v>175</v>
      </c>
      <c r="G240" s="5" t="s">
        <v>176</v>
      </c>
      <c r="H240" s="5">
        <v>100</v>
      </c>
      <c r="I240" s="25">
        <v>3050</v>
      </c>
      <c r="J240" s="9">
        <v>0</v>
      </c>
      <c r="K240" s="9">
        <v>0</v>
      </c>
      <c r="L240" s="9" t="s">
        <v>177</v>
      </c>
      <c r="M240" s="15">
        <f t="shared" si="6"/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186</v>
      </c>
      <c r="E241" s="5" t="s">
        <v>68</v>
      </c>
      <c r="F241" s="5" t="s">
        <v>175</v>
      </c>
      <c r="G241" s="5" t="s">
        <v>178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 t="shared" si="6"/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175</v>
      </c>
      <c r="G242" s="5" t="s">
        <v>176</v>
      </c>
      <c r="H242" s="5">
        <v>100</v>
      </c>
      <c r="I242" s="25">
        <v>4790</v>
      </c>
      <c r="J242" s="9">
        <v>0</v>
      </c>
      <c r="K242" s="9">
        <v>0</v>
      </c>
      <c r="L242" s="9" t="s">
        <v>177</v>
      </c>
      <c r="M242" s="15">
        <f t="shared" si="6"/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187</v>
      </c>
      <c r="E243" s="5" t="s">
        <v>68</v>
      </c>
      <c r="F243" s="5" t="s">
        <v>175</v>
      </c>
      <c r="G243" s="5" t="s">
        <v>178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 t="shared" si="6"/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185</v>
      </c>
      <c r="E244" s="5" t="s">
        <v>68</v>
      </c>
      <c r="F244" s="5" t="s">
        <v>175</v>
      </c>
      <c r="G244" s="5" t="s">
        <v>178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 t="shared" si="6"/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189</v>
      </c>
      <c r="E245" s="5" t="s">
        <v>68</v>
      </c>
      <c r="F245" s="5" t="s">
        <v>175</v>
      </c>
      <c r="G245" s="5" t="s">
        <v>176</v>
      </c>
      <c r="H245" s="5">
        <v>100</v>
      </c>
      <c r="I245" s="28">
        <v>2980</v>
      </c>
      <c r="J245" s="9">
        <v>0</v>
      </c>
      <c r="K245" s="9">
        <v>0</v>
      </c>
      <c r="L245" s="9" t="s">
        <v>177</v>
      </c>
      <c r="M245" s="15">
        <f t="shared" si="6"/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191</v>
      </c>
      <c r="E246" s="5" t="s">
        <v>68</v>
      </c>
      <c r="F246" s="5" t="s">
        <v>175</v>
      </c>
      <c r="G246" s="5" t="s">
        <v>176</v>
      </c>
      <c r="H246" s="5">
        <v>100</v>
      </c>
      <c r="I246" s="25">
        <v>2610</v>
      </c>
      <c r="J246" s="9">
        <v>0</v>
      </c>
      <c r="K246" s="9">
        <v>0</v>
      </c>
      <c r="L246" s="9" t="s">
        <v>177</v>
      </c>
      <c r="M246" s="15">
        <f t="shared" si="6"/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192</v>
      </c>
      <c r="E247" s="5" t="s">
        <v>68</v>
      </c>
      <c r="F247" s="5" t="s">
        <v>175</v>
      </c>
      <c r="G247" s="5" t="s">
        <v>176</v>
      </c>
      <c r="H247" s="5">
        <v>100</v>
      </c>
      <c r="I247" s="25">
        <v>3400</v>
      </c>
      <c r="J247" s="9">
        <v>0</v>
      </c>
      <c r="K247" s="9">
        <v>0</v>
      </c>
      <c r="L247" s="9" t="s">
        <v>177</v>
      </c>
      <c r="M247" s="15">
        <f t="shared" si="6"/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193</v>
      </c>
      <c r="E248" s="5" t="s">
        <v>68</v>
      </c>
      <c r="F248" s="5" t="s">
        <v>175</v>
      </c>
      <c r="G248" s="5" t="s">
        <v>176</v>
      </c>
      <c r="H248" s="5">
        <v>100</v>
      </c>
      <c r="I248" s="25">
        <v>3940</v>
      </c>
      <c r="J248" s="9">
        <v>0</v>
      </c>
      <c r="K248" s="9">
        <v>0</v>
      </c>
      <c r="L248" s="9" t="s">
        <v>177</v>
      </c>
      <c r="M248" s="15">
        <f t="shared" si="6"/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187</v>
      </c>
      <c r="E249" s="5" t="s">
        <v>68</v>
      </c>
      <c r="F249" s="5" t="s">
        <v>175</v>
      </c>
      <c r="G249" s="5" t="s">
        <v>176</v>
      </c>
      <c r="H249" s="5">
        <v>100</v>
      </c>
      <c r="I249" s="28">
        <v>3075</v>
      </c>
      <c r="J249" s="9">
        <v>0</v>
      </c>
      <c r="K249" s="9">
        <v>0</v>
      </c>
      <c r="L249" s="9" t="s">
        <v>177</v>
      </c>
      <c r="M249" s="15">
        <f t="shared" si="6"/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175</v>
      </c>
      <c r="G250" s="5" t="s">
        <v>178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 t="shared" si="6"/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175</v>
      </c>
      <c r="G251" s="5" t="s">
        <v>178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 t="shared" si="6"/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175</v>
      </c>
      <c r="G252" s="5" t="s">
        <v>176</v>
      </c>
      <c r="H252" s="5">
        <v>100</v>
      </c>
      <c r="I252" s="28">
        <v>1813</v>
      </c>
      <c r="J252" s="9">
        <v>0</v>
      </c>
      <c r="K252" s="9">
        <v>0</v>
      </c>
      <c r="L252" s="9" t="s">
        <v>177</v>
      </c>
      <c r="M252" s="15">
        <f t="shared" si="6"/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191</v>
      </c>
      <c r="E253" s="5" t="s">
        <v>68</v>
      </c>
      <c r="F253" s="5" t="s">
        <v>175</v>
      </c>
      <c r="G253" s="5" t="s">
        <v>178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 t="shared" si="6"/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183</v>
      </c>
      <c r="E254" s="5" t="s">
        <v>68</v>
      </c>
      <c r="F254" s="5" t="s">
        <v>175</v>
      </c>
      <c r="G254" s="5" t="s">
        <v>178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 t="shared" si="6"/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194</v>
      </c>
      <c r="E255" s="5" t="s">
        <v>68</v>
      </c>
      <c r="F255" s="5" t="s">
        <v>175</v>
      </c>
      <c r="G255" s="5" t="s">
        <v>176</v>
      </c>
      <c r="H255" s="5">
        <v>100</v>
      </c>
      <c r="I255" s="28">
        <v>2711</v>
      </c>
      <c r="J255" s="9">
        <v>0</v>
      </c>
      <c r="K255" s="9">
        <v>0</v>
      </c>
      <c r="L255" s="9" t="s">
        <v>177</v>
      </c>
      <c r="M255" s="15">
        <f t="shared" si="6"/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195</v>
      </c>
      <c r="E256" s="5" t="s">
        <v>68</v>
      </c>
      <c r="F256" s="5" t="s">
        <v>175</v>
      </c>
      <c r="G256" s="5" t="s">
        <v>176</v>
      </c>
      <c r="H256" s="5">
        <v>100</v>
      </c>
      <c r="I256" s="28">
        <v>4579</v>
      </c>
      <c r="J256" s="9">
        <v>0</v>
      </c>
      <c r="K256" s="9">
        <v>0</v>
      </c>
      <c r="L256" s="9" t="s">
        <v>177</v>
      </c>
      <c r="M256" s="15">
        <f t="shared" si="6"/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196</v>
      </c>
      <c r="E257" s="5" t="s">
        <v>68</v>
      </c>
      <c r="F257" s="5" t="s">
        <v>175</v>
      </c>
      <c r="G257" s="5" t="s">
        <v>176</v>
      </c>
      <c r="H257" s="5">
        <v>100</v>
      </c>
      <c r="I257" s="28">
        <v>4220</v>
      </c>
      <c r="J257" s="9">
        <v>0</v>
      </c>
      <c r="K257" s="9">
        <v>0</v>
      </c>
      <c r="L257" s="9" t="s">
        <v>177</v>
      </c>
      <c r="M257" s="15">
        <f t="shared" si="6"/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184</v>
      </c>
      <c r="E258" s="5" t="s">
        <v>68</v>
      </c>
      <c r="F258" s="5" t="s">
        <v>175</v>
      </c>
      <c r="G258" s="5" t="s">
        <v>178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 t="shared" si="6"/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175</v>
      </c>
      <c r="G259" s="5" t="s">
        <v>178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 t="shared" si="6"/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193</v>
      </c>
      <c r="E260" s="5" t="s">
        <v>68</v>
      </c>
      <c r="F260" s="5" t="s">
        <v>175</v>
      </c>
      <c r="G260" s="5" t="s">
        <v>176</v>
      </c>
      <c r="H260" s="5">
        <v>100</v>
      </c>
      <c r="I260" s="25">
        <v>3869</v>
      </c>
      <c r="J260" s="9">
        <v>0</v>
      </c>
      <c r="K260" s="9">
        <v>0</v>
      </c>
      <c r="L260" s="9" t="s">
        <v>177</v>
      </c>
      <c r="M260" s="15">
        <f t="shared" si="6"/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187</v>
      </c>
      <c r="E261" s="5" t="s">
        <v>68</v>
      </c>
      <c r="F261" s="5" t="s">
        <v>175</v>
      </c>
      <c r="G261" s="5" t="s">
        <v>178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 t="shared" si="6"/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194</v>
      </c>
      <c r="E262" s="5" t="s">
        <v>68</v>
      </c>
      <c r="F262" s="5" t="s">
        <v>175</v>
      </c>
      <c r="G262" s="5" t="s">
        <v>178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 t="shared" si="6"/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198</v>
      </c>
      <c r="E263" s="5" t="s">
        <v>68</v>
      </c>
      <c r="F263" s="5" t="s">
        <v>175</v>
      </c>
      <c r="G263" s="5" t="s">
        <v>176</v>
      </c>
      <c r="H263" s="5">
        <v>100</v>
      </c>
      <c r="I263" s="25">
        <v>2776</v>
      </c>
      <c r="J263" s="9">
        <v>0</v>
      </c>
      <c r="K263" s="9">
        <v>0</v>
      </c>
      <c r="L263" s="9" t="s">
        <v>177</v>
      </c>
      <c r="M263" s="15">
        <f t="shared" si="6"/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197</v>
      </c>
      <c r="E264" s="5" t="s">
        <v>68</v>
      </c>
      <c r="F264" s="5" t="s">
        <v>175</v>
      </c>
      <c r="G264" s="5" t="s">
        <v>176</v>
      </c>
      <c r="H264" s="5">
        <v>100</v>
      </c>
      <c r="I264" s="25">
        <v>2920</v>
      </c>
      <c r="J264" s="9">
        <v>0</v>
      </c>
      <c r="K264" s="9">
        <v>0</v>
      </c>
      <c r="L264" s="9" t="s">
        <v>177</v>
      </c>
      <c r="M264" s="15">
        <f t="shared" si="6"/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195</v>
      </c>
      <c r="E265" s="5" t="s">
        <v>68</v>
      </c>
      <c r="F265" s="5" t="s">
        <v>175</v>
      </c>
      <c r="G265" s="5" t="s">
        <v>178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 t="shared" si="6"/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198</v>
      </c>
      <c r="E266" s="5" t="s">
        <v>68</v>
      </c>
      <c r="F266" s="5" t="s">
        <v>175</v>
      </c>
      <c r="G266" s="5" t="s">
        <v>178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 t="shared" si="6"/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196</v>
      </c>
      <c r="E267" s="5" t="s">
        <v>68</v>
      </c>
      <c r="F267" s="5" t="s">
        <v>175</v>
      </c>
      <c r="G267" s="5" t="s">
        <v>178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 t="shared" si="6"/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175</v>
      </c>
      <c r="G268" s="5" t="s">
        <v>178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 t="shared" si="6"/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193</v>
      </c>
      <c r="E269" s="5" t="s">
        <v>68</v>
      </c>
      <c r="F269" s="5" t="s">
        <v>175</v>
      </c>
      <c r="G269" s="5" t="s">
        <v>178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 t="shared" si="6"/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193</v>
      </c>
      <c r="E270" s="5" t="s">
        <v>68</v>
      </c>
      <c r="F270" s="5" t="s">
        <v>175</v>
      </c>
      <c r="G270" s="5" t="s">
        <v>178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 t="shared" si="6"/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175</v>
      </c>
      <c r="G271" s="5" t="s">
        <v>178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 t="shared" si="6"/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175</v>
      </c>
      <c r="G272" s="5" t="s">
        <v>178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 t="shared" si="6"/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179</v>
      </c>
      <c r="E273" s="5" t="s">
        <v>68</v>
      </c>
      <c r="F273" s="5" t="s">
        <v>175</v>
      </c>
      <c r="G273" s="5" t="s">
        <v>178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 t="shared" si="6"/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174</v>
      </c>
      <c r="E274" s="5" t="s">
        <v>68</v>
      </c>
      <c r="F274" s="5" t="s">
        <v>175</v>
      </c>
      <c r="G274" s="5" t="s">
        <v>178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 t="shared" si="6"/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197</v>
      </c>
      <c r="E275" s="5" t="s">
        <v>68</v>
      </c>
      <c r="F275" s="5" t="s">
        <v>175</v>
      </c>
      <c r="G275" s="5" t="s">
        <v>178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 t="shared" si="6"/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175</v>
      </c>
      <c r="G276" s="5" t="s">
        <v>176</v>
      </c>
      <c r="H276" s="5">
        <v>100</v>
      </c>
      <c r="I276" s="25">
        <v>5820</v>
      </c>
      <c r="J276" s="9">
        <v>0</v>
      </c>
      <c r="K276" s="9">
        <v>0</v>
      </c>
      <c r="L276" s="9" t="s">
        <v>177</v>
      </c>
      <c r="M276" s="15">
        <f t="shared" si="6"/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197</v>
      </c>
      <c r="E277" s="5" t="s">
        <v>68</v>
      </c>
      <c r="F277" s="5" t="s">
        <v>175</v>
      </c>
      <c r="G277" s="5" t="s">
        <v>176</v>
      </c>
      <c r="H277" s="5">
        <v>100</v>
      </c>
      <c r="I277" s="25">
        <v>3196</v>
      </c>
      <c r="J277" s="9">
        <v>0</v>
      </c>
      <c r="K277" s="9">
        <v>0</v>
      </c>
      <c r="L277" s="9" t="s">
        <v>177</v>
      </c>
      <c r="M277" s="15">
        <f t="shared" si="6"/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194</v>
      </c>
      <c r="E278" s="5" t="s">
        <v>68</v>
      </c>
      <c r="F278" s="5" t="s">
        <v>175</v>
      </c>
      <c r="G278" s="5" t="s">
        <v>176</v>
      </c>
      <c r="H278" s="5">
        <v>100</v>
      </c>
      <c r="I278" s="25">
        <v>2819</v>
      </c>
      <c r="J278" s="9">
        <v>0</v>
      </c>
      <c r="K278" s="9">
        <v>0</v>
      </c>
      <c r="L278" s="9" t="s">
        <v>177</v>
      </c>
      <c r="M278" s="15">
        <f t="shared" si="6"/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200</v>
      </c>
      <c r="E279" s="5" t="s">
        <v>68</v>
      </c>
      <c r="F279" s="5" t="s">
        <v>175</v>
      </c>
      <c r="G279" s="5" t="s">
        <v>176</v>
      </c>
      <c r="H279" s="5">
        <v>100</v>
      </c>
      <c r="I279" s="25">
        <v>5070</v>
      </c>
      <c r="J279" s="9">
        <v>0</v>
      </c>
      <c r="K279" s="9">
        <v>0</v>
      </c>
      <c r="L279" s="9" t="s">
        <v>177</v>
      </c>
      <c r="M279" s="15">
        <f t="shared" si="6"/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196</v>
      </c>
      <c r="E280" s="5" t="s">
        <v>68</v>
      </c>
      <c r="F280" s="5" t="s">
        <v>175</v>
      </c>
      <c r="G280" s="5" t="s">
        <v>176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177</v>
      </c>
      <c r="M280" s="15">
        <f t="shared" si="6"/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196</v>
      </c>
      <c r="E281" s="5" t="s">
        <v>68</v>
      </c>
      <c r="F281" s="5" t="s">
        <v>175</v>
      </c>
      <c r="G281" s="5" t="s">
        <v>176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177</v>
      </c>
      <c r="M281" s="15">
        <f t="shared" si="6"/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181</v>
      </c>
      <c r="E282" s="5" t="s">
        <v>68</v>
      </c>
      <c r="F282" s="5" t="s">
        <v>175</v>
      </c>
      <c r="G282" s="5" t="s">
        <v>178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 t="shared" si="6"/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187</v>
      </c>
      <c r="E283" s="5" t="s">
        <v>68</v>
      </c>
      <c r="F283" s="5" t="s">
        <v>175</v>
      </c>
      <c r="G283" s="5" t="s">
        <v>176</v>
      </c>
      <c r="H283" s="5">
        <v>100</v>
      </c>
      <c r="I283" s="25">
        <v>2970</v>
      </c>
      <c r="J283" s="9">
        <v>0</v>
      </c>
      <c r="K283" s="9">
        <v>0</v>
      </c>
      <c r="L283" s="9" t="s">
        <v>177</v>
      </c>
      <c r="M283" s="15">
        <f t="shared" si="6"/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201</v>
      </c>
      <c r="E284" s="5" t="s">
        <v>68</v>
      </c>
      <c r="F284" s="5" t="s">
        <v>175</v>
      </c>
      <c r="G284" s="5" t="s">
        <v>176</v>
      </c>
      <c r="H284" s="5">
        <v>100</v>
      </c>
      <c r="I284" s="25">
        <v>3860</v>
      </c>
      <c r="J284" s="9">
        <v>0</v>
      </c>
      <c r="K284" s="9">
        <v>0</v>
      </c>
      <c r="L284" s="9" t="s">
        <v>177</v>
      </c>
      <c r="M284" s="15">
        <f t="shared" si="6"/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201</v>
      </c>
      <c r="E285" s="5" t="s">
        <v>68</v>
      </c>
      <c r="F285" s="5" t="s">
        <v>175</v>
      </c>
      <c r="G285" s="5" t="s">
        <v>178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 t="shared" si="6"/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187</v>
      </c>
      <c r="E286" s="5" t="s">
        <v>68</v>
      </c>
      <c r="F286" s="5" t="s">
        <v>175</v>
      </c>
      <c r="G286" s="5" t="s">
        <v>178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 t="shared" si="6"/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203</v>
      </c>
      <c r="E287" s="5" t="s">
        <v>68</v>
      </c>
      <c r="F287" s="5" t="s">
        <v>175</v>
      </c>
      <c r="G287" s="5" t="s">
        <v>176</v>
      </c>
      <c r="H287" s="5">
        <v>100</v>
      </c>
      <c r="I287" s="25">
        <v>5600</v>
      </c>
      <c r="J287" s="9">
        <v>0</v>
      </c>
      <c r="K287" s="9">
        <v>0</v>
      </c>
      <c r="L287" s="9" t="s">
        <v>177</v>
      </c>
      <c r="M287" s="15">
        <f t="shared" si="6"/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200</v>
      </c>
      <c r="E288" s="5" t="s">
        <v>68</v>
      </c>
      <c r="F288" s="5" t="s">
        <v>175</v>
      </c>
      <c r="G288" s="5" t="s">
        <v>178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 t="shared" si="6"/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194</v>
      </c>
      <c r="E289" s="5" t="s">
        <v>68</v>
      </c>
      <c r="F289" s="5" t="s">
        <v>175</v>
      </c>
      <c r="G289" s="5" t="s">
        <v>178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 t="shared" si="6"/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204</v>
      </c>
      <c r="E290" s="5" t="s">
        <v>68</v>
      </c>
      <c r="F290" s="5" t="s">
        <v>175</v>
      </c>
      <c r="G290" s="5" t="s">
        <v>176</v>
      </c>
      <c r="H290" s="5">
        <v>100</v>
      </c>
      <c r="I290" s="25">
        <v>5640</v>
      </c>
      <c r="J290" s="9">
        <v>0</v>
      </c>
      <c r="K290" s="9">
        <v>0</v>
      </c>
      <c r="L290" s="9" t="s">
        <v>177</v>
      </c>
      <c r="M290" s="15">
        <f t="shared" si="6"/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193</v>
      </c>
      <c r="E291" s="5" t="s">
        <v>68</v>
      </c>
      <c r="F291" s="5" t="s">
        <v>175</v>
      </c>
      <c r="G291" s="5" t="s">
        <v>176</v>
      </c>
      <c r="H291" s="5">
        <v>100</v>
      </c>
      <c r="I291" s="25">
        <v>4860</v>
      </c>
      <c r="J291" s="9">
        <v>0</v>
      </c>
      <c r="K291" s="9">
        <v>0</v>
      </c>
      <c r="L291" s="9" t="s">
        <v>177</v>
      </c>
      <c r="M291" s="15">
        <f t="shared" si="6"/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179</v>
      </c>
      <c r="E292" s="5" t="s">
        <v>68</v>
      </c>
      <c r="F292" s="5" t="s">
        <v>175</v>
      </c>
      <c r="G292" s="5" t="s">
        <v>176</v>
      </c>
      <c r="H292" s="5">
        <v>100</v>
      </c>
      <c r="I292" s="25">
        <v>2296</v>
      </c>
      <c r="J292" s="9">
        <v>0</v>
      </c>
      <c r="K292" s="9">
        <v>0</v>
      </c>
      <c r="L292" s="9" t="s">
        <v>177</v>
      </c>
      <c r="M292" s="15">
        <f t="shared" si="6"/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193</v>
      </c>
      <c r="E293" s="5" t="s">
        <v>68</v>
      </c>
      <c r="F293" s="5" t="s">
        <v>175</v>
      </c>
      <c r="G293" s="5" t="s">
        <v>176</v>
      </c>
      <c r="H293" s="5">
        <v>100</v>
      </c>
      <c r="I293" s="25">
        <v>4800</v>
      </c>
      <c r="J293" s="9">
        <v>0</v>
      </c>
      <c r="K293" s="9">
        <v>0</v>
      </c>
      <c r="L293" s="9" t="s">
        <v>177</v>
      </c>
      <c r="M293" s="15">
        <f t="shared" si="6"/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203</v>
      </c>
      <c r="E294" s="5" t="s">
        <v>68</v>
      </c>
      <c r="F294" s="5" t="s">
        <v>175</v>
      </c>
      <c r="G294" s="5" t="s">
        <v>176</v>
      </c>
      <c r="H294" s="5">
        <v>100</v>
      </c>
      <c r="I294" s="25">
        <v>5625</v>
      </c>
      <c r="J294" s="9">
        <v>0</v>
      </c>
      <c r="K294" s="9">
        <v>0</v>
      </c>
      <c r="L294" s="9" t="s">
        <v>177</v>
      </c>
      <c r="M294" s="15">
        <f t="shared" ref="M294:M357" si="7">IF(G294="買付",H294*I294+SUM(J294:K294),H294*I294-SUM(J294:K294))</f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203</v>
      </c>
      <c r="E295" s="5" t="s">
        <v>68</v>
      </c>
      <c r="F295" s="5" t="s">
        <v>175</v>
      </c>
      <c r="G295" s="5" t="s">
        <v>178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 t="shared" si="7"/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205</v>
      </c>
      <c r="E296" s="5" t="s">
        <v>68</v>
      </c>
      <c r="F296" s="5" t="s">
        <v>175</v>
      </c>
      <c r="G296" s="5" t="s">
        <v>176</v>
      </c>
      <c r="H296" s="5">
        <v>100</v>
      </c>
      <c r="I296" s="25">
        <v>3466</v>
      </c>
      <c r="J296" s="9">
        <v>0</v>
      </c>
      <c r="K296" s="9">
        <v>0</v>
      </c>
      <c r="L296" s="9" t="s">
        <v>177</v>
      </c>
      <c r="M296" s="15">
        <f t="shared" si="7"/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196</v>
      </c>
      <c r="E297" s="5" t="s">
        <v>68</v>
      </c>
      <c r="F297" s="5" t="s">
        <v>175</v>
      </c>
      <c r="G297" s="5" t="s">
        <v>176</v>
      </c>
      <c r="H297" s="5">
        <v>100</v>
      </c>
      <c r="I297" s="25">
        <v>5475</v>
      </c>
      <c r="J297" s="9">
        <v>0</v>
      </c>
      <c r="K297" s="9">
        <v>0</v>
      </c>
      <c r="L297" s="9" t="s">
        <v>177</v>
      </c>
      <c r="M297" s="15">
        <f t="shared" si="7"/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203</v>
      </c>
      <c r="E298" s="5" t="s">
        <v>68</v>
      </c>
      <c r="F298" s="5" t="s">
        <v>175</v>
      </c>
      <c r="G298" s="5" t="s">
        <v>178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 t="shared" si="7"/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175</v>
      </c>
      <c r="G299" s="5" t="s">
        <v>176</v>
      </c>
      <c r="H299" s="5">
        <v>100</v>
      </c>
      <c r="I299" s="25">
        <v>4715</v>
      </c>
      <c r="J299" s="9">
        <v>0</v>
      </c>
      <c r="K299" s="9">
        <v>0</v>
      </c>
      <c r="L299" s="9" t="s">
        <v>177</v>
      </c>
      <c r="M299" s="15">
        <f t="shared" si="7"/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179</v>
      </c>
      <c r="E300" s="5" t="s">
        <v>68</v>
      </c>
      <c r="F300" s="5" t="s">
        <v>175</v>
      </c>
      <c r="G300" s="5" t="s">
        <v>176</v>
      </c>
      <c r="H300" s="5">
        <v>100</v>
      </c>
      <c r="I300" s="25">
        <v>2097</v>
      </c>
      <c r="J300" s="9">
        <v>0</v>
      </c>
      <c r="K300" s="9">
        <v>0</v>
      </c>
      <c r="L300" s="9" t="s">
        <v>177</v>
      </c>
      <c r="M300" s="15">
        <f t="shared" si="7"/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203</v>
      </c>
      <c r="E301" s="5" t="s">
        <v>68</v>
      </c>
      <c r="F301" s="5" t="s">
        <v>175</v>
      </c>
      <c r="G301" s="5" t="s">
        <v>176</v>
      </c>
      <c r="H301" s="5">
        <v>100</v>
      </c>
      <c r="I301" s="25">
        <v>5645</v>
      </c>
      <c r="J301" s="9">
        <v>0</v>
      </c>
      <c r="K301" s="9">
        <v>0</v>
      </c>
      <c r="L301" s="9" t="s">
        <v>177</v>
      </c>
      <c r="M301" s="15">
        <f t="shared" si="7"/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193</v>
      </c>
      <c r="E302" s="5" t="s">
        <v>68</v>
      </c>
      <c r="F302" s="5" t="s">
        <v>175</v>
      </c>
      <c r="G302" s="5" t="s">
        <v>176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177</v>
      </c>
      <c r="M302" s="15">
        <f t="shared" si="7"/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175</v>
      </c>
      <c r="G303" s="5" t="s">
        <v>176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177</v>
      </c>
      <c r="M303" s="15">
        <f t="shared" si="7"/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205</v>
      </c>
      <c r="E304" s="5" t="s">
        <v>68</v>
      </c>
      <c r="F304" s="5" t="s">
        <v>175</v>
      </c>
      <c r="G304" s="5" t="s">
        <v>178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 t="shared" si="7"/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203</v>
      </c>
      <c r="E305" s="5" t="s">
        <v>68</v>
      </c>
      <c r="F305" s="5" t="s">
        <v>175</v>
      </c>
      <c r="G305" s="5" t="s">
        <v>178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 t="shared" si="7"/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179</v>
      </c>
      <c r="E306" s="5" t="s">
        <v>68</v>
      </c>
      <c r="F306" s="5" t="s">
        <v>175</v>
      </c>
      <c r="G306" s="5" t="s">
        <v>178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 t="shared" si="7"/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204</v>
      </c>
      <c r="E307" s="5" t="s">
        <v>68</v>
      </c>
      <c r="F307" s="5" t="s">
        <v>175</v>
      </c>
      <c r="G307" s="5" t="s">
        <v>178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 t="shared" si="7"/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196</v>
      </c>
      <c r="E308" s="5" t="s">
        <v>68</v>
      </c>
      <c r="F308" s="5" t="s">
        <v>175</v>
      </c>
      <c r="G308" s="5" t="s">
        <v>178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 t="shared" si="7"/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175</v>
      </c>
      <c r="G309" s="5" t="s">
        <v>178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 t="shared" si="7"/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175</v>
      </c>
      <c r="G310" s="5" t="s">
        <v>178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 t="shared" si="7"/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180</v>
      </c>
      <c r="E311" s="5" t="s">
        <v>68</v>
      </c>
      <c r="F311" s="5" t="s">
        <v>175</v>
      </c>
      <c r="G311" s="5" t="s">
        <v>178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 t="shared" si="7"/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189</v>
      </c>
      <c r="E312" s="5" t="s">
        <v>68</v>
      </c>
      <c r="F312" s="5" t="s">
        <v>175</v>
      </c>
      <c r="G312" s="5" t="s">
        <v>178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 t="shared" si="7"/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174</v>
      </c>
      <c r="E313" s="5" t="s">
        <v>68</v>
      </c>
      <c r="F313" s="5" t="s">
        <v>175</v>
      </c>
      <c r="G313" s="5" t="s">
        <v>176</v>
      </c>
      <c r="H313" s="5">
        <v>100</v>
      </c>
      <c r="I313" s="25">
        <v>6340</v>
      </c>
      <c r="J313" s="9">
        <v>0</v>
      </c>
      <c r="K313" s="9">
        <v>0</v>
      </c>
      <c r="L313" s="9" t="s">
        <v>177</v>
      </c>
      <c r="M313" s="15">
        <f t="shared" si="7"/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221</v>
      </c>
      <c r="E314" s="5" t="s">
        <v>68</v>
      </c>
      <c r="F314" s="5" t="s">
        <v>175</v>
      </c>
      <c r="G314" s="5" t="s">
        <v>176</v>
      </c>
      <c r="H314" s="5">
        <v>100</v>
      </c>
      <c r="I314" s="25">
        <v>5505</v>
      </c>
      <c r="J314" s="9">
        <v>0</v>
      </c>
      <c r="K314" s="9">
        <v>0</v>
      </c>
      <c r="L314" s="9" t="s">
        <v>177</v>
      </c>
      <c r="M314" s="15">
        <f t="shared" si="7"/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186</v>
      </c>
      <c r="E315" s="5" t="s">
        <v>68</v>
      </c>
      <c r="F315" s="5" t="s">
        <v>175</v>
      </c>
      <c r="G315" s="5" t="s">
        <v>176</v>
      </c>
      <c r="H315" s="5">
        <v>100</v>
      </c>
      <c r="I315" s="25">
        <v>5815</v>
      </c>
      <c r="J315" s="9">
        <v>0</v>
      </c>
      <c r="K315" s="9">
        <v>0</v>
      </c>
      <c r="L315" s="9" t="s">
        <v>177</v>
      </c>
      <c r="M315" s="15">
        <f t="shared" si="7"/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176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177</v>
      </c>
      <c r="M316" s="15">
        <f t="shared" si="7"/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176</v>
      </c>
      <c r="H317" s="5">
        <v>100</v>
      </c>
      <c r="I317" s="25">
        <v>7268</v>
      </c>
      <c r="J317" s="9">
        <v>0</v>
      </c>
      <c r="K317" s="9">
        <v>0</v>
      </c>
      <c r="L317" s="9" t="s">
        <v>177</v>
      </c>
      <c r="M317" s="15">
        <f t="shared" si="7"/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205</v>
      </c>
      <c r="E318" s="5" t="s">
        <v>67</v>
      </c>
      <c r="F318" s="5" t="s">
        <v>29</v>
      </c>
      <c r="G318" s="5" t="s">
        <v>176</v>
      </c>
      <c r="H318" s="5">
        <v>100</v>
      </c>
      <c r="I318" s="25">
        <v>3459</v>
      </c>
      <c r="J318" s="9">
        <v>0</v>
      </c>
      <c r="K318" s="9">
        <v>0</v>
      </c>
      <c r="L318" s="9" t="s">
        <v>177</v>
      </c>
      <c r="M318" s="15">
        <f t="shared" si="7"/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222</v>
      </c>
      <c r="E319" s="5" t="s">
        <v>67</v>
      </c>
      <c r="F319" s="5" t="s">
        <v>29</v>
      </c>
      <c r="G319" s="5" t="s">
        <v>176</v>
      </c>
      <c r="H319" s="5">
        <v>100</v>
      </c>
      <c r="I319" s="25">
        <v>5623</v>
      </c>
      <c r="J319" s="9">
        <v>0</v>
      </c>
      <c r="K319" s="9">
        <v>0</v>
      </c>
      <c r="L319" s="9" t="s">
        <v>177</v>
      </c>
      <c r="M319" s="15">
        <f t="shared" si="7"/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196</v>
      </c>
      <c r="E320" s="5" t="s">
        <v>67</v>
      </c>
      <c r="F320" s="5" t="s">
        <v>29</v>
      </c>
      <c r="G320" s="5" t="s">
        <v>176</v>
      </c>
      <c r="H320" s="5">
        <v>100</v>
      </c>
      <c r="I320" s="25">
        <v>5627</v>
      </c>
      <c r="J320" s="9">
        <v>0</v>
      </c>
      <c r="K320" s="9">
        <v>0</v>
      </c>
      <c r="L320" s="9" t="s">
        <v>177</v>
      </c>
      <c r="M320" s="15">
        <f t="shared" si="7"/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223</v>
      </c>
      <c r="E321" s="5" t="s">
        <v>67</v>
      </c>
      <c r="F321" s="5" t="s">
        <v>29</v>
      </c>
      <c r="G321" s="5" t="s">
        <v>176</v>
      </c>
      <c r="H321" s="5">
        <v>100</v>
      </c>
      <c r="I321" s="25">
        <v>2840</v>
      </c>
      <c r="J321" s="9">
        <v>0</v>
      </c>
      <c r="K321" s="9">
        <v>0</v>
      </c>
      <c r="L321" s="9" t="s">
        <v>177</v>
      </c>
      <c r="M321" s="15">
        <f t="shared" si="7"/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222</v>
      </c>
      <c r="E322" s="5" t="s">
        <v>67</v>
      </c>
      <c r="F322" s="5" t="s">
        <v>29</v>
      </c>
      <c r="G322" s="5" t="s">
        <v>176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177</v>
      </c>
      <c r="M322" s="15">
        <f t="shared" si="7"/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224</v>
      </c>
      <c r="E323" s="5" t="s">
        <v>67</v>
      </c>
      <c r="F323" s="5" t="s">
        <v>29</v>
      </c>
      <c r="G323" s="5" t="s">
        <v>176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177</v>
      </c>
      <c r="M323" s="15">
        <f t="shared" si="7"/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205</v>
      </c>
      <c r="E324" s="5" t="s">
        <v>68</v>
      </c>
      <c r="F324" s="5" t="s">
        <v>175</v>
      </c>
      <c r="G324" s="5" t="s">
        <v>178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 t="shared" si="7"/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222</v>
      </c>
      <c r="E325" s="5" t="s">
        <v>68</v>
      </c>
      <c r="F325" s="5" t="s">
        <v>175</v>
      </c>
      <c r="G325" s="5" t="s">
        <v>178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 t="shared" si="7"/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223</v>
      </c>
      <c r="E326" s="5" t="s">
        <v>68</v>
      </c>
      <c r="F326" s="5" t="s">
        <v>175</v>
      </c>
      <c r="G326" s="5" t="s">
        <v>178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 t="shared" si="7"/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222</v>
      </c>
      <c r="E327" s="5" t="s">
        <v>68</v>
      </c>
      <c r="F327" s="5" t="s">
        <v>175</v>
      </c>
      <c r="G327" s="5" t="s">
        <v>178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 t="shared" si="7"/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178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 t="shared" si="7"/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178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 t="shared" si="7"/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196</v>
      </c>
      <c r="E330" s="5" t="s">
        <v>67</v>
      </c>
      <c r="F330" s="5" t="s">
        <v>29</v>
      </c>
      <c r="G330" s="5" t="s">
        <v>178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 t="shared" si="7"/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174</v>
      </c>
      <c r="E331" s="5" t="s">
        <v>68</v>
      </c>
      <c r="F331" s="5" t="s">
        <v>175</v>
      </c>
      <c r="G331" s="5" t="s">
        <v>178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 t="shared" si="7"/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186</v>
      </c>
      <c r="E332" s="5" t="s">
        <v>68</v>
      </c>
      <c r="F332" s="5" t="s">
        <v>175</v>
      </c>
      <c r="G332" s="5" t="s">
        <v>178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 t="shared" si="7"/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175</v>
      </c>
      <c r="G333" s="5" t="s">
        <v>178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 t="shared" si="7"/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205</v>
      </c>
      <c r="E334" s="5" t="s">
        <v>68</v>
      </c>
      <c r="F334" s="5" t="s">
        <v>175</v>
      </c>
      <c r="G334" s="5" t="s">
        <v>176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177</v>
      </c>
      <c r="M334" s="15">
        <f t="shared" si="7"/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223</v>
      </c>
      <c r="E335" s="5" t="s">
        <v>67</v>
      </c>
      <c r="F335" s="5" t="s">
        <v>29</v>
      </c>
      <c r="G335" s="5" t="s">
        <v>176</v>
      </c>
      <c r="H335" s="5">
        <v>100</v>
      </c>
      <c r="I335" s="25">
        <v>2980</v>
      </c>
      <c r="J335" s="9">
        <v>0</v>
      </c>
      <c r="K335" s="9">
        <v>0</v>
      </c>
      <c r="L335" s="9" t="s">
        <v>177</v>
      </c>
      <c r="M335" s="15">
        <f t="shared" si="7"/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225</v>
      </c>
      <c r="E336" s="5" t="s">
        <v>67</v>
      </c>
      <c r="F336" s="5" t="s">
        <v>29</v>
      </c>
      <c r="G336" s="5" t="s">
        <v>176</v>
      </c>
      <c r="H336" s="5">
        <v>100</v>
      </c>
      <c r="I336" s="25">
        <v>3405</v>
      </c>
      <c r="J336" s="9">
        <v>0</v>
      </c>
      <c r="K336" s="9">
        <v>0</v>
      </c>
      <c r="L336" s="9" t="s">
        <v>177</v>
      </c>
      <c r="M336" s="15">
        <f t="shared" si="7"/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282</v>
      </c>
      <c r="E337" s="5" t="s">
        <v>67</v>
      </c>
      <c r="F337" s="5" t="s">
        <v>29</v>
      </c>
      <c r="G337" s="5" t="s">
        <v>176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177</v>
      </c>
      <c r="M337" s="15">
        <f t="shared" si="7"/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180</v>
      </c>
      <c r="E338" s="5" t="s">
        <v>67</v>
      </c>
      <c r="F338" s="5" t="s">
        <v>29</v>
      </c>
      <c r="G338" s="5" t="s">
        <v>176</v>
      </c>
      <c r="H338" s="5">
        <v>100</v>
      </c>
      <c r="I338" s="25">
        <v>3330</v>
      </c>
      <c r="J338" s="9">
        <v>0</v>
      </c>
      <c r="K338" s="9">
        <v>0</v>
      </c>
      <c r="L338" s="9" t="s">
        <v>177</v>
      </c>
      <c r="M338" s="15">
        <f t="shared" si="7"/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192</v>
      </c>
      <c r="E339" s="5" t="s">
        <v>67</v>
      </c>
      <c r="F339" s="5" t="s">
        <v>29</v>
      </c>
      <c r="G339" s="5" t="s">
        <v>176</v>
      </c>
      <c r="H339" s="5">
        <v>100</v>
      </c>
      <c r="I339" s="25">
        <v>4017</v>
      </c>
      <c r="J339" s="9">
        <v>0</v>
      </c>
      <c r="K339" s="9">
        <v>0</v>
      </c>
      <c r="L339" s="9" t="s">
        <v>177</v>
      </c>
      <c r="M339" s="15">
        <f t="shared" si="7"/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176</v>
      </c>
      <c r="H340" s="5">
        <v>100</v>
      </c>
      <c r="I340" s="25">
        <v>3440</v>
      </c>
      <c r="J340" s="9">
        <v>0</v>
      </c>
      <c r="K340" s="9">
        <v>0</v>
      </c>
      <c r="L340" s="9" t="s">
        <v>177</v>
      </c>
      <c r="M340" s="15">
        <f t="shared" si="7"/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181</v>
      </c>
      <c r="E341" s="5" t="s">
        <v>67</v>
      </c>
      <c r="F341" s="5" t="s">
        <v>29</v>
      </c>
      <c r="G341" s="5" t="s">
        <v>176</v>
      </c>
      <c r="H341" s="5">
        <v>100</v>
      </c>
      <c r="I341" s="25">
        <v>5450</v>
      </c>
      <c r="J341" s="9">
        <v>0</v>
      </c>
      <c r="K341" s="9">
        <v>0</v>
      </c>
      <c r="L341" s="9" t="s">
        <v>177</v>
      </c>
      <c r="M341" s="15">
        <f t="shared" si="7"/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226</v>
      </c>
      <c r="E342" s="5" t="s">
        <v>68</v>
      </c>
      <c r="F342" s="5" t="s">
        <v>175</v>
      </c>
      <c r="G342" s="5" t="s">
        <v>176</v>
      </c>
      <c r="H342" s="5">
        <v>100</v>
      </c>
      <c r="I342" s="25">
        <v>2650</v>
      </c>
      <c r="J342" s="9">
        <v>0</v>
      </c>
      <c r="K342" s="9">
        <v>0</v>
      </c>
      <c r="L342" s="9" t="s">
        <v>177</v>
      </c>
      <c r="M342" s="15">
        <f t="shared" si="7"/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282</v>
      </c>
      <c r="E343" s="5" t="s">
        <v>68</v>
      </c>
      <c r="F343" s="5" t="s">
        <v>175</v>
      </c>
      <c r="G343" s="5" t="s">
        <v>178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 t="shared" si="7"/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196</v>
      </c>
      <c r="E344" s="5" t="s">
        <v>68</v>
      </c>
      <c r="F344" s="5" t="s">
        <v>175</v>
      </c>
      <c r="G344" s="5" t="s">
        <v>176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177</v>
      </c>
      <c r="M344" s="15">
        <f t="shared" si="7"/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205</v>
      </c>
      <c r="E345" s="5" t="s">
        <v>68</v>
      </c>
      <c r="F345" s="5" t="s">
        <v>175</v>
      </c>
      <c r="G345" s="5" t="s">
        <v>176</v>
      </c>
      <c r="H345" s="5">
        <v>100</v>
      </c>
      <c r="I345" s="25">
        <v>3600</v>
      </c>
      <c r="J345" s="9">
        <v>0</v>
      </c>
      <c r="K345" s="9">
        <v>0</v>
      </c>
      <c r="L345" s="9" t="s">
        <v>177</v>
      </c>
      <c r="M345" s="15">
        <f t="shared" si="7"/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222</v>
      </c>
      <c r="E346" s="5" t="s">
        <v>68</v>
      </c>
      <c r="F346" s="5" t="s">
        <v>175</v>
      </c>
      <c r="G346" s="5" t="s">
        <v>176</v>
      </c>
      <c r="H346" s="5">
        <v>100</v>
      </c>
      <c r="I346" s="25">
        <v>5390</v>
      </c>
      <c r="J346" s="9">
        <v>0</v>
      </c>
      <c r="K346" s="9">
        <v>0</v>
      </c>
      <c r="L346" s="9" t="s">
        <v>177</v>
      </c>
      <c r="M346" s="15">
        <f t="shared" si="7"/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227</v>
      </c>
      <c r="E347" s="5" t="s">
        <v>68</v>
      </c>
      <c r="F347" s="5" t="s">
        <v>175</v>
      </c>
      <c r="G347" s="5" t="s">
        <v>176</v>
      </c>
      <c r="H347" s="5">
        <v>100</v>
      </c>
      <c r="I347" s="25">
        <v>3758</v>
      </c>
      <c r="J347" s="9">
        <v>0</v>
      </c>
      <c r="K347" s="9">
        <v>0</v>
      </c>
      <c r="L347" s="9" t="s">
        <v>177</v>
      </c>
      <c r="M347" s="15">
        <f t="shared" si="7"/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228</v>
      </c>
      <c r="E348" s="5" t="s">
        <v>68</v>
      </c>
      <c r="F348" s="5" t="s">
        <v>175</v>
      </c>
      <c r="G348" s="5" t="s">
        <v>176</v>
      </c>
      <c r="H348" s="5">
        <v>100</v>
      </c>
      <c r="I348" s="25">
        <v>2299</v>
      </c>
      <c r="J348" s="9">
        <v>0</v>
      </c>
      <c r="K348" s="9">
        <v>0</v>
      </c>
      <c r="L348" s="9" t="s">
        <v>177</v>
      </c>
      <c r="M348" s="15">
        <f t="shared" si="7"/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229</v>
      </c>
      <c r="E349" s="5" t="s">
        <v>68</v>
      </c>
      <c r="F349" s="5" t="s">
        <v>175</v>
      </c>
      <c r="G349" s="5" t="s">
        <v>176</v>
      </c>
      <c r="H349" s="5">
        <v>100</v>
      </c>
      <c r="I349" s="25">
        <v>7357</v>
      </c>
      <c r="J349" s="9">
        <v>0</v>
      </c>
      <c r="K349" s="9">
        <v>0</v>
      </c>
      <c r="L349" s="9" t="s">
        <v>177</v>
      </c>
      <c r="M349" s="15">
        <f t="shared" si="7"/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186</v>
      </c>
      <c r="E350" s="5" t="s">
        <v>68</v>
      </c>
      <c r="F350" s="5" t="s">
        <v>175</v>
      </c>
      <c r="G350" s="5" t="s">
        <v>176</v>
      </c>
      <c r="H350" s="5">
        <v>100</v>
      </c>
      <c r="I350" s="25">
        <v>5765</v>
      </c>
      <c r="J350" s="9">
        <v>0</v>
      </c>
      <c r="K350" s="9">
        <v>0</v>
      </c>
      <c r="L350" s="9" t="s">
        <v>177</v>
      </c>
      <c r="M350" s="15">
        <f t="shared" si="7"/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176</v>
      </c>
      <c r="H351" s="5">
        <v>100</v>
      </c>
      <c r="I351" s="25">
        <v>6980</v>
      </c>
      <c r="J351" s="9">
        <v>0</v>
      </c>
      <c r="K351" s="9">
        <v>0</v>
      </c>
      <c r="L351" s="9" t="s">
        <v>177</v>
      </c>
      <c r="M351" s="15">
        <f t="shared" si="7"/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226</v>
      </c>
      <c r="E352" s="5" t="s">
        <v>68</v>
      </c>
      <c r="F352" s="5" t="s">
        <v>175</v>
      </c>
      <c r="G352" s="5" t="s">
        <v>176</v>
      </c>
      <c r="H352" s="5">
        <v>100</v>
      </c>
      <c r="I352" s="25">
        <v>2543</v>
      </c>
      <c r="J352" s="9">
        <v>0</v>
      </c>
      <c r="K352" s="9">
        <v>0</v>
      </c>
      <c r="L352" s="9" t="s">
        <v>177</v>
      </c>
      <c r="M352" s="15">
        <f t="shared" si="7"/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175</v>
      </c>
      <c r="G353" s="5" t="s">
        <v>176</v>
      </c>
      <c r="H353" s="5">
        <v>100</v>
      </c>
      <c r="I353" s="25">
        <v>4490</v>
      </c>
      <c r="J353" s="9">
        <v>0</v>
      </c>
      <c r="K353" s="9">
        <v>0</v>
      </c>
      <c r="L353" s="9" t="s">
        <v>177</v>
      </c>
      <c r="M353" s="15">
        <f t="shared" si="7"/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176</v>
      </c>
      <c r="H354" s="5">
        <v>100</v>
      </c>
      <c r="I354" s="25">
        <v>3605</v>
      </c>
      <c r="J354" s="9">
        <v>0</v>
      </c>
      <c r="K354" s="9">
        <v>0</v>
      </c>
      <c r="L354" s="9" t="s">
        <v>177</v>
      </c>
      <c r="M354" s="15">
        <f t="shared" si="7"/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230</v>
      </c>
      <c r="E355" s="5" t="s">
        <v>67</v>
      </c>
      <c r="F355" s="5" t="s">
        <v>29</v>
      </c>
      <c r="G355" s="5" t="s">
        <v>176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177</v>
      </c>
      <c r="M355" s="15">
        <f t="shared" si="7"/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224</v>
      </c>
      <c r="E356" s="5" t="s">
        <v>67</v>
      </c>
      <c r="F356" s="5" t="s">
        <v>29</v>
      </c>
      <c r="G356" s="5" t="s">
        <v>178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 t="shared" si="7"/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176</v>
      </c>
      <c r="H357" s="5">
        <v>100</v>
      </c>
      <c r="I357" s="25">
        <v>3803</v>
      </c>
      <c r="J357" s="9">
        <v>0</v>
      </c>
      <c r="K357" s="9">
        <v>0</v>
      </c>
      <c r="L357" s="9" t="s">
        <v>177</v>
      </c>
      <c r="M357" s="15">
        <f t="shared" si="7"/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176</v>
      </c>
      <c r="H358" s="5">
        <v>100</v>
      </c>
      <c r="I358" s="25">
        <v>2073</v>
      </c>
      <c r="J358" s="9">
        <v>0</v>
      </c>
      <c r="K358" s="9">
        <v>0</v>
      </c>
      <c r="L358" s="9" t="s">
        <v>177</v>
      </c>
      <c r="M358" s="15">
        <f t="shared" ref="M358:M381" si="8">IF(G358="買付",H358*I358+SUM(J358:K358),H358*I358-SUM(J358:K358))</f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176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 t="shared" si="8"/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204</v>
      </c>
      <c r="E360" s="5" t="s">
        <v>67</v>
      </c>
      <c r="F360" s="5" t="s">
        <v>29</v>
      </c>
      <c r="G360" s="5" t="s">
        <v>176</v>
      </c>
      <c r="H360" s="5">
        <v>100</v>
      </c>
      <c r="I360" s="25">
        <v>5799</v>
      </c>
      <c r="J360" s="9">
        <v>0</v>
      </c>
      <c r="K360" s="9">
        <v>0</v>
      </c>
      <c r="L360" s="9" t="s">
        <v>177</v>
      </c>
      <c r="M360" s="15">
        <f t="shared" si="8"/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184</v>
      </c>
      <c r="E361" s="5" t="s">
        <v>67</v>
      </c>
      <c r="F361" s="5" t="s">
        <v>29</v>
      </c>
      <c r="G361" s="5" t="s">
        <v>176</v>
      </c>
      <c r="H361" s="5">
        <v>100</v>
      </c>
      <c r="I361" s="25">
        <v>5240</v>
      </c>
      <c r="J361" s="9">
        <v>0</v>
      </c>
      <c r="K361" s="9">
        <v>0</v>
      </c>
      <c r="L361" s="9" t="s">
        <v>177</v>
      </c>
      <c r="M361" s="15">
        <f t="shared" si="8"/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178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 t="shared" si="8"/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230</v>
      </c>
      <c r="E363" s="5" t="s">
        <v>67</v>
      </c>
      <c r="F363" s="5" t="s">
        <v>29</v>
      </c>
      <c r="G363" s="5" t="s">
        <v>178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 t="shared" si="8"/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192</v>
      </c>
      <c r="E364" s="5" t="s">
        <v>67</v>
      </c>
      <c r="F364" s="5" t="s">
        <v>29</v>
      </c>
      <c r="G364" s="5" t="s">
        <v>178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 t="shared" si="8"/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205</v>
      </c>
      <c r="E365" s="5" t="s">
        <v>67</v>
      </c>
      <c r="F365" s="5" t="s">
        <v>29</v>
      </c>
      <c r="G365" s="5" t="s">
        <v>178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 t="shared" si="8"/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222</v>
      </c>
      <c r="E366" s="5" t="s">
        <v>67</v>
      </c>
      <c r="F366" s="5" t="s">
        <v>29</v>
      </c>
      <c r="G366" s="5" t="s">
        <v>178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 t="shared" si="8"/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178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 t="shared" si="8"/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226</v>
      </c>
      <c r="E368" s="5" t="s">
        <v>67</v>
      </c>
      <c r="F368" s="5" t="s">
        <v>29</v>
      </c>
      <c r="G368" s="5" t="s">
        <v>178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 t="shared" si="8"/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204</v>
      </c>
      <c r="E369" s="5" t="s">
        <v>67</v>
      </c>
      <c r="F369" s="5" t="s">
        <v>29</v>
      </c>
      <c r="G369" s="5" t="s">
        <v>178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 t="shared" si="8"/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180</v>
      </c>
      <c r="E370" s="5" t="s">
        <v>67</v>
      </c>
      <c r="F370" s="5" t="s">
        <v>29</v>
      </c>
      <c r="G370" s="5" t="s">
        <v>178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 t="shared" si="8"/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223</v>
      </c>
      <c r="E371" s="5" t="s">
        <v>67</v>
      </c>
      <c r="F371" s="5" t="s">
        <v>29</v>
      </c>
      <c r="G371" s="5" t="s">
        <v>178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 t="shared" si="8"/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225</v>
      </c>
      <c r="E372" s="5" t="s">
        <v>67</v>
      </c>
      <c r="F372" s="5" t="s">
        <v>29</v>
      </c>
      <c r="G372" s="5" t="s">
        <v>178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 t="shared" si="8"/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227</v>
      </c>
      <c r="E373" s="5" t="s">
        <v>68</v>
      </c>
      <c r="F373" s="5" t="s">
        <v>175</v>
      </c>
      <c r="G373" s="5" t="s">
        <v>178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 t="shared" si="8"/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186</v>
      </c>
      <c r="E374" s="5" t="s">
        <v>68</v>
      </c>
      <c r="F374" s="5" t="s">
        <v>175</v>
      </c>
      <c r="G374" s="5" t="s">
        <v>178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 t="shared" si="8"/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193</v>
      </c>
      <c r="E375" s="5" t="s">
        <v>68</v>
      </c>
      <c r="F375" s="5" t="s">
        <v>175</v>
      </c>
      <c r="G375" s="5" t="s">
        <v>178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 t="shared" si="8"/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186</v>
      </c>
      <c r="E376" s="5" t="s">
        <v>68</v>
      </c>
      <c r="F376" s="5" t="s">
        <v>175</v>
      </c>
      <c r="G376" s="5" t="s">
        <v>176</v>
      </c>
      <c r="H376" s="5">
        <v>100</v>
      </c>
      <c r="I376" s="25">
        <v>5880</v>
      </c>
      <c r="J376" s="9">
        <v>0</v>
      </c>
      <c r="K376" s="9">
        <v>0</v>
      </c>
      <c r="L376" s="9" t="s">
        <v>177</v>
      </c>
      <c r="M376" s="15">
        <f t="shared" si="8"/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175</v>
      </c>
      <c r="G377" s="5" t="s">
        <v>176</v>
      </c>
      <c r="H377" s="5">
        <v>100</v>
      </c>
      <c r="I377" s="25">
        <v>3473</v>
      </c>
      <c r="J377" s="9">
        <v>0</v>
      </c>
      <c r="K377" s="9">
        <v>0</v>
      </c>
      <c r="L377" s="9" t="s">
        <v>177</v>
      </c>
      <c r="M377" s="15">
        <f t="shared" si="8"/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193</v>
      </c>
      <c r="E378" s="5" t="s">
        <v>68</v>
      </c>
      <c r="F378" s="5" t="s">
        <v>175</v>
      </c>
      <c r="G378" s="5" t="s">
        <v>178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 t="shared" si="8"/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193</v>
      </c>
      <c r="E379" s="5" t="s">
        <v>68</v>
      </c>
      <c r="F379" s="5" t="s">
        <v>175</v>
      </c>
      <c r="G379" s="5" t="s">
        <v>178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 t="shared" si="8"/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174</v>
      </c>
      <c r="E380" s="5" t="s">
        <v>68</v>
      </c>
      <c r="F380" s="5" t="s">
        <v>175</v>
      </c>
      <c r="G380" s="5" t="s">
        <v>176</v>
      </c>
      <c r="H380" s="5">
        <v>100</v>
      </c>
      <c r="I380" s="25">
        <v>6936</v>
      </c>
      <c r="J380" s="9">
        <v>0</v>
      </c>
      <c r="K380" s="9">
        <v>0</v>
      </c>
      <c r="L380" s="9" t="s">
        <v>177</v>
      </c>
      <c r="M380" s="15">
        <f t="shared" si="8"/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175</v>
      </c>
      <c r="G381" s="5" t="s">
        <v>178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 t="shared" si="8"/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232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177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186</v>
      </c>
      <c r="E383" s="5" t="s">
        <v>68</v>
      </c>
      <c r="F383" s="5" t="s">
        <v>175</v>
      </c>
      <c r="G383" s="5" t="s">
        <v>176</v>
      </c>
      <c r="H383" s="5">
        <v>100</v>
      </c>
      <c r="I383" s="25">
        <v>5824</v>
      </c>
      <c r="J383" s="9">
        <v>0</v>
      </c>
      <c r="K383" s="9">
        <v>0</v>
      </c>
      <c r="L383" s="9" t="s">
        <v>177</v>
      </c>
      <c r="M383" s="15">
        <f t="shared" ref="M383:M414" si="9">IF(G383="買付",H383*I383+SUM(J383:K383),H383*I383-SUM(J383:K383))</f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175</v>
      </c>
      <c r="G384" s="5" t="s">
        <v>176</v>
      </c>
      <c r="H384" s="5">
        <v>100</v>
      </c>
      <c r="I384" s="25">
        <v>4861</v>
      </c>
      <c r="J384" s="9">
        <v>0</v>
      </c>
      <c r="K384" s="9">
        <v>0</v>
      </c>
      <c r="L384" s="9" t="s">
        <v>177</v>
      </c>
      <c r="M384" s="15">
        <f t="shared" si="9"/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175</v>
      </c>
      <c r="G385" s="5" t="s">
        <v>178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 t="shared" si="9"/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174</v>
      </c>
      <c r="E386" s="5" t="s">
        <v>68</v>
      </c>
      <c r="F386" s="5" t="s">
        <v>175</v>
      </c>
      <c r="G386" s="5" t="s">
        <v>178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 t="shared" si="9"/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175</v>
      </c>
      <c r="G387" s="5" t="s">
        <v>178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 t="shared" si="9"/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181</v>
      </c>
      <c r="E388" s="5" t="s">
        <v>67</v>
      </c>
      <c r="F388" s="5" t="s">
        <v>29</v>
      </c>
      <c r="G388" s="5" t="s">
        <v>178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 t="shared" si="9"/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186</v>
      </c>
      <c r="E389" s="5" t="s">
        <v>67</v>
      </c>
      <c r="F389" s="5" t="s">
        <v>29</v>
      </c>
      <c r="G389" s="5" t="s">
        <v>178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 t="shared" si="9"/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228</v>
      </c>
      <c r="E390" s="5" t="s">
        <v>67</v>
      </c>
      <c r="F390" s="5" t="s">
        <v>29</v>
      </c>
      <c r="G390" s="5" t="s">
        <v>178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 t="shared" si="9"/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196</v>
      </c>
      <c r="E391" s="5" t="s">
        <v>67</v>
      </c>
      <c r="F391" s="5" t="s">
        <v>29</v>
      </c>
      <c r="G391" s="5" t="s">
        <v>178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 t="shared" si="9"/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178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 t="shared" si="9"/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178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 t="shared" si="9"/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184</v>
      </c>
      <c r="E394" s="5" t="s">
        <v>67</v>
      </c>
      <c r="F394" s="5" t="s">
        <v>29</v>
      </c>
      <c r="G394" s="5" t="s">
        <v>178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 t="shared" si="9"/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175</v>
      </c>
      <c r="G395" s="5" t="s">
        <v>178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 t="shared" si="9"/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 t="shared" si="9"/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175</v>
      </c>
      <c r="G397" s="5" t="s">
        <v>178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 t="shared" si="9"/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205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 t="shared" si="9"/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 t="shared" si="9"/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225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 t="shared" si="9"/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187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 t="shared" si="9"/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 t="shared" si="9"/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237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 t="shared" si="9"/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229</v>
      </c>
      <c r="E404" s="5" t="s">
        <v>67</v>
      </c>
      <c r="F404" s="5" t="s">
        <v>29</v>
      </c>
      <c r="G404" s="5" t="s">
        <v>178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 t="shared" si="9"/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178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 t="shared" si="9"/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205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 t="shared" si="9"/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239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177</v>
      </c>
      <c r="M407" s="15">
        <f t="shared" si="9"/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240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177</v>
      </c>
      <c r="M408" s="15">
        <f t="shared" si="9"/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186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177</v>
      </c>
      <c r="M409" s="15">
        <f t="shared" si="9"/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177</v>
      </c>
      <c r="M410" s="15">
        <f t="shared" si="9"/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237</v>
      </c>
      <c r="E411" s="5" t="s">
        <v>67</v>
      </c>
      <c r="F411" s="5" t="s">
        <v>29</v>
      </c>
      <c r="G411" s="5" t="s">
        <v>178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 t="shared" si="9"/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223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177</v>
      </c>
      <c r="M412" s="15">
        <f t="shared" si="9"/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241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177</v>
      </c>
      <c r="M413" s="15">
        <f t="shared" si="9"/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241</v>
      </c>
      <c r="E414" s="5" t="s">
        <v>67</v>
      </c>
      <c r="F414" s="5" t="s">
        <v>29</v>
      </c>
      <c r="G414" s="5" t="s">
        <v>178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 t="shared" si="9"/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240</v>
      </c>
      <c r="E415" s="5" t="s">
        <v>67</v>
      </c>
      <c r="F415" s="5" t="s">
        <v>29</v>
      </c>
      <c r="G415" s="5" t="s">
        <v>178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 t="shared" ref="M415:M446" si="10">IF(G415="買付",H415*I415+SUM(J415:K415),H415*I415-SUM(J415:K415))</f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174</v>
      </c>
      <c r="E416" s="5" t="s">
        <v>68</v>
      </c>
      <c r="F416" s="5" t="s">
        <v>175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177</v>
      </c>
      <c r="M416" s="15">
        <f t="shared" si="10"/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242</v>
      </c>
      <c r="E417" s="5" t="s">
        <v>68</v>
      </c>
      <c r="F417" s="5" t="s">
        <v>175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177</v>
      </c>
      <c r="M417" s="15">
        <f t="shared" si="10"/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204</v>
      </c>
      <c r="E418" s="5" t="s">
        <v>68</v>
      </c>
      <c r="F418" s="5" t="s">
        <v>175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177</v>
      </c>
      <c r="M418" s="15">
        <f t="shared" si="10"/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243</v>
      </c>
      <c r="E419" s="5" t="s">
        <v>68</v>
      </c>
      <c r="F419" s="5" t="s">
        <v>175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177</v>
      </c>
      <c r="M419" s="15">
        <f t="shared" si="10"/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244</v>
      </c>
      <c r="E420" s="5" t="s">
        <v>68</v>
      </c>
      <c r="F420" s="5" t="s">
        <v>175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177</v>
      </c>
      <c r="M420" s="15">
        <f t="shared" si="10"/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245</v>
      </c>
      <c r="E421" s="5" t="s">
        <v>68</v>
      </c>
      <c r="F421" s="5" t="s">
        <v>175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177</v>
      </c>
      <c r="M421" s="15">
        <f t="shared" si="10"/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174</v>
      </c>
      <c r="E422" s="5" t="s">
        <v>68</v>
      </c>
      <c r="F422" s="5" t="s">
        <v>175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177</v>
      </c>
      <c r="M422" s="15">
        <f t="shared" si="10"/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239</v>
      </c>
      <c r="E423" s="5" t="s">
        <v>67</v>
      </c>
      <c r="F423" s="5" t="s">
        <v>29</v>
      </c>
      <c r="G423" s="5" t="s">
        <v>178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 t="shared" si="10"/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187</v>
      </c>
      <c r="E424" s="5" t="s">
        <v>67</v>
      </c>
      <c r="F424" s="5" t="s">
        <v>29</v>
      </c>
      <c r="G424" s="5" t="s">
        <v>178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 t="shared" si="10"/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247</v>
      </c>
      <c r="E425" s="5" t="s">
        <v>68</v>
      </c>
      <c r="F425" s="5" t="s">
        <v>175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177</v>
      </c>
      <c r="M425" s="15">
        <f t="shared" si="10"/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247</v>
      </c>
      <c r="E426" s="5" t="s">
        <v>68</v>
      </c>
      <c r="F426" s="5" t="s">
        <v>175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177</v>
      </c>
      <c r="M426" s="15">
        <f t="shared" si="10"/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247</v>
      </c>
      <c r="E427" s="5" t="s">
        <v>68</v>
      </c>
      <c r="F427" s="5" t="s">
        <v>175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177</v>
      </c>
      <c r="M427" s="15">
        <f t="shared" si="10"/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204</v>
      </c>
      <c r="E428" s="5" t="s">
        <v>68</v>
      </c>
      <c r="F428" s="5" t="s">
        <v>175</v>
      </c>
      <c r="G428" s="5" t="s">
        <v>178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 t="shared" si="10"/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223</v>
      </c>
      <c r="E429" s="5" t="s">
        <v>68</v>
      </c>
      <c r="F429" s="5" t="s">
        <v>175</v>
      </c>
      <c r="G429" s="5" t="s">
        <v>178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 t="shared" si="10"/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249</v>
      </c>
      <c r="E430" s="5" t="s">
        <v>68</v>
      </c>
      <c r="F430" s="5" t="s">
        <v>175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177</v>
      </c>
      <c r="M430" s="15">
        <f t="shared" si="10"/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242</v>
      </c>
      <c r="E431" s="5" t="s">
        <v>68</v>
      </c>
      <c r="F431" s="5" t="s">
        <v>175</v>
      </c>
      <c r="G431" s="5" t="s">
        <v>178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 t="shared" si="10"/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249</v>
      </c>
      <c r="E432" s="5" t="s">
        <v>68</v>
      </c>
      <c r="F432" s="5" t="s">
        <v>175</v>
      </c>
      <c r="G432" s="5" t="s">
        <v>178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 t="shared" si="10"/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175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177</v>
      </c>
      <c r="M433" s="15">
        <f t="shared" si="10"/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250</v>
      </c>
      <c r="E434" s="5" t="s">
        <v>68</v>
      </c>
      <c r="F434" s="5" t="s">
        <v>175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177</v>
      </c>
      <c r="M434" s="15">
        <f t="shared" si="10"/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244</v>
      </c>
      <c r="E435" s="5" t="s">
        <v>68</v>
      </c>
      <c r="F435" s="5" t="s">
        <v>175</v>
      </c>
      <c r="G435" s="5" t="s">
        <v>178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 t="shared" si="10"/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175</v>
      </c>
      <c r="G436" s="5" t="s">
        <v>178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 t="shared" si="10"/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175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177</v>
      </c>
      <c r="M437" s="15">
        <f t="shared" si="10"/>
        <v>653500</v>
      </c>
      <c r="N437" s="21">
        <v>0</v>
      </c>
    </row>
    <row r="438" spans="1:14" x14ac:dyDescent="0.7">
      <c r="A438" s="4">
        <v>45366</v>
      </c>
      <c r="B438" s="4">
        <v>45370</v>
      </c>
      <c r="C438" s="5">
        <v>5186</v>
      </c>
      <c r="D438" s="9" t="s">
        <v>225</v>
      </c>
      <c r="E438" s="5" t="s">
        <v>67</v>
      </c>
      <c r="F438" s="5" t="s">
        <v>29</v>
      </c>
      <c r="G438" s="5" t="s">
        <v>178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 t="shared" si="10"/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178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 t="shared" si="10"/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186</v>
      </c>
      <c r="E440" s="5" t="s">
        <v>67</v>
      </c>
      <c r="F440" s="5" t="s">
        <v>29</v>
      </c>
      <c r="G440" s="5" t="s">
        <v>178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 t="shared" si="10"/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243</v>
      </c>
      <c r="E441" s="5" t="s">
        <v>68</v>
      </c>
      <c r="F441" s="5" t="s">
        <v>175</v>
      </c>
      <c r="G441" s="5" t="s">
        <v>178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 t="shared" si="10"/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251</v>
      </c>
      <c r="E442" s="5" t="s">
        <v>68</v>
      </c>
      <c r="F442" s="5" t="s">
        <v>175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177</v>
      </c>
      <c r="M442" s="15">
        <f t="shared" si="10"/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205</v>
      </c>
      <c r="E443" s="5" t="s">
        <v>68</v>
      </c>
      <c r="F443" s="5" t="s">
        <v>175</v>
      </c>
      <c r="G443" s="5" t="s">
        <v>178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 t="shared" si="10"/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250</v>
      </c>
      <c r="E444" s="5" t="s">
        <v>68</v>
      </c>
      <c r="F444" s="5" t="s">
        <v>175</v>
      </c>
      <c r="G444" s="5" t="s">
        <v>178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 t="shared" si="10"/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175</v>
      </c>
      <c r="G445" s="5" t="s">
        <v>178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 t="shared" si="10"/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175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177</v>
      </c>
      <c r="M446" s="15">
        <f t="shared" si="10"/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243</v>
      </c>
      <c r="E447" s="5" t="s">
        <v>68</v>
      </c>
      <c r="F447" s="5" t="s">
        <v>175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177</v>
      </c>
      <c r="M447" s="15">
        <f t="shared" ref="M447:M465" si="11">IF(G447="買付",H447*I447+SUM(J447:K447),H447*I447-SUM(J447:K447))</f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244</v>
      </c>
      <c r="E448" s="5" t="s">
        <v>68</v>
      </c>
      <c r="F448" s="5" t="s">
        <v>175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177</v>
      </c>
      <c r="M448" s="15">
        <f t="shared" si="11"/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196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177</v>
      </c>
      <c r="M449" s="15">
        <f t="shared" si="11"/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253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177</v>
      </c>
      <c r="M450" s="15">
        <f t="shared" si="11"/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174</v>
      </c>
      <c r="E451" s="5" t="s">
        <v>67</v>
      </c>
      <c r="F451" s="5" t="s">
        <v>29</v>
      </c>
      <c r="G451" s="5" t="s">
        <v>178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 t="shared" si="11"/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244</v>
      </c>
      <c r="E452" s="5" t="s">
        <v>68</v>
      </c>
      <c r="F452" s="5" t="s">
        <v>175</v>
      </c>
      <c r="G452" s="5" t="s">
        <v>178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 t="shared" si="11"/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175</v>
      </c>
      <c r="G453" s="5" t="s">
        <v>178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 t="shared" si="11"/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243</v>
      </c>
      <c r="E454" s="5" t="s">
        <v>68</v>
      </c>
      <c r="F454" s="5" t="s">
        <v>175</v>
      </c>
      <c r="G454" s="5" t="s">
        <v>178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 t="shared" si="11"/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174</v>
      </c>
      <c r="E455" s="5" t="s">
        <v>67</v>
      </c>
      <c r="F455" s="5" t="s">
        <v>29</v>
      </c>
      <c r="G455" s="5" t="s">
        <v>178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 t="shared" si="11"/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196</v>
      </c>
      <c r="E456" s="5" t="s">
        <v>67</v>
      </c>
      <c r="F456" s="5" t="s">
        <v>29</v>
      </c>
      <c r="G456" s="5" t="s">
        <v>178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 t="shared" si="11"/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196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177</v>
      </c>
      <c r="M457" s="15">
        <f t="shared" si="11"/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245</v>
      </c>
      <c r="E458" s="5" t="s">
        <v>68</v>
      </c>
      <c r="F458" s="5" t="s">
        <v>175</v>
      </c>
      <c r="G458" s="5" t="s">
        <v>178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 t="shared" si="11"/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167</v>
      </c>
      <c r="E459" s="5" t="s">
        <v>68</v>
      </c>
      <c r="F459" s="5" t="s">
        <v>175</v>
      </c>
      <c r="G459" s="5" t="s">
        <v>178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 t="shared" si="11"/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256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177</v>
      </c>
      <c r="M460" s="15">
        <f t="shared" si="11"/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196</v>
      </c>
      <c r="E461" s="5" t="s">
        <v>67</v>
      </c>
      <c r="F461" s="5" t="s">
        <v>29</v>
      </c>
      <c r="G461" s="5" t="s">
        <v>178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 t="shared" si="11"/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175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177</v>
      </c>
      <c r="M462" s="15">
        <f t="shared" si="11"/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196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177</v>
      </c>
      <c r="M463" s="15">
        <f t="shared" si="11"/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186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177</v>
      </c>
      <c r="M464" s="15">
        <f t="shared" si="11"/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177</v>
      </c>
      <c r="M465" s="15">
        <f t="shared" si="11"/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196</v>
      </c>
      <c r="E466" s="5" t="s">
        <v>67</v>
      </c>
      <c r="F466" s="5"/>
      <c r="G466" s="5" t="s">
        <v>232</v>
      </c>
      <c r="H466" s="5">
        <v>100</v>
      </c>
      <c r="I466" s="25">
        <v>3938</v>
      </c>
      <c r="J466" s="9">
        <v>0</v>
      </c>
      <c r="K466" s="9">
        <v>0</v>
      </c>
      <c r="L466" s="21" t="s">
        <v>177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250</v>
      </c>
      <c r="E467" s="5" t="s">
        <v>68</v>
      </c>
      <c r="F467" s="5" t="s">
        <v>175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177</v>
      </c>
      <c r="M467" s="15">
        <f t="shared" ref="M467:M498" si="12">IF(G467="買付",H467*I467+SUM(J467:K467),H467*I467-SUM(J467:K467))</f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247</v>
      </c>
      <c r="E468" s="5" t="s">
        <v>68</v>
      </c>
      <c r="F468" s="5" t="s">
        <v>175</v>
      </c>
      <c r="G468" s="5" t="s">
        <v>178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 t="shared" si="12"/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250</v>
      </c>
      <c r="E469" s="5" t="s">
        <v>68</v>
      </c>
      <c r="F469" s="5" t="s">
        <v>175</v>
      </c>
      <c r="G469" s="5" t="s">
        <v>178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 t="shared" si="12"/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175</v>
      </c>
      <c r="G470" s="5" t="s">
        <v>178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 t="shared" si="12"/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253</v>
      </c>
      <c r="E471" s="5" t="s">
        <v>67</v>
      </c>
      <c r="F471" s="5" t="s">
        <v>29</v>
      </c>
      <c r="G471" s="5" t="s">
        <v>178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 t="shared" si="12"/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178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 t="shared" si="12"/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177</v>
      </c>
      <c r="M473" s="15">
        <f t="shared" si="12"/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178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 t="shared" si="12"/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262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177</v>
      </c>
      <c r="M475" s="15">
        <f t="shared" si="12"/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262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177</v>
      </c>
      <c r="M476" s="15">
        <f t="shared" si="12"/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262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177</v>
      </c>
      <c r="M477" s="15">
        <f t="shared" si="12"/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201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177</v>
      </c>
      <c r="M478" s="15">
        <f t="shared" si="12"/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183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177</v>
      </c>
      <c r="M479" s="15">
        <f t="shared" si="12"/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176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177</v>
      </c>
      <c r="M480" s="15">
        <f t="shared" si="12"/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247</v>
      </c>
      <c r="E481" s="5" t="s">
        <v>68</v>
      </c>
      <c r="F481" s="5" t="s">
        <v>175</v>
      </c>
      <c r="G481" s="5" t="s">
        <v>176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177</v>
      </c>
      <c r="M481" s="15">
        <f t="shared" si="12"/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178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 t="shared" si="12"/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251</v>
      </c>
      <c r="E483" s="5" t="s">
        <v>68</v>
      </c>
      <c r="F483" s="5" t="s">
        <v>175</v>
      </c>
      <c r="G483" s="5" t="s">
        <v>178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 t="shared" si="12"/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247</v>
      </c>
      <c r="E484" s="5" t="s">
        <v>68</v>
      </c>
      <c r="F484" s="5" t="s">
        <v>175</v>
      </c>
      <c r="G484" s="5" t="s">
        <v>176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177</v>
      </c>
      <c r="M484" s="15">
        <f t="shared" si="12"/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263</v>
      </c>
      <c r="E485" s="5" t="s">
        <v>68</v>
      </c>
      <c r="F485" s="5" t="s">
        <v>175</v>
      </c>
      <c r="G485" s="5" t="s">
        <v>176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177</v>
      </c>
      <c r="M485" s="15">
        <f t="shared" si="12"/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175</v>
      </c>
      <c r="G486" s="5" t="s">
        <v>176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177</v>
      </c>
      <c r="M486" s="15">
        <f t="shared" si="12"/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264</v>
      </c>
      <c r="E487" s="5" t="s">
        <v>68</v>
      </c>
      <c r="F487" s="5" t="s">
        <v>175</v>
      </c>
      <c r="G487" s="5" t="s">
        <v>176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177</v>
      </c>
      <c r="M487" s="15">
        <f t="shared" si="12"/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265</v>
      </c>
      <c r="E488" s="5" t="s">
        <v>68</v>
      </c>
      <c r="F488" s="5" t="s">
        <v>175</v>
      </c>
      <c r="G488" s="5" t="s">
        <v>176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177</v>
      </c>
      <c r="M488" s="15">
        <f t="shared" si="12"/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266</v>
      </c>
      <c r="E489" s="5" t="s">
        <v>68</v>
      </c>
      <c r="F489" s="5" t="s">
        <v>175</v>
      </c>
      <c r="G489" s="5" t="s">
        <v>176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177</v>
      </c>
      <c r="M489" s="15">
        <f t="shared" si="12"/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267</v>
      </c>
      <c r="E490" s="5" t="s">
        <v>68</v>
      </c>
      <c r="F490" s="5" t="s">
        <v>175</v>
      </c>
      <c r="G490" s="5" t="s">
        <v>176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177</v>
      </c>
      <c r="M490" s="15">
        <f t="shared" si="12"/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175</v>
      </c>
      <c r="G491" s="5" t="s">
        <v>176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177</v>
      </c>
      <c r="M491" s="15">
        <f t="shared" si="12"/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247</v>
      </c>
      <c r="E492" s="5" t="s">
        <v>68</v>
      </c>
      <c r="F492" s="5" t="s">
        <v>175</v>
      </c>
      <c r="G492" s="5" t="s">
        <v>176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177</v>
      </c>
      <c r="M492" s="15">
        <f t="shared" si="12"/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183</v>
      </c>
      <c r="E493" s="5" t="s">
        <v>68</v>
      </c>
      <c r="F493" s="5" t="s">
        <v>175</v>
      </c>
      <c r="G493" s="5" t="s">
        <v>178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 t="shared" si="12"/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268</v>
      </c>
      <c r="E494" s="5" t="s">
        <v>68</v>
      </c>
      <c r="F494" s="5" t="s">
        <v>175</v>
      </c>
      <c r="G494" s="5" t="s">
        <v>176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177</v>
      </c>
      <c r="M494" s="15">
        <f t="shared" si="12"/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229</v>
      </c>
      <c r="E495" s="5" t="s">
        <v>68</v>
      </c>
      <c r="F495" s="5" t="s">
        <v>175</v>
      </c>
      <c r="G495" s="5" t="s">
        <v>176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177</v>
      </c>
      <c r="M495" s="15">
        <f t="shared" si="12"/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269</v>
      </c>
      <c r="E496" s="5" t="s">
        <v>68</v>
      </c>
      <c r="F496" s="5" t="s">
        <v>175</v>
      </c>
      <c r="G496" s="5" t="s">
        <v>176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177</v>
      </c>
      <c r="M496" s="15">
        <f t="shared" si="12"/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197</v>
      </c>
      <c r="E497" s="5" t="s">
        <v>68</v>
      </c>
      <c r="F497" s="5" t="s">
        <v>175</v>
      </c>
      <c r="G497" s="5" t="s">
        <v>176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177</v>
      </c>
      <c r="M497" s="15">
        <f t="shared" si="12"/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174</v>
      </c>
      <c r="E498" s="5" t="s">
        <v>68</v>
      </c>
      <c r="F498" s="5" t="s">
        <v>175</v>
      </c>
      <c r="G498" s="5" t="s">
        <v>176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177</v>
      </c>
      <c r="M498" s="15">
        <f t="shared" si="12"/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270</v>
      </c>
      <c r="E499" s="5" t="s">
        <v>68</v>
      </c>
      <c r="F499" s="5" t="s">
        <v>175</v>
      </c>
      <c r="G499" s="5" t="s">
        <v>176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177</v>
      </c>
      <c r="M499" s="15">
        <f t="shared" ref="M499:M530" si="13"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271</v>
      </c>
      <c r="E500" s="5" t="s">
        <v>68</v>
      </c>
      <c r="F500" s="5" t="s">
        <v>175</v>
      </c>
      <c r="G500" s="5" t="s">
        <v>176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177</v>
      </c>
      <c r="M500" s="15">
        <f t="shared" si="13"/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266</v>
      </c>
      <c r="E501" s="5" t="s">
        <v>68</v>
      </c>
      <c r="F501" s="5" t="s">
        <v>175</v>
      </c>
      <c r="G501" s="5" t="s">
        <v>176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177</v>
      </c>
      <c r="M501" s="15">
        <f t="shared" si="13"/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177</v>
      </c>
      <c r="M502" s="15">
        <f t="shared" si="13"/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201</v>
      </c>
      <c r="E503" s="5" t="s">
        <v>67</v>
      </c>
      <c r="F503" s="5" t="s">
        <v>29</v>
      </c>
      <c r="G503" s="5" t="s">
        <v>178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 t="shared" si="13"/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176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177</v>
      </c>
      <c r="M504" s="15">
        <f t="shared" si="13"/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175</v>
      </c>
      <c r="G505" s="5" t="s">
        <v>178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 t="shared" si="13"/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191</v>
      </c>
      <c r="E506" s="5" t="s">
        <v>67</v>
      </c>
      <c r="F506" s="5" t="s">
        <v>29</v>
      </c>
      <c r="G506" s="5" t="s">
        <v>176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177</v>
      </c>
      <c r="M506" s="15">
        <f t="shared" si="13"/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272</v>
      </c>
      <c r="E507" s="5" t="s">
        <v>67</v>
      </c>
      <c r="F507" s="5" t="s">
        <v>29</v>
      </c>
      <c r="G507" s="5" t="s">
        <v>176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177</v>
      </c>
      <c r="M507" s="15">
        <f t="shared" si="13"/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183</v>
      </c>
      <c r="E508" s="5" t="s">
        <v>68</v>
      </c>
      <c r="F508" s="5" t="s">
        <v>175</v>
      </c>
      <c r="G508" s="5" t="s">
        <v>176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177</v>
      </c>
      <c r="M508" s="15">
        <f t="shared" si="13"/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223</v>
      </c>
      <c r="E509" s="5" t="s">
        <v>68</v>
      </c>
      <c r="F509" s="5" t="s">
        <v>175</v>
      </c>
      <c r="G509" s="5" t="s">
        <v>176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177</v>
      </c>
      <c r="M509" s="15">
        <f t="shared" si="13"/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247</v>
      </c>
      <c r="E510" s="5" t="s">
        <v>68</v>
      </c>
      <c r="F510" s="5" t="s">
        <v>175</v>
      </c>
      <c r="G510" s="5" t="s">
        <v>178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 t="shared" si="13"/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247</v>
      </c>
      <c r="E511" s="5" t="s">
        <v>68</v>
      </c>
      <c r="F511" s="5" t="s">
        <v>175</v>
      </c>
      <c r="G511" s="5" t="s">
        <v>178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 t="shared" si="13"/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282</v>
      </c>
      <c r="E512" s="5" t="s">
        <v>68</v>
      </c>
      <c r="F512" s="5" t="s">
        <v>175</v>
      </c>
      <c r="G512" s="5" t="s">
        <v>176</v>
      </c>
      <c r="H512" s="5">
        <v>100</v>
      </c>
      <c r="I512" s="25">
        <v>7533</v>
      </c>
      <c r="J512" s="9">
        <v>0</v>
      </c>
      <c r="K512" s="9">
        <v>0</v>
      </c>
      <c r="L512" s="9" t="s">
        <v>273</v>
      </c>
      <c r="M512" s="15">
        <f t="shared" si="13"/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174</v>
      </c>
      <c r="E513" s="5" t="s">
        <v>68</v>
      </c>
      <c r="F513" s="5" t="s">
        <v>175</v>
      </c>
      <c r="G513" s="5" t="s">
        <v>176</v>
      </c>
      <c r="H513" s="5">
        <v>100</v>
      </c>
      <c r="I513" s="25">
        <v>8003</v>
      </c>
      <c r="J513" s="9">
        <v>0</v>
      </c>
      <c r="K513" s="9">
        <v>0</v>
      </c>
      <c r="L513" s="9" t="s">
        <v>273</v>
      </c>
      <c r="M513" s="15">
        <f t="shared" si="13"/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264</v>
      </c>
      <c r="E514" s="5" t="s">
        <v>68</v>
      </c>
      <c r="F514" s="5" t="s">
        <v>175</v>
      </c>
      <c r="G514" s="5" t="s">
        <v>178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 t="shared" si="13"/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183</v>
      </c>
      <c r="E515" s="5" t="s">
        <v>68</v>
      </c>
      <c r="F515" s="5" t="s">
        <v>175</v>
      </c>
      <c r="G515" s="5" t="s">
        <v>178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 t="shared" si="13"/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265</v>
      </c>
      <c r="E516" s="5" t="s">
        <v>68</v>
      </c>
      <c r="F516" s="5" t="s">
        <v>175</v>
      </c>
      <c r="G516" s="5" t="s">
        <v>178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 t="shared" si="13"/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176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274</v>
      </c>
      <c r="M517" s="15">
        <f t="shared" si="13"/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266</v>
      </c>
      <c r="E518" s="5" t="s">
        <v>68</v>
      </c>
      <c r="F518" s="5" t="s">
        <v>175</v>
      </c>
      <c r="G518" s="5" t="s">
        <v>178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 t="shared" si="13"/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183</v>
      </c>
      <c r="E519" s="5" t="s">
        <v>68</v>
      </c>
      <c r="F519" s="5" t="s">
        <v>175</v>
      </c>
      <c r="G519" s="5" t="s">
        <v>178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 t="shared" si="13"/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174</v>
      </c>
      <c r="E520" s="5" t="s">
        <v>68</v>
      </c>
      <c r="F520" s="5" t="s">
        <v>175</v>
      </c>
      <c r="G520" s="5" t="s">
        <v>178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 t="shared" si="13"/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270</v>
      </c>
      <c r="E521" s="5" t="s">
        <v>68</v>
      </c>
      <c r="F521" s="5" t="s">
        <v>175</v>
      </c>
      <c r="G521" s="5" t="s">
        <v>178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 t="shared" si="13"/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175</v>
      </c>
      <c r="G522" s="5" t="s">
        <v>178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 t="shared" si="13"/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175</v>
      </c>
      <c r="G523" s="5" t="s">
        <v>178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 t="shared" si="13"/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201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275</v>
      </c>
      <c r="M524" s="15">
        <f t="shared" si="13"/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275</v>
      </c>
      <c r="M525" s="15">
        <f t="shared" si="13"/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174</v>
      </c>
      <c r="E526" s="5" t="s">
        <v>68</v>
      </c>
      <c r="F526" s="5" t="s">
        <v>175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276</v>
      </c>
      <c r="M526" s="15">
        <f t="shared" si="13"/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247</v>
      </c>
      <c r="E527" s="5" t="s">
        <v>68</v>
      </c>
      <c r="F527" s="5" t="s">
        <v>175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276</v>
      </c>
      <c r="M527" s="15">
        <f t="shared" si="13"/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277</v>
      </c>
      <c r="E528" s="5" t="s">
        <v>68</v>
      </c>
      <c r="F528" s="5" t="s">
        <v>175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276</v>
      </c>
      <c r="M528" s="15">
        <f t="shared" si="13"/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182</v>
      </c>
      <c r="E529" s="5" t="s">
        <v>68</v>
      </c>
      <c r="F529" s="5" t="s">
        <v>175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276</v>
      </c>
      <c r="M529" s="15">
        <f t="shared" si="13"/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191</v>
      </c>
      <c r="E530" s="5" t="s">
        <v>67</v>
      </c>
      <c r="F530" s="5" t="s">
        <v>29</v>
      </c>
      <c r="G530" s="5" t="s">
        <v>178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 t="shared" si="13"/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277</v>
      </c>
      <c r="E531" s="5" t="s">
        <v>68</v>
      </c>
      <c r="F531" s="5" t="s">
        <v>175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276</v>
      </c>
      <c r="M531" s="15">
        <f t="shared" ref="M531:M569" si="14">IF(G531="買付",H531*I531+SUM(J531:K531),H531*I531-SUM(J531:K531))</f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247</v>
      </c>
      <c r="E532" s="5" t="s">
        <v>68</v>
      </c>
      <c r="F532" s="5" t="s">
        <v>175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276</v>
      </c>
      <c r="M532" s="15">
        <f t="shared" si="14"/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267</v>
      </c>
      <c r="E533" s="5" t="s">
        <v>68</v>
      </c>
      <c r="F533" s="5" t="s">
        <v>175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276</v>
      </c>
      <c r="M533" s="15">
        <f t="shared" si="14"/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247</v>
      </c>
      <c r="E534" s="5" t="s">
        <v>68</v>
      </c>
      <c r="F534" s="5" t="s">
        <v>175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177</v>
      </c>
      <c r="M534" s="15">
        <f t="shared" si="14"/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183</v>
      </c>
      <c r="E535" s="5" t="s">
        <v>68</v>
      </c>
      <c r="F535" s="5" t="s">
        <v>175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177</v>
      </c>
      <c r="M535" s="15">
        <f t="shared" si="14"/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277</v>
      </c>
      <c r="E536" s="5" t="s">
        <v>68</v>
      </c>
      <c r="F536" s="5" t="s">
        <v>175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177</v>
      </c>
      <c r="M536" s="15">
        <f t="shared" si="14"/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281</v>
      </c>
      <c r="E537" s="5" t="s">
        <v>68</v>
      </c>
      <c r="F537" s="5" t="s">
        <v>175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177</v>
      </c>
      <c r="M537" s="15">
        <f t="shared" si="14"/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175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177</v>
      </c>
      <c r="M538" s="15">
        <f t="shared" si="14"/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272</v>
      </c>
      <c r="E539" s="5" t="s">
        <v>68</v>
      </c>
      <c r="F539" s="5" t="s">
        <v>175</v>
      </c>
      <c r="G539" s="5" t="s">
        <v>178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 t="shared" si="14"/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247</v>
      </c>
      <c r="E540" s="5" t="s">
        <v>68</v>
      </c>
      <c r="F540" s="5" t="s">
        <v>175</v>
      </c>
      <c r="G540" s="5" t="s">
        <v>178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 t="shared" si="14"/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175</v>
      </c>
      <c r="G541" s="5" t="s">
        <v>178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 t="shared" si="14"/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281</v>
      </c>
      <c r="E542" s="5" t="s">
        <v>68</v>
      </c>
      <c r="F542" s="5" t="s">
        <v>175</v>
      </c>
      <c r="G542" s="5" t="s">
        <v>178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 t="shared" si="14"/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267</v>
      </c>
      <c r="E543" s="5" t="s">
        <v>68</v>
      </c>
      <c r="F543" s="5" t="s">
        <v>175</v>
      </c>
      <c r="G543" s="5" t="s">
        <v>178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 t="shared" si="14"/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174</v>
      </c>
      <c r="E544" s="5" t="s">
        <v>68</v>
      </c>
      <c r="F544" s="5" t="s">
        <v>175</v>
      </c>
      <c r="G544" s="5" t="s">
        <v>178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 t="shared" si="14"/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229</v>
      </c>
      <c r="E545" s="5" t="s">
        <v>68</v>
      </c>
      <c r="F545" s="5" t="s">
        <v>175</v>
      </c>
      <c r="G545" s="5" t="s">
        <v>178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 t="shared" si="14"/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175</v>
      </c>
      <c r="G546" s="5" t="s">
        <v>178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 t="shared" si="14"/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175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283</v>
      </c>
      <c r="M547" s="15">
        <f t="shared" si="14"/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256</v>
      </c>
      <c r="E548" s="5" t="s">
        <v>67</v>
      </c>
      <c r="F548" s="5" t="s">
        <v>29</v>
      </c>
      <c r="G548" s="5" t="s">
        <v>178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 t="shared" si="14"/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287</v>
      </c>
      <c r="E549" s="5" t="s">
        <v>68</v>
      </c>
      <c r="F549" s="5" t="s">
        <v>175</v>
      </c>
      <c r="G549" s="5" t="s">
        <v>289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288</v>
      </c>
      <c r="M549" s="15">
        <f t="shared" si="14"/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277</v>
      </c>
      <c r="E550" s="5" t="s">
        <v>68</v>
      </c>
      <c r="F550" s="5" t="s">
        <v>175</v>
      </c>
      <c r="G550" s="5" t="s">
        <v>178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 t="shared" si="14"/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175</v>
      </c>
      <c r="G551" s="5" t="s">
        <v>178</v>
      </c>
      <c r="H551" s="5">
        <v>100</v>
      </c>
      <c r="I551" s="25">
        <v>3885</v>
      </c>
      <c r="J551" s="9">
        <v>0</v>
      </c>
      <c r="K551" s="14">
        <v>0</v>
      </c>
      <c r="L551" s="19" t="s">
        <v>90</v>
      </c>
      <c r="M551" s="15">
        <f t="shared" si="14"/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183</v>
      </c>
      <c r="E552" s="5" t="s">
        <v>68</v>
      </c>
      <c r="F552" s="5" t="s">
        <v>175</v>
      </c>
      <c r="G552" s="5" t="s">
        <v>178</v>
      </c>
      <c r="H552" s="5">
        <v>100</v>
      </c>
      <c r="I552" s="25">
        <v>7066</v>
      </c>
      <c r="J552" s="9">
        <v>0</v>
      </c>
      <c r="K552" s="14">
        <v>0</v>
      </c>
      <c r="L552" s="19" t="s">
        <v>90</v>
      </c>
      <c r="M552" s="15">
        <f t="shared" si="14"/>
        <v>706600</v>
      </c>
      <c r="N552" s="19">
        <v>63300</v>
      </c>
    </row>
    <row r="553" spans="1:14" x14ac:dyDescent="0.7">
      <c r="A553" s="4">
        <v>45653</v>
      </c>
      <c r="B553" s="4">
        <v>45664</v>
      </c>
      <c r="C553" s="5">
        <v>7011</v>
      </c>
      <c r="D553" s="9" t="s">
        <v>292</v>
      </c>
      <c r="E553" s="5" t="s">
        <v>68</v>
      </c>
      <c r="F553" s="5" t="s">
        <v>175</v>
      </c>
      <c r="G553" s="5" t="s">
        <v>178</v>
      </c>
      <c r="H553" s="5">
        <v>500</v>
      </c>
      <c r="I553" s="25">
        <v>2265.5</v>
      </c>
      <c r="J553" s="9">
        <v>0</v>
      </c>
      <c r="K553" s="14">
        <v>0</v>
      </c>
      <c r="L553" s="19" t="s">
        <v>90</v>
      </c>
      <c r="M553" s="15">
        <f t="shared" si="14"/>
        <v>1132750</v>
      </c>
      <c r="N553" s="19">
        <v>21250</v>
      </c>
    </row>
    <row r="554" spans="1:14" x14ac:dyDescent="0.7">
      <c r="A554" s="4">
        <v>45656</v>
      </c>
      <c r="B554" s="4">
        <v>45664</v>
      </c>
      <c r="C554" s="5">
        <v>2432</v>
      </c>
      <c r="D554" s="9" t="s">
        <v>247</v>
      </c>
      <c r="E554" s="5" t="s">
        <v>68</v>
      </c>
      <c r="F554" s="5" t="s">
        <v>175</v>
      </c>
      <c r="G554" s="5" t="s">
        <v>30</v>
      </c>
      <c r="H554" s="5">
        <v>100</v>
      </c>
      <c r="I554" s="25">
        <v>3170</v>
      </c>
      <c r="J554" s="9">
        <v>0</v>
      </c>
      <c r="K554" s="14">
        <v>0</v>
      </c>
      <c r="L554" s="21" t="s">
        <v>290</v>
      </c>
      <c r="M554" s="15">
        <f t="shared" si="14"/>
        <v>317000</v>
      </c>
      <c r="N554" s="19">
        <v>0</v>
      </c>
    </row>
    <row r="555" spans="1:14" x14ac:dyDescent="0.7">
      <c r="A555" s="4">
        <v>45656</v>
      </c>
      <c r="B555" s="4">
        <v>45663</v>
      </c>
      <c r="C555" s="5">
        <v>7011</v>
      </c>
      <c r="D555" s="9" t="s">
        <v>292</v>
      </c>
      <c r="E555" s="5" t="s">
        <v>68</v>
      </c>
      <c r="F555" s="5"/>
      <c r="G555" s="5" t="s">
        <v>232</v>
      </c>
      <c r="H555" s="5">
        <v>500</v>
      </c>
      <c r="I555" s="25">
        <v>2223</v>
      </c>
      <c r="J555" s="9">
        <v>0</v>
      </c>
      <c r="K555" s="14">
        <v>0</v>
      </c>
      <c r="L555" s="21" t="s">
        <v>290</v>
      </c>
      <c r="M555" s="15">
        <f t="shared" si="14"/>
        <v>1111500</v>
      </c>
      <c r="N555" s="19">
        <v>0</v>
      </c>
    </row>
    <row r="556" spans="1:14" x14ac:dyDescent="0.7">
      <c r="A556" s="4">
        <v>45656</v>
      </c>
      <c r="B556" s="4">
        <v>45664</v>
      </c>
      <c r="C556" s="5">
        <v>7203</v>
      </c>
      <c r="D556" s="9" t="s">
        <v>244</v>
      </c>
      <c r="E556" s="5" t="s">
        <v>68</v>
      </c>
      <c r="F556" s="5" t="s">
        <v>175</v>
      </c>
      <c r="G556" s="5" t="s">
        <v>30</v>
      </c>
      <c r="H556" s="5">
        <v>100</v>
      </c>
      <c r="I556" s="25">
        <v>3140</v>
      </c>
      <c r="J556" s="9">
        <v>0</v>
      </c>
      <c r="K556" s="14">
        <v>0</v>
      </c>
      <c r="L556" s="21" t="s">
        <v>290</v>
      </c>
      <c r="M556" s="15">
        <f t="shared" si="14"/>
        <v>314000</v>
      </c>
      <c r="N556" s="19">
        <v>0</v>
      </c>
    </row>
    <row r="557" spans="1:14" x14ac:dyDescent="0.7">
      <c r="A557" s="4">
        <v>45656</v>
      </c>
      <c r="B557" s="4">
        <v>45663</v>
      </c>
      <c r="C557" s="5">
        <v>7751</v>
      </c>
      <c r="D557" s="6" t="s">
        <v>35</v>
      </c>
      <c r="E557" s="5" t="s">
        <v>68</v>
      </c>
      <c r="F557" s="5"/>
      <c r="G557" s="5" t="s">
        <v>232</v>
      </c>
      <c r="H557" s="5">
        <v>100</v>
      </c>
      <c r="I557" s="25">
        <v>5161</v>
      </c>
      <c r="J557" s="9">
        <v>0</v>
      </c>
      <c r="K557" s="9">
        <v>0</v>
      </c>
      <c r="L557" s="9" t="s">
        <v>290</v>
      </c>
      <c r="M557" s="15">
        <f t="shared" si="14"/>
        <v>516100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7867</v>
      </c>
      <c r="D558" s="9" t="s">
        <v>267</v>
      </c>
      <c r="E558" s="5" t="s">
        <v>68</v>
      </c>
      <c r="F558" s="5" t="s">
        <v>175</v>
      </c>
      <c r="G558" s="5" t="s">
        <v>30</v>
      </c>
      <c r="H558" s="5">
        <v>100</v>
      </c>
      <c r="I558" s="25">
        <v>4533</v>
      </c>
      <c r="J558" s="9">
        <v>0</v>
      </c>
      <c r="K558" s="14">
        <v>0</v>
      </c>
      <c r="L558" s="21" t="s">
        <v>290</v>
      </c>
      <c r="M558" s="15">
        <f t="shared" si="14"/>
        <v>453300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7974</v>
      </c>
      <c r="D559" s="9" t="s">
        <v>174</v>
      </c>
      <c r="E559" s="5" t="s">
        <v>68</v>
      </c>
      <c r="F559" s="5" t="s">
        <v>175</v>
      </c>
      <c r="G559" s="5" t="s">
        <v>30</v>
      </c>
      <c r="H559" s="5">
        <v>100</v>
      </c>
      <c r="I559" s="25">
        <v>9340</v>
      </c>
      <c r="J559" s="9">
        <v>0</v>
      </c>
      <c r="K559" s="14">
        <v>0</v>
      </c>
      <c r="L559" s="21" t="s">
        <v>290</v>
      </c>
      <c r="M559" s="15">
        <f t="shared" si="14"/>
        <v>934000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8001</v>
      </c>
      <c r="D560" s="9" t="s">
        <v>204</v>
      </c>
      <c r="E560" s="5" t="s">
        <v>68</v>
      </c>
      <c r="F560" s="5" t="s">
        <v>175</v>
      </c>
      <c r="G560" s="5" t="s">
        <v>30</v>
      </c>
      <c r="H560" s="5">
        <v>100</v>
      </c>
      <c r="I560" s="25">
        <v>7828</v>
      </c>
      <c r="J560" s="9">
        <v>0</v>
      </c>
      <c r="K560" s="14">
        <v>0</v>
      </c>
      <c r="L560" s="21" t="s">
        <v>290</v>
      </c>
      <c r="M560" s="15">
        <f t="shared" si="14"/>
        <v>782800</v>
      </c>
      <c r="N560" s="19">
        <v>0</v>
      </c>
    </row>
    <row r="561" spans="1:14" x14ac:dyDescent="0.7">
      <c r="A561" s="4">
        <v>45656</v>
      </c>
      <c r="B561" s="4">
        <v>45664</v>
      </c>
      <c r="C561" s="5">
        <v>9602</v>
      </c>
      <c r="D561" s="9" t="s">
        <v>131</v>
      </c>
      <c r="E561" s="5" t="s">
        <v>68</v>
      </c>
      <c r="F561" s="5" t="s">
        <v>175</v>
      </c>
      <c r="G561" s="5" t="s">
        <v>30</v>
      </c>
      <c r="H561" s="5">
        <v>100</v>
      </c>
      <c r="I561" s="25">
        <v>6145</v>
      </c>
      <c r="J561" s="9">
        <v>0</v>
      </c>
      <c r="K561" s="14">
        <v>0</v>
      </c>
      <c r="L561" s="21" t="s">
        <v>290</v>
      </c>
      <c r="M561" s="15">
        <f t="shared" si="14"/>
        <v>614500</v>
      </c>
      <c r="N561" s="19">
        <v>0</v>
      </c>
    </row>
    <row r="562" spans="1:14" x14ac:dyDescent="0.7">
      <c r="A562" s="4">
        <v>45663</v>
      </c>
      <c r="B562" s="4">
        <v>45665</v>
      </c>
      <c r="C562" s="5">
        <v>2432</v>
      </c>
      <c r="D562" s="9" t="s">
        <v>247</v>
      </c>
      <c r="E562" s="5" t="s">
        <v>68</v>
      </c>
      <c r="F562" s="5" t="s">
        <v>175</v>
      </c>
      <c r="G562" s="5" t="s">
        <v>30</v>
      </c>
      <c r="H562" s="5">
        <v>100</v>
      </c>
      <c r="I562" s="25">
        <v>2878.5</v>
      </c>
      <c r="J562" s="9">
        <v>0</v>
      </c>
      <c r="K562" s="14">
        <v>0</v>
      </c>
      <c r="L562" s="21" t="s">
        <v>299</v>
      </c>
      <c r="M562" s="15">
        <f t="shared" si="14"/>
        <v>287850</v>
      </c>
      <c r="N562" s="19">
        <v>0</v>
      </c>
    </row>
    <row r="563" spans="1:14" x14ac:dyDescent="0.7">
      <c r="A563" s="4">
        <v>45665</v>
      </c>
      <c r="B563" s="4">
        <v>45667</v>
      </c>
      <c r="C563" s="5">
        <v>8698</v>
      </c>
      <c r="D563" s="9" t="s">
        <v>277</v>
      </c>
      <c r="E563" s="5" t="s">
        <v>68</v>
      </c>
      <c r="F563" s="5" t="s">
        <v>175</v>
      </c>
      <c r="G563" s="5" t="s">
        <v>30</v>
      </c>
      <c r="H563" s="5">
        <v>200</v>
      </c>
      <c r="I563" s="25">
        <v>938.6</v>
      </c>
      <c r="J563" s="9">
        <v>0</v>
      </c>
      <c r="K563" s="14">
        <v>0</v>
      </c>
      <c r="L563" s="21" t="s">
        <v>301</v>
      </c>
      <c r="M563" s="15">
        <f t="shared" si="14"/>
        <v>187720</v>
      </c>
      <c r="N563" s="19">
        <v>0</v>
      </c>
    </row>
    <row r="564" spans="1:14" x14ac:dyDescent="0.7">
      <c r="A564" s="4">
        <v>45665</v>
      </c>
      <c r="B564" s="4">
        <v>45667</v>
      </c>
      <c r="C564" s="5">
        <v>9348</v>
      </c>
      <c r="D564" s="9" t="s">
        <v>262</v>
      </c>
      <c r="E564" s="5" t="s">
        <v>67</v>
      </c>
      <c r="F564" s="5" t="s">
        <v>29</v>
      </c>
      <c r="G564" s="5" t="s">
        <v>178</v>
      </c>
      <c r="H564" s="5">
        <v>100</v>
      </c>
      <c r="I564" s="25">
        <v>752.5</v>
      </c>
      <c r="J564" s="9">
        <v>0</v>
      </c>
      <c r="K564" s="14">
        <v>0</v>
      </c>
      <c r="L564" s="19" t="s">
        <v>90</v>
      </c>
      <c r="M564" s="15">
        <f t="shared" si="14"/>
        <v>75250</v>
      </c>
      <c r="N564" s="19">
        <v>3140</v>
      </c>
    </row>
    <row r="565" spans="1:14" x14ac:dyDescent="0.7">
      <c r="A565" s="4">
        <v>45665</v>
      </c>
      <c r="B565" s="4">
        <v>45667</v>
      </c>
      <c r="C565" s="5">
        <v>9348</v>
      </c>
      <c r="D565" s="9" t="s">
        <v>262</v>
      </c>
      <c r="E565" s="5" t="s">
        <v>67</v>
      </c>
      <c r="F565" s="5" t="s">
        <v>29</v>
      </c>
      <c r="G565" s="5" t="s">
        <v>178</v>
      </c>
      <c r="H565" s="5">
        <v>200</v>
      </c>
      <c r="I565" s="25">
        <v>752.4</v>
      </c>
      <c r="J565" s="9">
        <v>0</v>
      </c>
      <c r="K565" s="14">
        <v>0</v>
      </c>
      <c r="L565" s="19" t="s">
        <v>90</v>
      </c>
      <c r="M565" s="15">
        <f t="shared" si="14"/>
        <v>150480</v>
      </c>
      <c r="N565" s="19">
        <v>6260</v>
      </c>
    </row>
    <row r="566" spans="1:14" x14ac:dyDescent="0.7">
      <c r="A566" s="4">
        <v>45679</v>
      </c>
      <c r="B566" s="4">
        <v>45681</v>
      </c>
      <c r="C566" s="5">
        <v>9984</v>
      </c>
      <c r="D566" s="9" t="s">
        <v>269</v>
      </c>
      <c r="E566" s="5" t="s">
        <v>68</v>
      </c>
      <c r="F566" s="5" t="s">
        <v>175</v>
      </c>
      <c r="G566" s="5" t="s">
        <v>178</v>
      </c>
      <c r="H566" s="5">
        <v>100</v>
      </c>
      <c r="I566" s="25">
        <v>10135</v>
      </c>
      <c r="J566" s="9">
        <v>0</v>
      </c>
      <c r="K566" s="14">
        <v>0</v>
      </c>
      <c r="L566" s="19" t="s">
        <v>90</v>
      </c>
      <c r="M566" s="15">
        <f t="shared" si="14"/>
        <v>1013500</v>
      </c>
      <c r="N566" s="19">
        <v>64150</v>
      </c>
    </row>
    <row r="567" spans="1:14" x14ac:dyDescent="0.7">
      <c r="A567" s="4">
        <v>45680</v>
      </c>
      <c r="B567" s="4">
        <v>45684</v>
      </c>
      <c r="C567" s="5">
        <v>9602</v>
      </c>
      <c r="D567" s="9" t="s">
        <v>131</v>
      </c>
      <c r="E567" s="5" t="s">
        <v>68</v>
      </c>
      <c r="F567" s="5" t="s">
        <v>175</v>
      </c>
      <c r="G567" s="5" t="s">
        <v>178</v>
      </c>
      <c r="H567" s="5">
        <v>100</v>
      </c>
      <c r="I567" s="25">
        <v>6607</v>
      </c>
      <c r="J567" s="9">
        <v>0</v>
      </c>
      <c r="K567" s="14">
        <v>0</v>
      </c>
      <c r="L567" s="19" t="s">
        <v>90</v>
      </c>
      <c r="M567" s="15">
        <f t="shared" si="14"/>
        <v>660700</v>
      </c>
      <c r="N567" s="19">
        <v>24200</v>
      </c>
    </row>
    <row r="568" spans="1:14" x14ac:dyDescent="0.7">
      <c r="A568" s="4">
        <v>45680</v>
      </c>
      <c r="B568" s="4">
        <v>45684</v>
      </c>
      <c r="C568" s="5">
        <v>9602</v>
      </c>
      <c r="D568" s="9" t="s">
        <v>131</v>
      </c>
      <c r="E568" s="5" t="s">
        <v>68</v>
      </c>
      <c r="F568" s="5" t="s">
        <v>175</v>
      </c>
      <c r="G568" s="5" t="s">
        <v>178</v>
      </c>
      <c r="H568" s="5">
        <v>100</v>
      </c>
      <c r="I568" s="25">
        <v>6603</v>
      </c>
      <c r="J568" s="9">
        <v>0</v>
      </c>
      <c r="K568" s="14">
        <v>0</v>
      </c>
      <c r="L568" s="19" t="s">
        <v>90</v>
      </c>
      <c r="M568" s="15">
        <f t="shared" si="14"/>
        <v>660300</v>
      </c>
      <c r="N568" s="19">
        <v>23800</v>
      </c>
    </row>
    <row r="569" spans="1:14" x14ac:dyDescent="0.7">
      <c r="A569" s="4">
        <v>45680</v>
      </c>
      <c r="B569" s="4">
        <v>45684</v>
      </c>
      <c r="C569" s="5">
        <v>7974</v>
      </c>
      <c r="D569" s="9" t="s">
        <v>174</v>
      </c>
      <c r="E569" s="5" t="s">
        <v>68</v>
      </c>
      <c r="F569" s="5" t="s">
        <v>175</v>
      </c>
      <c r="G569" s="5" t="s">
        <v>178</v>
      </c>
      <c r="H569" s="5">
        <v>100</v>
      </c>
      <c r="I569" s="25">
        <v>9611</v>
      </c>
      <c r="J569" s="9">
        <v>0</v>
      </c>
      <c r="K569" s="14">
        <v>0</v>
      </c>
      <c r="L569" s="19" t="s">
        <v>90</v>
      </c>
      <c r="M569" s="15">
        <f t="shared" si="14"/>
        <v>961100</v>
      </c>
      <c r="N569" s="19">
        <v>27100</v>
      </c>
    </row>
    <row r="570" spans="1:14" x14ac:dyDescent="0.7">
      <c r="I570" s="27"/>
    </row>
    <row r="571" spans="1:14" x14ac:dyDescent="0.7">
      <c r="I571" s="27"/>
    </row>
    <row r="572" spans="1:14" x14ac:dyDescent="0.7">
      <c r="I572" s="27"/>
    </row>
    <row r="573" spans="1:14" x14ac:dyDescent="0.7">
      <c r="I573" s="27"/>
    </row>
    <row r="574" spans="1:14" x14ac:dyDescent="0.7">
      <c r="I574" s="27"/>
    </row>
    <row r="575" spans="1:14" x14ac:dyDescent="0.7">
      <c r="I575" s="27"/>
    </row>
    <row r="576" spans="1:14" x14ac:dyDescent="0.7">
      <c r="I576" s="27"/>
    </row>
    <row r="577" spans="9:9" x14ac:dyDescent="0.7">
      <c r="I577" s="27"/>
    </row>
    <row r="578" spans="9:9" x14ac:dyDescent="0.7">
      <c r="I578" s="27"/>
    </row>
    <row r="579" spans="9:9" x14ac:dyDescent="0.7">
      <c r="I579" s="27"/>
    </row>
    <row r="580" spans="9:9" x14ac:dyDescent="0.7">
      <c r="I580" s="27"/>
    </row>
    <row r="581" spans="9:9" x14ac:dyDescent="0.7">
      <c r="I581" s="27"/>
    </row>
    <row r="582" spans="9:9" x14ac:dyDescent="0.7">
      <c r="I582" s="27"/>
    </row>
    <row r="583" spans="9:9" x14ac:dyDescent="0.7">
      <c r="I583" s="27"/>
    </row>
    <row r="584" spans="9:9" x14ac:dyDescent="0.7">
      <c r="I584" s="27"/>
    </row>
    <row r="585" spans="9:9" x14ac:dyDescent="0.7">
      <c r="I585" s="27"/>
    </row>
    <row r="586" spans="9:9" x14ac:dyDescent="0.7">
      <c r="I586" s="27"/>
    </row>
    <row r="587" spans="9:9" x14ac:dyDescent="0.7">
      <c r="I587" s="27"/>
    </row>
    <row r="588" spans="9:9" x14ac:dyDescent="0.7">
      <c r="I588" s="27"/>
    </row>
    <row r="589" spans="9:9" x14ac:dyDescent="0.7">
      <c r="I589" s="27"/>
    </row>
    <row r="590" spans="9:9" x14ac:dyDescent="0.7">
      <c r="I590" s="27"/>
    </row>
    <row r="591" spans="9:9" x14ac:dyDescent="0.7">
      <c r="I591" s="27"/>
    </row>
    <row r="592" spans="9:9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  <row r="601" spans="9:9" x14ac:dyDescent="0.7">
      <c r="I601" s="27"/>
    </row>
  </sheetData>
  <autoFilter ref="A1:N539" xr:uid="{00000000-0009-0000-0000-000002000000}">
    <sortState xmlns:xlrd2="http://schemas.microsoft.com/office/spreadsheetml/2017/richdata2" ref="A2:N562">
      <sortCondition ref="A1:A539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44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168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169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167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167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186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199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179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185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202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174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180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184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187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181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167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197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224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193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221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167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186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239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251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247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245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174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221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193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186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251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196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183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221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256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206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177</v>
      </c>
      <c r="P48" s="21">
        <v>-7621</v>
      </c>
      <c r="Q48" s="6" t="s">
        <v>177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254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177</v>
      </c>
      <c r="P49" s="21">
        <v>0</v>
      </c>
      <c r="Q49" s="6" t="s">
        <v>177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254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177</v>
      </c>
      <c r="P51" s="21">
        <v>0</v>
      </c>
      <c r="Q51" s="6" t="s">
        <v>177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243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177</v>
      </c>
      <c r="P52" s="21">
        <v>0</v>
      </c>
      <c r="Q52" s="6" t="s">
        <v>177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174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177</v>
      </c>
      <c r="P53" s="21">
        <v>0</v>
      </c>
      <c r="Q53" s="6" t="s">
        <v>177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177</v>
      </c>
      <c r="P54" s="21">
        <v>0</v>
      </c>
      <c r="Q54" s="6" t="s">
        <v>177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224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177</v>
      </c>
      <c r="P55" s="21">
        <v>0</v>
      </c>
      <c r="Q55" s="6" t="s">
        <v>177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245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177</v>
      </c>
      <c r="P56" s="21">
        <v>0</v>
      </c>
      <c r="Q56" s="6" t="s">
        <v>177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255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177</v>
      </c>
      <c r="P57" s="21">
        <v>0</v>
      </c>
      <c r="Q57" s="6" t="s">
        <v>177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243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255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245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224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174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174</v>
      </c>
      <c r="E65" s="5" t="s">
        <v>67</v>
      </c>
      <c r="F65" s="5" t="s">
        <v>206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283</v>
      </c>
      <c r="P65" s="21">
        <v>-2963</v>
      </c>
      <c r="Q65" s="6" t="s">
        <v>283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R37" sqref="R37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171</v>
      </c>
      <c r="R1" s="13" t="s">
        <v>165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177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177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177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177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177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177</v>
      </c>
      <c r="N23" s="9" t="s">
        <v>177</v>
      </c>
      <c r="O23" s="9">
        <v>937.92</v>
      </c>
      <c r="P23" s="9" t="s">
        <v>177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235</v>
      </c>
      <c r="D26" s="9" t="s">
        <v>236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177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177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246</v>
      </c>
      <c r="D28" s="9" t="s">
        <v>248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177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177</v>
      </c>
      <c r="N29" s="9" t="s">
        <v>177</v>
      </c>
      <c r="O29" s="9">
        <v>132.69</v>
      </c>
      <c r="P29" s="9" t="s">
        <v>177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235</v>
      </c>
      <c r="D30" s="9" t="s">
        <v>236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177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258</v>
      </c>
      <c r="D31" s="9" t="s">
        <v>257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177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246</v>
      </c>
      <c r="D32" s="9" t="s">
        <v>248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177</v>
      </c>
      <c r="Q32" s="9">
        <v>8.48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273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280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279</v>
      </c>
      <c r="D35" s="9" t="s">
        <v>278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280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" t="s">
        <v>294</v>
      </c>
      <c r="D36" s="9" t="s">
        <v>295</v>
      </c>
      <c r="E36" s="5" t="s">
        <v>67</v>
      </c>
      <c r="F36" s="5" t="s">
        <v>29</v>
      </c>
      <c r="G36" s="5" t="s">
        <v>30</v>
      </c>
      <c r="H36" s="5" t="s">
        <v>146</v>
      </c>
      <c r="I36" s="9">
        <v>4</v>
      </c>
      <c r="J36" s="12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290</v>
      </c>
      <c r="Q36" s="9">
        <v>0</v>
      </c>
      <c r="R36" s="9">
        <v>0</v>
      </c>
    </row>
    <row r="37" spans="1:18" x14ac:dyDescent="0.7">
      <c r="A37" s="46"/>
      <c r="B37" s="46"/>
      <c r="C37"/>
      <c r="E37"/>
      <c r="F37"/>
      <c r="G37"/>
      <c r="H37"/>
      <c r="P37" s="39"/>
    </row>
    <row r="38" spans="1:18" x14ac:dyDescent="0.7">
      <c r="A38" s="46"/>
      <c r="B38" s="46"/>
      <c r="C38"/>
      <c r="E38"/>
      <c r="F38"/>
      <c r="G38"/>
      <c r="H38"/>
      <c r="K38" s="39"/>
      <c r="O38" s="39"/>
    </row>
    <row r="39" spans="1:18" x14ac:dyDescent="0.7">
      <c r="A39" s="46"/>
      <c r="B39" s="46"/>
      <c r="C39"/>
      <c r="E39"/>
      <c r="F39"/>
      <c r="G39"/>
      <c r="H39"/>
      <c r="K39" s="39"/>
      <c r="O39" s="39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171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173</v>
      </c>
      <c r="E25" s="9" t="s">
        <v>172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173</v>
      </c>
      <c r="E31" s="9" t="s">
        <v>172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173</v>
      </c>
      <c r="E38" s="9" t="s">
        <v>172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252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246</v>
      </c>
      <c r="E57" s="9" t="s">
        <v>248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246</v>
      </c>
      <c r="E61" s="9" t="s">
        <v>248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258</v>
      </c>
      <c r="E62" s="9" t="s">
        <v>257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258</v>
      </c>
      <c r="E67" s="9" t="s">
        <v>257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4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6" sqref="C26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164</v>
      </c>
      <c r="K1" s="13" t="s">
        <v>165</v>
      </c>
    </row>
    <row r="2" spans="1:11" x14ac:dyDescent="0.7">
      <c r="A2" s="4">
        <v>44368</v>
      </c>
      <c r="B2" s="4">
        <v>44371</v>
      </c>
      <c r="C2" s="9" t="s">
        <v>163</v>
      </c>
      <c r="D2" s="5" t="s">
        <v>159</v>
      </c>
      <c r="E2" s="5" t="s">
        <v>297</v>
      </c>
      <c r="F2" s="5" t="s">
        <v>30</v>
      </c>
      <c r="G2" s="5" t="s">
        <v>160</v>
      </c>
      <c r="H2" s="8">
        <v>21735</v>
      </c>
      <c r="I2" s="8">
        <v>13803</v>
      </c>
      <c r="J2" s="8">
        <v>30000</v>
      </c>
      <c r="K2" s="21">
        <v>0</v>
      </c>
    </row>
    <row r="3" spans="1:11" x14ac:dyDescent="0.7">
      <c r="A3" s="4">
        <v>44377</v>
      </c>
      <c r="B3" s="4">
        <v>44382</v>
      </c>
      <c r="C3" s="9" t="s">
        <v>163</v>
      </c>
      <c r="D3" s="5" t="s">
        <v>159</v>
      </c>
      <c r="E3" s="5" t="s">
        <v>297</v>
      </c>
      <c r="F3" s="5" t="s">
        <v>30</v>
      </c>
      <c r="G3" s="5" t="s">
        <v>160</v>
      </c>
      <c r="H3" s="8">
        <v>7034</v>
      </c>
      <c r="I3" s="8">
        <v>14217</v>
      </c>
      <c r="J3" s="8">
        <v>10000</v>
      </c>
      <c r="K3" s="21">
        <v>0</v>
      </c>
    </row>
    <row r="4" spans="1:11" x14ac:dyDescent="0.7">
      <c r="A4" s="4">
        <v>44403</v>
      </c>
      <c r="B4" s="4">
        <v>44406</v>
      </c>
      <c r="C4" s="9" t="s">
        <v>163</v>
      </c>
      <c r="D4" s="5" t="s">
        <v>159</v>
      </c>
      <c r="E4" s="5" t="s">
        <v>67</v>
      </c>
      <c r="F4" s="5" t="s">
        <v>30</v>
      </c>
      <c r="G4" s="5" t="s">
        <v>160</v>
      </c>
      <c r="H4" s="8">
        <v>7310</v>
      </c>
      <c r="I4" s="8">
        <v>13681</v>
      </c>
      <c r="J4" s="8">
        <v>10000</v>
      </c>
      <c r="K4" s="21">
        <v>0</v>
      </c>
    </row>
    <row r="5" spans="1:11" x14ac:dyDescent="0.7">
      <c r="A5" s="4">
        <v>44525</v>
      </c>
      <c r="B5" s="4">
        <v>44530</v>
      </c>
      <c r="C5" s="9" t="s">
        <v>163</v>
      </c>
      <c r="D5" s="5" t="s">
        <v>159</v>
      </c>
      <c r="E5" s="5" t="s">
        <v>67</v>
      </c>
      <c r="F5" s="5" t="s">
        <v>300</v>
      </c>
      <c r="G5" s="5"/>
      <c r="H5" s="8">
        <v>7310</v>
      </c>
      <c r="I5" s="8">
        <v>13973</v>
      </c>
      <c r="J5" s="8">
        <v>10214</v>
      </c>
      <c r="K5" s="19">
        <v>214</v>
      </c>
    </row>
    <row r="6" spans="1:11" x14ac:dyDescent="0.7">
      <c r="A6" s="4">
        <v>44529</v>
      </c>
      <c r="B6" s="4">
        <v>44532</v>
      </c>
      <c r="C6" s="9" t="s">
        <v>163</v>
      </c>
      <c r="D6" s="5" t="s">
        <v>159</v>
      </c>
      <c r="E6" s="5" t="s">
        <v>297</v>
      </c>
      <c r="F6" s="5" t="s">
        <v>300</v>
      </c>
      <c r="G6" s="5"/>
      <c r="H6" s="8">
        <v>28769</v>
      </c>
      <c r="I6" s="8">
        <v>13383</v>
      </c>
      <c r="J6" s="8">
        <v>38502</v>
      </c>
      <c r="K6" s="19">
        <v>-1498</v>
      </c>
    </row>
    <row r="7" spans="1:11" x14ac:dyDescent="0.7">
      <c r="A7" s="4">
        <v>44165</v>
      </c>
      <c r="B7" s="4">
        <v>44168</v>
      </c>
      <c r="C7" s="9" t="s">
        <v>158</v>
      </c>
      <c r="D7" s="5" t="s">
        <v>159</v>
      </c>
      <c r="E7" s="5" t="s">
        <v>297</v>
      </c>
      <c r="F7" s="5" t="s">
        <v>30</v>
      </c>
      <c r="G7" s="5" t="s">
        <v>160</v>
      </c>
      <c r="H7" s="8">
        <v>3846</v>
      </c>
      <c r="I7" s="8">
        <v>13000</v>
      </c>
      <c r="J7" s="8">
        <v>5000</v>
      </c>
      <c r="K7" s="21">
        <v>0</v>
      </c>
    </row>
    <row r="8" spans="1:11" x14ac:dyDescent="0.7">
      <c r="A8" s="4">
        <v>44201</v>
      </c>
      <c r="B8" s="4">
        <v>44204</v>
      </c>
      <c r="C8" s="9" t="s">
        <v>158</v>
      </c>
      <c r="D8" s="5" t="s">
        <v>159</v>
      </c>
      <c r="E8" s="5" t="s">
        <v>297</v>
      </c>
      <c r="F8" s="5" t="s">
        <v>30</v>
      </c>
      <c r="G8" s="5" t="s">
        <v>160</v>
      </c>
      <c r="H8" s="8">
        <v>7604</v>
      </c>
      <c r="I8" s="8">
        <v>13152</v>
      </c>
      <c r="J8" s="8">
        <v>10000</v>
      </c>
      <c r="K8" s="21">
        <v>0</v>
      </c>
    </row>
    <row r="9" spans="1:11" x14ac:dyDescent="0.7">
      <c r="A9" s="4">
        <v>44236</v>
      </c>
      <c r="B9" s="4">
        <v>44242</v>
      </c>
      <c r="C9" s="9" t="s">
        <v>158</v>
      </c>
      <c r="D9" s="5" t="s">
        <v>159</v>
      </c>
      <c r="E9" s="5" t="s">
        <v>297</v>
      </c>
      <c r="F9" s="5" t="s">
        <v>30</v>
      </c>
      <c r="G9" s="5" t="s">
        <v>160</v>
      </c>
      <c r="H9" s="8">
        <v>7041</v>
      </c>
      <c r="I9" s="8">
        <v>14202</v>
      </c>
      <c r="J9" s="8">
        <v>10000</v>
      </c>
      <c r="K9" s="21">
        <v>0</v>
      </c>
    </row>
    <row r="10" spans="1:11" x14ac:dyDescent="0.7">
      <c r="A10" s="4">
        <v>44257</v>
      </c>
      <c r="B10" s="4">
        <v>44260</v>
      </c>
      <c r="C10" s="9" t="s">
        <v>158</v>
      </c>
      <c r="D10" s="5" t="s">
        <v>159</v>
      </c>
      <c r="E10" s="5" t="s">
        <v>297</v>
      </c>
      <c r="F10" s="5" t="s">
        <v>30</v>
      </c>
      <c r="G10" s="5" t="s">
        <v>160</v>
      </c>
      <c r="H10" s="8">
        <v>6947</v>
      </c>
      <c r="I10" s="8">
        <v>14394</v>
      </c>
      <c r="J10" s="8">
        <v>10000</v>
      </c>
      <c r="K10" s="21">
        <v>0</v>
      </c>
    </row>
    <row r="11" spans="1:11" x14ac:dyDescent="0.7">
      <c r="A11" s="4">
        <v>44295</v>
      </c>
      <c r="B11" s="4">
        <v>44300</v>
      </c>
      <c r="C11" s="9" t="s">
        <v>158</v>
      </c>
      <c r="D11" s="5" t="s">
        <v>159</v>
      </c>
      <c r="E11" s="5" t="s">
        <v>297</v>
      </c>
      <c r="F11" s="5" t="s">
        <v>30</v>
      </c>
      <c r="G11" s="5" t="s">
        <v>160</v>
      </c>
      <c r="H11" s="8">
        <v>6460</v>
      </c>
      <c r="I11" s="8">
        <v>15481</v>
      </c>
      <c r="J11" s="8">
        <v>10000</v>
      </c>
      <c r="K11" s="21">
        <v>0</v>
      </c>
    </row>
    <row r="12" spans="1:11" x14ac:dyDescent="0.7">
      <c r="A12" s="4">
        <v>44327</v>
      </c>
      <c r="B12" s="4">
        <v>44330</v>
      </c>
      <c r="C12" s="9" t="s">
        <v>158</v>
      </c>
      <c r="D12" s="5" t="s">
        <v>159</v>
      </c>
      <c r="E12" s="5" t="s">
        <v>297</v>
      </c>
      <c r="F12" s="5" t="s">
        <v>30</v>
      </c>
      <c r="G12" s="5" t="s">
        <v>160</v>
      </c>
      <c r="H12" s="8">
        <v>3167</v>
      </c>
      <c r="I12" s="8">
        <v>15789</v>
      </c>
      <c r="J12" s="8">
        <v>5000</v>
      </c>
      <c r="K12" s="21">
        <v>0</v>
      </c>
    </row>
    <row r="13" spans="1:11" x14ac:dyDescent="0.7">
      <c r="A13" s="4">
        <v>44350</v>
      </c>
      <c r="B13" s="4">
        <v>44355</v>
      </c>
      <c r="C13" s="9" t="s">
        <v>158</v>
      </c>
      <c r="D13" s="5" t="s">
        <v>159</v>
      </c>
      <c r="E13" s="5" t="s">
        <v>297</v>
      </c>
      <c r="F13" s="5" t="s">
        <v>30</v>
      </c>
      <c r="G13" s="5" t="s">
        <v>160</v>
      </c>
      <c r="H13" s="8">
        <v>6263</v>
      </c>
      <c r="I13" s="8">
        <v>15967</v>
      </c>
      <c r="J13" s="8">
        <v>10000</v>
      </c>
      <c r="K13" s="21">
        <v>0</v>
      </c>
    </row>
    <row r="14" spans="1:11" x14ac:dyDescent="0.7">
      <c r="A14" s="4">
        <v>44377</v>
      </c>
      <c r="B14" s="4">
        <v>44382</v>
      </c>
      <c r="C14" s="9" t="s">
        <v>158</v>
      </c>
      <c r="D14" s="5" t="s">
        <v>159</v>
      </c>
      <c r="E14" s="5" t="s">
        <v>297</v>
      </c>
      <c r="F14" s="5" t="s">
        <v>30</v>
      </c>
      <c r="G14" s="5" t="s">
        <v>160</v>
      </c>
      <c r="H14" s="8">
        <v>6081</v>
      </c>
      <c r="I14" s="8">
        <v>16444</v>
      </c>
      <c r="J14" s="8">
        <v>10000</v>
      </c>
      <c r="K14" s="21">
        <v>0</v>
      </c>
    </row>
    <row r="15" spans="1:11" x14ac:dyDescent="0.7">
      <c r="A15" s="4">
        <v>44404</v>
      </c>
      <c r="B15" s="4">
        <v>44407</v>
      </c>
      <c r="C15" s="9" t="s">
        <v>158</v>
      </c>
      <c r="D15" s="5" t="s">
        <v>159</v>
      </c>
      <c r="E15" s="5" t="s">
        <v>67</v>
      </c>
      <c r="F15" s="5" t="s">
        <v>30</v>
      </c>
      <c r="G15" s="5" t="s">
        <v>160</v>
      </c>
      <c r="H15" s="8">
        <v>11832</v>
      </c>
      <c r="I15" s="8">
        <v>16903</v>
      </c>
      <c r="J15" s="8">
        <v>20000</v>
      </c>
      <c r="K15" s="21">
        <v>0</v>
      </c>
    </row>
    <row r="16" spans="1:11" x14ac:dyDescent="0.7">
      <c r="A16" s="4">
        <v>44435</v>
      </c>
      <c r="B16" s="4">
        <v>44440</v>
      </c>
      <c r="C16" s="9" t="s">
        <v>158</v>
      </c>
      <c r="D16" s="5" t="s">
        <v>159</v>
      </c>
      <c r="E16" s="5" t="s">
        <v>67</v>
      </c>
      <c r="F16" s="5" t="s">
        <v>300</v>
      </c>
      <c r="G16" s="5"/>
      <c r="H16" s="8">
        <v>11832</v>
      </c>
      <c r="I16" s="8">
        <v>17067</v>
      </c>
      <c r="J16" s="8">
        <v>20194</v>
      </c>
      <c r="K16" s="19">
        <v>194</v>
      </c>
    </row>
    <row r="17" spans="1:11" x14ac:dyDescent="0.7">
      <c r="A17" s="4">
        <v>44921</v>
      </c>
      <c r="B17" s="4">
        <v>44924</v>
      </c>
      <c r="C17" s="9" t="s">
        <v>158</v>
      </c>
      <c r="D17" s="5" t="s">
        <v>159</v>
      </c>
      <c r="E17" s="5" t="s">
        <v>297</v>
      </c>
      <c r="F17" s="5" t="s">
        <v>30</v>
      </c>
      <c r="G17" s="5" t="s">
        <v>160</v>
      </c>
      <c r="H17" s="8">
        <v>24940</v>
      </c>
      <c r="I17" s="8">
        <v>17961</v>
      </c>
      <c r="J17" s="8">
        <v>44794</v>
      </c>
      <c r="K17" s="21">
        <v>0</v>
      </c>
    </row>
    <row r="18" spans="1:11" x14ac:dyDescent="0.7">
      <c r="A18" s="4">
        <v>45243</v>
      </c>
      <c r="B18" s="4">
        <v>45246</v>
      </c>
      <c r="C18" s="9" t="s">
        <v>158</v>
      </c>
      <c r="D18" s="5" t="s">
        <v>159</v>
      </c>
      <c r="E18" s="5" t="s">
        <v>297</v>
      </c>
      <c r="F18" s="5" t="s">
        <v>30</v>
      </c>
      <c r="G18" s="5" t="s">
        <v>160</v>
      </c>
      <c r="H18" s="8">
        <v>590</v>
      </c>
      <c r="I18" s="8">
        <v>23925</v>
      </c>
      <c r="J18" s="8">
        <v>1410</v>
      </c>
      <c r="K18" s="21">
        <v>0</v>
      </c>
    </row>
    <row r="19" spans="1:11" x14ac:dyDescent="0.7">
      <c r="A19" s="4">
        <v>44188</v>
      </c>
      <c r="B19" s="4">
        <v>44193</v>
      </c>
      <c r="C19" s="9" t="s">
        <v>162</v>
      </c>
      <c r="D19" s="5" t="s">
        <v>159</v>
      </c>
      <c r="E19" s="5" t="s">
        <v>297</v>
      </c>
      <c r="F19" s="5" t="s">
        <v>30</v>
      </c>
      <c r="G19" s="5" t="s">
        <v>160</v>
      </c>
      <c r="H19" s="8">
        <v>4490</v>
      </c>
      <c r="I19" s="8">
        <v>22273</v>
      </c>
      <c r="J19" s="8">
        <v>10000</v>
      </c>
      <c r="K19" s="21">
        <v>0</v>
      </c>
    </row>
    <row r="20" spans="1:11" x14ac:dyDescent="0.7">
      <c r="A20" s="4">
        <v>44224</v>
      </c>
      <c r="B20" s="4">
        <v>44229</v>
      </c>
      <c r="C20" s="9" t="s">
        <v>162</v>
      </c>
      <c r="D20" s="5" t="s">
        <v>159</v>
      </c>
      <c r="E20" s="5" t="s">
        <v>297</v>
      </c>
      <c r="F20" s="5" t="s">
        <v>30</v>
      </c>
      <c r="G20" s="5" t="s">
        <v>160</v>
      </c>
      <c r="H20" s="8">
        <v>2108</v>
      </c>
      <c r="I20" s="8">
        <v>23721</v>
      </c>
      <c r="J20" s="8">
        <v>5000</v>
      </c>
      <c r="K20" s="21">
        <v>0</v>
      </c>
    </row>
    <row r="21" spans="1:11" x14ac:dyDescent="0.7">
      <c r="A21" s="4">
        <v>44257</v>
      </c>
      <c r="B21" s="4">
        <v>44260</v>
      </c>
      <c r="C21" s="9" t="s">
        <v>162</v>
      </c>
      <c r="D21" s="5" t="s">
        <v>159</v>
      </c>
      <c r="E21" s="5" t="s">
        <v>297</v>
      </c>
      <c r="F21" s="5" t="s">
        <v>30</v>
      </c>
      <c r="G21" s="5" t="s">
        <v>160</v>
      </c>
      <c r="H21" s="8">
        <v>1938</v>
      </c>
      <c r="I21" s="8">
        <v>25804</v>
      </c>
      <c r="J21" s="8">
        <v>5000</v>
      </c>
      <c r="K21" s="21">
        <v>0</v>
      </c>
    </row>
    <row r="22" spans="1:11" x14ac:dyDescent="0.7">
      <c r="A22" s="4">
        <v>44295</v>
      </c>
      <c r="B22" s="4">
        <v>44300</v>
      </c>
      <c r="C22" s="9" t="s">
        <v>162</v>
      </c>
      <c r="D22" s="5" t="s">
        <v>159</v>
      </c>
      <c r="E22" s="5" t="s">
        <v>297</v>
      </c>
      <c r="F22" s="5" t="s">
        <v>30</v>
      </c>
      <c r="G22" s="5" t="s">
        <v>160</v>
      </c>
      <c r="H22" s="8">
        <v>1920</v>
      </c>
      <c r="I22" s="8">
        <v>26043</v>
      </c>
      <c r="J22" s="8">
        <v>5000</v>
      </c>
      <c r="K22" s="21">
        <v>0</v>
      </c>
    </row>
    <row r="23" spans="1:11" x14ac:dyDescent="0.7">
      <c r="A23" s="4">
        <v>44327</v>
      </c>
      <c r="B23" s="4">
        <v>44330</v>
      </c>
      <c r="C23" s="9" t="s">
        <v>162</v>
      </c>
      <c r="D23" s="5" t="s">
        <v>159</v>
      </c>
      <c r="E23" s="5" t="s">
        <v>297</v>
      </c>
      <c r="F23" s="5" t="s">
        <v>30</v>
      </c>
      <c r="G23" s="5" t="s">
        <v>160</v>
      </c>
      <c r="H23" s="8">
        <v>4166</v>
      </c>
      <c r="I23" s="8">
        <v>24007</v>
      </c>
      <c r="J23" s="8">
        <v>10000</v>
      </c>
      <c r="K23" s="21">
        <v>0</v>
      </c>
    </row>
    <row r="24" spans="1:11" x14ac:dyDescent="0.7">
      <c r="A24" s="4">
        <v>44350</v>
      </c>
      <c r="B24" s="4">
        <v>44355</v>
      </c>
      <c r="C24" s="9" t="s">
        <v>162</v>
      </c>
      <c r="D24" s="5" t="s">
        <v>159</v>
      </c>
      <c r="E24" s="5" t="s">
        <v>297</v>
      </c>
      <c r="F24" s="5" t="s">
        <v>30</v>
      </c>
      <c r="G24" s="5" t="s">
        <v>160</v>
      </c>
      <c r="H24" s="8">
        <v>1983</v>
      </c>
      <c r="I24" s="8">
        <v>25216</v>
      </c>
      <c r="J24" s="8">
        <v>5000</v>
      </c>
      <c r="K24" s="21">
        <v>0</v>
      </c>
    </row>
    <row r="25" spans="1:11" x14ac:dyDescent="0.7">
      <c r="A25" s="4">
        <v>44362</v>
      </c>
      <c r="B25" s="4">
        <v>44365</v>
      </c>
      <c r="C25" s="9" t="s">
        <v>162</v>
      </c>
      <c r="D25" s="5" t="s">
        <v>159</v>
      </c>
      <c r="E25" s="5" t="s">
        <v>297</v>
      </c>
      <c r="F25" s="5" t="s">
        <v>300</v>
      </c>
      <c r="G25" s="5"/>
      <c r="H25" s="8">
        <v>16605</v>
      </c>
      <c r="I25" s="8">
        <v>26019</v>
      </c>
      <c r="J25" s="8">
        <v>43205</v>
      </c>
      <c r="K25" s="19">
        <v>3205</v>
      </c>
    </row>
    <row r="26" spans="1:11" x14ac:dyDescent="0.7">
      <c r="A26" s="4">
        <v>44187</v>
      </c>
      <c r="B26" s="4">
        <v>44190</v>
      </c>
      <c r="C26" s="9" t="s">
        <v>161</v>
      </c>
      <c r="D26" s="5" t="s">
        <v>159</v>
      </c>
      <c r="E26" s="5" t="s">
        <v>297</v>
      </c>
      <c r="F26" s="5" t="s">
        <v>30</v>
      </c>
      <c r="G26" s="5" t="s">
        <v>160</v>
      </c>
      <c r="H26" s="8">
        <v>6447</v>
      </c>
      <c r="I26" s="8">
        <v>15511</v>
      </c>
      <c r="J26" s="8">
        <v>10000</v>
      </c>
      <c r="K26" s="19">
        <v>0</v>
      </c>
    </row>
    <row r="27" spans="1:11" x14ac:dyDescent="0.7">
      <c r="A27" s="4">
        <v>44224</v>
      </c>
      <c r="B27" s="4">
        <v>44229</v>
      </c>
      <c r="C27" s="9" t="s">
        <v>161</v>
      </c>
      <c r="D27" s="5" t="s">
        <v>159</v>
      </c>
      <c r="E27" s="5" t="s">
        <v>297</v>
      </c>
      <c r="F27" s="5" t="s">
        <v>30</v>
      </c>
      <c r="G27" s="5" t="s">
        <v>160</v>
      </c>
      <c r="H27" s="8">
        <v>3093</v>
      </c>
      <c r="I27" s="8">
        <v>16167</v>
      </c>
      <c r="J27" s="8">
        <v>5000</v>
      </c>
      <c r="K27" s="19">
        <v>0</v>
      </c>
    </row>
    <row r="28" spans="1:11" x14ac:dyDescent="0.7">
      <c r="A28" s="4">
        <v>44257</v>
      </c>
      <c r="B28" s="4">
        <v>44260</v>
      </c>
      <c r="C28" s="9" t="s">
        <v>161</v>
      </c>
      <c r="D28" s="5" t="s">
        <v>159</v>
      </c>
      <c r="E28" s="5" t="s">
        <v>297</v>
      </c>
      <c r="F28" s="5" t="s">
        <v>30</v>
      </c>
      <c r="G28" s="5" t="s">
        <v>160</v>
      </c>
      <c r="H28" s="8">
        <v>2978</v>
      </c>
      <c r="I28" s="8">
        <v>16792</v>
      </c>
      <c r="J28" s="8">
        <v>5000</v>
      </c>
      <c r="K28" s="19">
        <v>0</v>
      </c>
    </row>
    <row r="29" spans="1:11" x14ac:dyDescent="0.7">
      <c r="A29" s="4">
        <v>44295</v>
      </c>
      <c r="B29" s="4">
        <v>44300</v>
      </c>
      <c r="C29" s="9" t="s">
        <v>161</v>
      </c>
      <c r="D29" s="5" t="s">
        <v>159</v>
      </c>
      <c r="E29" s="5" t="s">
        <v>297</v>
      </c>
      <c r="F29" s="5" t="s">
        <v>30</v>
      </c>
      <c r="G29" s="5" t="s">
        <v>160</v>
      </c>
      <c r="H29" s="8">
        <v>2810</v>
      </c>
      <c r="I29" s="8">
        <v>17792</v>
      </c>
      <c r="J29" s="8">
        <v>5000</v>
      </c>
      <c r="K29" s="19">
        <v>0</v>
      </c>
    </row>
    <row r="30" spans="1:11" x14ac:dyDescent="0.7">
      <c r="A30" s="4">
        <v>44327</v>
      </c>
      <c r="B30" s="4">
        <v>44330</v>
      </c>
      <c r="C30" s="9" t="s">
        <v>161</v>
      </c>
      <c r="D30" s="5" t="s">
        <v>159</v>
      </c>
      <c r="E30" s="5" t="s">
        <v>297</v>
      </c>
      <c r="F30" s="5" t="s">
        <v>30</v>
      </c>
      <c r="G30" s="5" t="s">
        <v>160</v>
      </c>
      <c r="H30" s="8">
        <v>2903</v>
      </c>
      <c r="I30" s="8">
        <v>17225</v>
      </c>
      <c r="J30" s="8">
        <v>5000</v>
      </c>
      <c r="K30" s="19">
        <v>0</v>
      </c>
    </row>
    <row r="31" spans="1:11" x14ac:dyDescent="0.7">
      <c r="A31" s="4">
        <v>44350</v>
      </c>
      <c r="B31" s="4">
        <v>44355</v>
      </c>
      <c r="C31" s="9" t="s">
        <v>161</v>
      </c>
      <c r="D31" s="5" t="s">
        <v>159</v>
      </c>
      <c r="E31" s="5" t="s">
        <v>297</v>
      </c>
      <c r="F31" s="5" t="s">
        <v>30</v>
      </c>
      <c r="G31" s="5" t="s">
        <v>160</v>
      </c>
      <c r="H31" s="8">
        <v>2819</v>
      </c>
      <c r="I31" s="8">
        <v>17736</v>
      </c>
      <c r="J31" s="8">
        <v>5000</v>
      </c>
      <c r="K31" s="19">
        <v>0</v>
      </c>
    </row>
    <row r="32" spans="1:11" x14ac:dyDescent="0.7">
      <c r="A32" s="4">
        <v>44362</v>
      </c>
      <c r="B32" s="4">
        <v>44365</v>
      </c>
      <c r="C32" s="9" t="s">
        <v>161</v>
      </c>
      <c r="D32" s="5" t="s">
        <v>159</v>
      </c>
      <c r="E32" s="5" t="s">
        <v>297</v>
      </c>
      <c r="F32" s="5" t="s">
        <v>300</v>
      </c>
      <c r="G32" s="5"/>
      <c r="H32" s="8">
        <v>21050</v>
      </c>
      <c r="I32" s="8">
        <v>18410</v>
      </c>
      <c r="J32" s="8">
        <v>38753</v>
      </c>
      <c r="K32" s="19">
        <v>3753</v>
      </c>
    </row>
    <row r="33" spans="1:11" x14ac:dyDescent="0.7">
      <c r="A33" s="4">
        <v>45243</v>
      </c>
      <c r="B33" s="4">
        <v>45247</v>
      </c>
      <c r="C33" s="9" t="s">
        <v>231</v>
      </c>
      <c r="D33" s="5" t="s">
        <v>159</v>
      </c>
      <c r="E33" s="5" t="s">
        <v>67</v>
      </c>
      <c r="F33" s="5" t="s">
        <v>30</v>
      </c>
      <c r="G33" s="5" t="s">
        <v>160</v>
      </c>
      <c r="H33" s="19">
        <v>180143</v>
      </c>
      <c r="I33" s="19">
        <v>12456</v>
      </c>
      <c r="J33" s="8">
        <v>224386</v>
      </c>
      <c r="K33" s="21">
        <v>0</v>
      </c>
    </row>
    <row r="34" spans="1:11" x14ac:dyDescent="0.7">
      <c r="A34" s="4">
        <v>45601</v>
      </c>
      <c r="B34" s="4">
        <v>45607</v>
      </c>
      <c r="C34" s="9" t="s">
        <v>284</v>
      </c>
      <c r="D34" s="5" t="s">
        <v>159</v>
      </c>
      <c r="E34" s="5" t="s">
        <v>285</v>
      </c>
      <c r="F34" s="5" t="s">
        <v>30</v>
      </c>
      <c r="G34" s="5" t="s">
        <v>286</v>
      </c>
      <c r="H34" s="19">
        <v>19146</v>
      </c>
      <c r="I34" s="19">
        <v>26115</v>
      </c>
      <c r="J34" s="19">
        <v>50000</v>
      </c>
      <c r="K34" s="21">
        <v>0</v>
      </c>
    </row>
    <row r="35" spans="1:11" x14ac:dyDescent="0.7">
      <c r="A35" s="4">
        <v>45609</v>
      </c>
      <c r="B35" s="4">
        <v>45615</v>
      </c>
      <c r="C35" s="9" t="s">
        <v>284</v>
      </c>
      <c r="D35" s="5" t="s">
        <v>159</v>
      </c>
      <c r="E35" s="5" t="s">
        <v>285</v>
      </c>
      <c r="F35" s="5" t="s">
        <v>30</v>
      </c>
      <c r="G35" s="5" t="s">
        <v>286</v>
      </c>
      <c r="H35" s="19">
        <v>18359</v>
      </c>
      <c r="I35" s="19">
        <v>27235</v>
      </c>
      <c r="J35" s="19">
        <v>50000</v>
      </c>
      <c r="K35" s="21">
        <v>0</v>
      </c>
    </row>
    <row r="36" spans="1:11" x14ac:dyDescent="0.7">
      <c r="A36" s="4">
        <v>45629</v>
      </c>
      <c r="B36" s="4">
        <v>45635</v>
      </c>
      <c r="C36" s="9" t="s">
        <v>284</v>
      </c>
      <c r="D36" s="5" t="s">
        <v>159</v>
      </c>
      <c r="E36" s="5" t="s">
        <v>285</v>
      </c>
      <c r="F36" s="5" t="s">
        <v>30</v>
      </c>
      <c r="G36" s="5" t="s">
        <v>286</v>
      </c>
      <c r="H36" s="19">
        <v>18746</v>
      </c>
      <c r="I36" s="19">
        <v>26673</v>
      </c>
      <c r="J36" s="19">
        <v>50000</v>
      </c>
      <c r="K36" s="21">
        <v>0</v>
      </c>
    </row>
    <row r="37" spans="1:11" x14ac:dyDescent="0.7">
      <c r="A37" s="4">
        <v>45639</v>
      </c>
      <c r="B37" s="4">
        <v>45645</v>
      </c>
      <c r="C37" s="9" t="s">
        <v>284</v>
      </c>
      <c r="D37" s="5" t="s">
        <v>159</v>
      </c>
      <c r="E37" s="5" t="s">
        <v>285</v>
      </c>
      <c r="F37" s="5" t="s">
        <v>30</v>
      </c>
      <c r="G37" s="5" t="s">
        <v>286</v>
      </c>
      <c r="H37" s="19">
        <v>18324</v>
      </c>
      <c r="I37" s="19">
        <v>27287</v>
      </c>
      <c r="J37" s="19">
        <v>50000</v>
      </c>
      <c r="K37" s="21">
        <v>0</v>
      </c>
    </row>
    <row r="38" spans="1:11" x14ac:dyDescent="0.7">
      <c r="A38" s="4">
        <v>45656</v>
      </c>
      <c r="B38" s="4">
        <v>45663</v>
      </c>
      <c r="C38" s="9" t="s">
        <v>158</v>
      </c>
      <c r="D38" s="5" t="s">
        <v>159</v>
      </c>
      <c r="E38" s="5" t="s">
        <v>297</v>
      </c>
      <c r="F38" s="5" t="s">
        <v>291</v>
      </c>
      <c r="G38" s="5"/>
      <c r="H38" s="21">
        <v>3846</v>
      </c>
      <c r="I38" s="9"/>
      <c r="J38" s="9">
        <v>0</v>
      </c>
      <c r="K38" s="21">
        <v>0</v>
      </c>
    </row>
    <row r="39" spans="1:11" x14ac:dyDescent="0.7">
      <c r="A39" s="4">
        <v>45656</v>
      </c>
      <c r="B39" s="4">
        <v>45663</v>
      </c>
      <c r="C39" s="9" t="s">
        <v>158</v>
      </c>
      <c r="D39" s="5" t="s">
        <v>159</v>
      </c>
      <c r="E39" s="5" t="s">
        <v>296</v>
      </c>
      <c r="F39" s="5" t="s">
        <v>298</v>
      </c>
      <c r="G39" s="5"/>
      <c r="H39" s="21">
        <v>3846</v>
      </c>
      <c r="I39" s="9"/>
      <c r="J39" s="9">
        <v>0</v>
      </c>
      <c r="K39" s="21">
        <v>0</v>
      </c>
    </row>
    <row r="40" spans="1:11" x14ac:dyDescent="0.7">
      <c r="A40" s="4">
        <v>45664</v>
      </c>
      <c r="B40" s="4">
        <v>45671</v>
      </c>
      <c r="C40" s="9" t="s">
        <v>284</v>
      </c>
      <c r="D40" s="5" t="s">
        <v>159</v>
      </c>
      <c r="E40" s="5" t="s">
        <v>285</v>
      </c>
      <c r="F40" s="5" t="s">
        <v>30</v>
      </c>
      <c r="G40" s="5" t="s">
        <v>286</v>
      </c>
      <c r="H40" s="21">
        <v>18006</v>
      </c>
      <c r="I40" s="21">
        <v>27769</v>
      </c>
      <c r="J40" s="21">
        <v>50000</v>
      </c>
      <c r="K40" s="21">
        <v>0</v>
      </c>
    </row>
    <row r="41" spans="1:11" x14ac:dyDescent="0.7">
      <c r="A41" s="4">
        <v>45664</v>
      </c>
      <c r="B41" s="4">
        <v>45671</v>
      </c>
      <c r="C41" s="9" t="s">
        <v>231</v>
      </c>
      <c r="D41" s="5" t="s">
        <v>159</v>
      </c>
      <c r="E41" s="5" t="s">
        <v>67</v>
      </c>
      <c r="F41" s="5" t="s">
        <v>300</v>
      </c>
      <c r="G41" s="5"/>
      <c r="H41" s="21">
        <v>180143</v>
      </c>
      <c r="I41" s="21">
        <v>15148</v>
      </c>
      <c r="J41" s="21">
        <v>272881</v>
      </c>
      <c r="K41" s="19">
        <v>48494</v>
      </c>
    </row>
    <row r="42" spans="1:11" x14ac:dyDescent="0.7">
      <c r="A42" s="4">
        <v>45672</v>
      </c>
      <c r="B42" s="4">
        <v>45678</v>
      </c>
      <c r="C42" s="9" t="s">
        <v>284</v>
      </c>
      <c r="D42" s="5" t="s">
        <v>159</v>
      </c>
      <c r="E42" s="5" t="s">
        <v>285</v>
      </c>
      <c r="F42" s="5" t="s">
        <v>30</v>
      </c>
      <c r="G42" s="5" t="s">
        <v>286</v>
      </c>
      <c r="H42" s="21">
        <v>18423</v>
      </c>
      <c r="I42" s="21">
        <v>27141</v>
      </c>
      <c r="J42" s="21">
        <v>50000</v>
      </c>
      <c r="K42" s="21">
        <v>0</v>
      </c>
    </row>
  </sheetData>
  <autoFilter ref="A1:K32" xr:uid="{00000000-0009-0000-0000-000007000000}"/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2025-01-23T14:47:51Z</dcterms:modified>
</cp:coreProperties>
</file>