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esktop\CALI\CALI 1\inforele\"/>
    </mc:Choice>
  </mc:AlternateContent>
  <xr:revisionPtr revIDLastSave="0" documentId="13_ncr:1_{16EA89E6-8871-4725-8F5A-1A31EB929D48}" xr6:coauthVersionLast="47" xr6:coauthVersionMax="47" xr10:uidLastSave="{00000000-0000-0000-0000-000000000000}"/>
  <workbookProtection workbookAlgorithmName="SHA-512" workbookHashValue="53x4UyuBPTxvhOGBRCsNEtIfma+61S3ASmceXJabHmicVNK+camie7I9W6xzxTvh6cMkIqqZBiX9K/DQz3gQjA==" workbookSaltValue="KadIvJQ1SkH7NV2UPUViWg==" workbookSpinCount="100000" lockStructure="1"/>
  <bookViews>
    <workbookView xWindow="-108" yWindow="-108" windowWidth="23256" windowHeight="12576" xr2:uid="{0E273EE7-A83A-444C-B652-FCA539342CD7}"/>
  </bookViews>
  <sheets>
    <sheet name="HOREX" sheetId="2" r:id="rId1"/>
    <sheet name="LIQUIDACION" sheetId="1" r:id="rId2"/>
  </sheets>
  <definedNames>
    <definedName name="_xlnm._FilterDatabase" localSheetId="1" hidden="1">LIQUIDACION!$B$2:$F$23</definedName>
    <definedName name="_xlnm.Print_Area" localSheetId="0">HOREX!$B$3:$P$18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K10" i="2"/>
  <c r="D3" i="1" s="1"/>
  <c r="E21" i="1" s="1"/>
  <c r="E19" i="1"/>
  <c r="F11" i="1"/>
  <c r="C4" i="1"/>
  <c r="C5" i="1"/>
  <c r="C6" i="1"/>
  <c r="C7" i="1"/>
  <c r="C8" i="1"/>
  <c r="C9" i="1"/>
  <c r="C10" i="1"/>
  <c r="F3" i="1" l="1"/>
  <c r="D13" i="1"/>
  <c r="D12" i="1"/>
  <c r="E18" i="1"/>
  <c r="E22" i="1"/>
  <c r="D11" i="1"/>
  <c r="E20" i="1"/>
  <c r="D8" i="1" l="1"/>
  <c r="D6" i="1"/>
  <c r="D5" i="1"/>
  <c r="D9" i="1"/>
  <c r="D7" i="1"/>
  <c r="D10" i="1"/>
  <c r="D4" i="1"/>
  <c r="D23" i="1" l="1"/>
  <c r="E15" i="1" l="1"/>
  <c r="E17" i="1"/>
  <c r="E16" i="1"/>
  <c r="E14" i="1"/>
  <c r="E23" i="1" s="1"/>
  <c r="C25" i="1" s="1"/>
</calcChain>
</file>

<file path=xl/sharedStrings.xml><?xml version="1.0" encoding="utf-8"?>
<sst xmlns="http://schemas.openxmlformats.org/spreadsheetml/2006/main" count="140" uniqueCount="119">
  <si>
    <t>Mes:</t>
  </si>
  <si>
    <t>DENOMINACION DEL CARGO</t>
  </si>
  <si>
    <t>GRADO</t>
  </si>
  <si>
    <t>DEPENDENCIA</t>
  </si>
  <si>
    <t>SUELDO BASICO</t>
  </si>
  <si>
    <t>AERONAVEGACION</t>
  </si>
  <si>
    <t>DIA</t>
  </si>
  <si>
    <t>ORDINARIAS</t>
  </si>
  <si>
    <t>DOMINICALES Y/O FESTIVOS</t>
  </si>
  <si>
    <t>DIURNA EXTRA 
125%</t>
  </si>
  <si>
    <t>NOCTURNA EXTRA 
175%</t>
  </si>
  <si>
    <t>DIFERENCIA HORARIA
35%</t>
  </si>
  <si>
    <t>JORNADA ORDINARIA
200%</t>
  </si>
  <si>
    <t>DIURNA EXTRA 
225%</t>
  </si>
  <si>
    <t>NOCTURNA EXTRA
275%</t>
  </si>
  <si>
    <t>DIFERENCIA HORARIA
70%</t>
  </si>
  <si>
    <t xml:space="preserve"> </t>
  </si>
  <si>
    <t>DESCRIPCION CONCEPTO</t>
  </si>
  <si>
    <t>CANTIDAD</t>
  </si>
  <si>
    <t>DEVENGADO</t>
  </si>
  <si>
    <t>DEDUCIDO</t>
  </si>
  <si>
    <t>HORA LABORADA</t>
  </si>
  <si>
    <t>Sueldo Básico</t>
  </si>
  <si>
    <t>Horas extras diurnas ordinarias</t>
  </si>
  <si>
    <t>Horas extras nocturnas</t>
  </si>
  <si>
    <t>Jornada ordinaria dominical</t>
  </si>
  <si>
    <t>compensatorio dominical y/o festivo</t>
  </si>
  <si>
    <t>Diurna extra dominical</t>
  </si>
  <si>
    <t>Nocturna extra dominical</t>
  </si>
  <si>
    <t>Diferencia horaria</t>
  </si>
  <si>
    <t>Sobresueldo</t>
  </si>
  <si>
    <t>Colpensiones</t>
  </si>
  <si>
    <t>Salud Sanitas EPS</t>
  </si>
  <si>
    <t>Fondo de solidaridad</t>
  </si>
  <si>
    <t>Retencion en la fuente</t>
  </si>
  <si>
    <t>Aserpaci aporte</t>
  </si>
  <si>
    <t>TOTALES</t>
  </si>
  <si>
    <t>SUELDO DEL MES</t>
  </si>
  <si>
    <t>Aeropuerto</t>
  </si>
  <si>
    <t>Grado</t>
  </si>
  <si>
    <t>Bogotá</t>
  </si>
  <si>
    <t>Cali</t>
  </si>
  <si>
    <t>Medellín (Rionegro)</t>
  </si>
  <si>
    <t>Bucaramanga</t>
  </si>
  <si>
    <t>Medellín (Olaya Herrera)</t>
  </si>
  <si>
    <t>Guaymaral</t>
  </si>
  <si>
    <t>Cartagena</t>
  </si>
  <si>
    <t>Yopal</t>
  </si>
  <si>
    <t>Cúcuta</t>
  </si>
  <si>
    <t>Neiva</t>
  </si>
  <si>
    <t>Pereira</t>
  </si>
  <si>
    <t>Leticia</t>
  </si>
  <si>
    <t>San Andrés</t>
  </si>
  <si>
    <t>Santa Marta</t>
  </si>
  <si>
    <t>Ibagué</t>
  </si>
  <si>
    <t>Montería</t>
  </si>
  <si>
    <t>Mariquita</t>
  </si>
  <si>
    <t>Quibdo</t>
  </si>
  <si>
    <t>Barrancabermeja</t>
  </si>
  <si>
    <t>San José del Guaviare</t>
  </si>
  <si>
    <t>Carepa</t>
  </si>
  <si>
    <t>Apartadó</t>
  </si>
  <si>
    <t>Valledupar</t>
  </si>
  <si>
    <t>Armenia</t>
  </si>
  <si>
    <t>Pasto</t>
  </si>
  <si>
    <t>Arauca</t>
  </si>
  <si>
    <t>Mitú</t>
  </si>
  <si>
    <t>Puerto Asís</t>
  </si>
  <si>
    <t>Tumaco</t>
  </si>
  <si>
    <t>Florencia</t>
  </si>
  <si>
    <t>San Vicente del Caguán</t>
  </si>
  <si>
    <t>Girardot</t>
  </si>
  <si>
    <t>Saravena</t>
  </si>
  <si>
    <t>Puerto Carreño</t>
  </si>
  <si>
    <t>Manizales</t>
  </si>
  <si>
    <t>Bahía Solano</t>
  </si>
  <si>
    <t>Corozal</t>
  </si>
  <si>
    <t>Cartago</t>
  </si>
  <si>
    <t>Providencia</t>
  </si>
  <si>
    <t>Buenaventura</t>
  </si>
  <si>
    <t>Ipiales</t>
  </si>
  <si>
    <t>Guapi</t>
  </si>
  <si>
    <t>Tame</t>
  </si>
  <si>
    <t>Riohacha</t>
  </si>
  <si>
    <t>Tolú</t>
  </si>
  <si>
    <t>Ocaña</t>
  </si>
  <si>
    <t>Puerto Inirida</t>
  </si>
  <si>
    <t>Barranquilla</t>
  </si>
  <si>
    <t>Villavicencio</t>
  </si>
  <si>
    <t>Popayán</t>
  </si>
  <si>
    <t>Copedac</t>
  </si>
  <si>
    <t>Credito libranza</t>
  </si>
  <si>
    <t>CONTROLADOR TRANSITO AEREO</t>
  </si>
  <si>
    <t>Mes</t>
  </si>
  <si>
    <t>Prima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</si>
  <si>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</si>
  <si>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</si>
  <si>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</si>
  <si>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</si>
  <si>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</si>
  <si>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</si>
  <si>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</si>
  <si>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</si>
  <si>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</si>
  <si>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</si>
  <si>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</si>
  <si>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</si>
  <si>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Primas</t>
  </si>
  <si>
    <t>Prima antigüedad</t>
  </si>
  <si>
    <t>Aeropuerto:</t>
  </si>
  <si>
    <t>COMPENSATORIO 
100%</t>
  </si>
  <si>
    <t>ACDECTA</t>
  </si>
  <si>
    <t>ASERPACI</t>
  </si>
  <si>
    <t>Crédito libranza</t>
  </si>
  <si>
    <t>Coopedac</t>
  </si>
  <si>
    <t>Acdecta aporte</t>
  </si>
  <si>
    <t>SI</t>
  </si>
  <si>
    <t>NO</t>
  </si>
  <si>
    <t>SCTA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</si>
</sst>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8"/>
      <name val="Arial Unicode MS"/>
      <family val="2"/>
    </font>
    <font>
      <b/>
      <sz val="9"/>
      <name val="Arial Unicode MS"/>
      <family val="2"/>
    </font>
    <font>
      <sz val="9"/>
      <color theme="1"/>
      <name val="Arial Unicode MS"/>
      <family val="2"/>
    </font>
    <font>
      <sz val="6"/>
      <name val="Arial"/>
      <family val="2"/>
    </font>
    <font>
      <sz val="6"/>
      <color rgb="FFFF0000"/>
      <name val="Arial"/>
      <family val="2"/>
    </font>
    <font>
      <b/>
      <sz val="7"/>
      <color theme="1"/>
      <name val="Arial Unicode MS"/>
      <family val="2"/>
    </font>
    <font>
      <b/>
      <sz val="7"/>
      <name val="Arial Unicode MS"/>
      <family val="2"/>
    </font>
    <font>
      <sz val="9"/>
      <color rgb="FFFF0000"/>
      <name val="Arial Unicode MS"/>
      <family val="2"/>
    </font>
    <font>
      <b/>
      <sz val="8"/>
      <name val="Arial"/>
      <family val="2"/>
    </font>
    <font>
      <b/>
      <sz val="8"/>
      <color theme="1"/>
      <name val="Arial Unicode MS"/>
      <family val="2"/>
    </font>
    <font>
      <b/>
      <sz val="7"/>
      <name val="Arial"/>
      <family val="2"/>
    </font>
    <font>
      <b/>
      <sz val="10"/>
      <name val="Arial"/>
      <family val="2"/>
    </font>
    <font>
      <sz val="8"/>
      <name val="Arial Unicode MS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color rgb="FF000000"/>
      <name val="Arial Unicode MS"/>
      <family val="2"/>
    </font>
    <font>
      <sz val="14"/>
      <color theme="1"/>
      <name val="Arial Unicode MS"/>
      <family val="2"/>
    </font>
    <font>
      <sz val="14"/>
      <color rgb="FF000000"/>
      <name val="Arial Unicode MS"/>
      <family val="2"/>
    </font>
    <font>
      <sz val="8"/>
      <name val="Calibri"/>
      <family val="2"/>
      <scheme val="minor"/>
    </font>
    <font>
      <sz val="11"/>
      <name val="Calibri "/>
    </font>
    <font>
      <sz val="11"/>
      <name val="Arial Unicode MS"/>
    </font>
    <font>
      <sz val="6"/>
      <color theme="1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1" fillId="2" borderId="0" xfId="0" applyFont="1" applyFill="1"/>
    <xf numFmtId="0" fontId="1" fillId="0" borderId="0" xfId="0" applyFont="1"/>
    <xf numFmtId="0" fontId="14" fillId="2" borderId="4" xfId="0" applyFont="1" applyFill="1" applyBorder="1" applyAlignment="1">
      <alignment vertical="center"/>
    </xf>
    <xf numFmtId="0" fontId="19" fillId="2" borderId="3" xfId="0" applyFont="1" applyFill="1" applyBorder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0" fontId="21" fillId="0" borderId="3" xfId="0" applyFont="1" applyBorder="1" applyAlignment="1">
      <alignment horizontal="center"/>
    </xf>
    <xf numFmtId="164" fontId="0" fillId="0" borderId="0" xfId="0" applyNumberFormat="1"/>
    <xf numFmtId="0" fontId="21" fillId="0" borderId="5" xfId="0" applyFont="1" applyBorder="1" applyAlignment="1">
      <alignment horizontal="center"/>
    </xf>
    <xf numFmtId="164" fontId="0" fillId="0" borderId="5" xfId="0" applyNumberFormat="1" applyBorder="1"/>
    <xf numFmtId="0" fontId="0" fillId="0" borderId="6" xfId="0" applyBorder="1"/>
    <xf numFmtId="0" fontId="21" fillId="4" borderId="13" xfId="0" applyFont="1" applyFill="1" applyBorder="1" applyAlignment="1">
      <alignment horizontal="center"/>
    </xf>
    <xf numFmtId="164" fontId="2" fillId="4" borderId="14" xfId="0" applyNumberFormat="1" applyFont="1" applyFill="1" applyBorder="1"/>
    <xf numFmtId="2" fontId="0" fillId="0" borderId="3" xfId="0" applyNumberFormat="1" applyBorder="1"/>
    <xf numFmtId="0" fontId="24" fillId="6" borderId="2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vertical="center" wrapText="1"/>
    </xf>
    <xf numFmtId="0" fontId="1" fillId="2" borderId="18" xfId="0" applyFont="1" applyFill="1" applyBorder="1"/>
    <xf numFmtId="0" fontId="4" fillId="2" borderId="18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1" fillId="0" borderId="0" xfId="0" applyFont="1" applyBorder="1"/>
    <xf numFmtId="0" fontId="6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0" fontId="7" fillId="2" borderId="0" xfId="0" applyFont="1" applyFill="1" applyBorder="1"/>
    <xf numFmtId="0" fontId="12" fillId="2" borderId="0" xfId="0" applyFont="1" applyFill="1" applyBorder="1"/>
    <xf numFmtId="0" fontId="9" fillId="2" borderId="0" xfId="0" applyFont="1" applyFill="1" applyBorder="1"/>
    <xf numFmtId="0" fontId="13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1" fillId="2" borderId="21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5" fillId="2" borderId="0" xfId="0" applyFont="1" applyFill="1" applyBorder="1" applyAlignment="1">
      <alignment horizontal="right" vertical="center"/>
    </xf>
    <xf numFmtId="0" fontId="15" fillId="2" borderId="0" xfId="0" applyFont="1" applyFill="1" applyBorder="1" applyAlignment="1">
      <alignment vertical="center" wrapText="1"/>
    </xf>
    <xf numFmtId="0" fontId="1" fillId="2" borderId="19" xfId="0" applyFont="1" applyFill="1" applyBorder="1"/>
    <xf numFmtId="0" fontId="6" fillId="5" borderId="3" xfId="0" applyFont="1" applyFill="1" applyBorder="1" applyAlignment="1">
      <alignment horizontal="center" vertical="center"/>
    </xf>
    <xf numFmtId="2" fontId="0" fillId="0" borderId="0" xfId="0" applyNumberFormat="1" applyBorder="1"/>
    <xf numFmtId="0" fontId="0" fillId="2" borderId="0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165" fontId="1" fillId="5" borderId="3" xfId="1" applyNumberFormat="1" applyFont="1" applyFill="1" applyBorder="1"/>
    <xf numFmtId="164" fontId="0" fillId="0" borderId="3" xfId="0" applyNumberFormat="1" applyFill="1" applyBorder="1"/>
    <xf numFmtId="0" fontId="1" fillId="0" borderId="0" xfId="0" applyFont="1" applyFill="1"/>
    <xf numFmtId="0" fontId="27" fillId="2" borderId="0" xfId="0" applyFont="1" applyFill="1" applyBorder="1" applyAlignment="1">
      <alignment horizontal="right" vertical="center"/>
    </xf>
    <xf numFmtId="0" fontId="1" fillId="0" borderId="0" xfId="0" applyFont="1" applyFill="1" applyBorder="1"/>
    <xf numFmtId="0" fontId="1" fillId="0" borderId="17" xfId="0" applyFont="1" applyFill="1" applyBorder="1"/>
    <xf numFmtId="0" fontId="1" fillId="0" borderId="20" xfId="0" applyFont="1" applyFill="1" applyBorder="1"/>
    <xf numFmtId="0" fontId="1" fillId="0" borderId="22" xfId="0" applyFont="1" applyFill="1" applyBorder="1"/>
    <xf numFmtId="0" fontId="19" fillId="2" borderId="23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1" fillId="0" borderId="0" xfId="0" applyFont="1" applyProtection="1">
      <protection hidden="1"/>
    </xf>
    <xf numFmtId="0" fontId="1" fillId="2" borderId="0" xfId="0" applyFont="1" applyFill="1" applyProtection="1">
      <protection hidden="1"/>
    </xf>
    <xf numFmtId="0" fontId="0" fillId="0" borderId="0" xfId="0" applyProtection="1"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2" fillId="0" borderId="7" xfId="0" applyFont="1" applyFill="1" applyBorder="1" applyAlignment="1" applyProtection="1">
      <protection hidden="1"/>
    </xf>
    <xf numFmtId="0" fontId="0" fillId="0" borderId="15" xfId="0" applyFont="1" applyBorder="1" applyProtection="1">
      <protection hidden="1"/>
    </xf>
    <xf numFmtId="9" fontId="1" fillId="0" borderId="16" xfId="0" applyNumberFormat="1" applyFont="1" applyBorder="1" applyProtection="1">
      <protection hidden="1"/>
    </xf>
    <xf numFmtId="0" fontId="1" fillId="0" borderId="15" xfId="0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0" fillId="0" borderId="15" xfId="0" applyFont="1" applyBorder="1" applyAlignment="1" applyProtection="1">
      <protection hidden="1"/>
    </xf>
    <xf numFmtId="0" fontId="0" fillId="0" borderId="16" xfId="0" applyFont="1" applyBorder="1" applyProtection="1">
      <protection hidden="1"/>
    </xf>
    <xf numFmtId="0" fontId="0" fillId="0" borderId="10" xfId="0" applyFont="1" applyBorder="1" applyAlignment="1" applyProtection="1">
      <protection hidden="1"/>
    </xf>
    <xf numFmtId="9" fontId="1" fillId="0" borderId="16" xfId="2" applyFont="1" applyBorder="1" applyProtection="1">
      <protection hidden="1"/>
    </xf>
    <xf numFmtId="0" fontId="1" fillId="0" borderId="10" xfId="0" applyFont="1" applyBorder="1" applyProtection="1">
      <protection hidden="1"/>
    </xf>
    <xf numFmtId="9" fontId="1" fillId="0" borderId="12" xfId="2" applyFont="1" applyBorder="1" applyProtection="1">
      <protection hidden="1"/>
    </xf>
    <xf numFmtId="0" fontId="0" fillId="0" borderId="12" xfId="0" applyFont="1" applyBorder="1" applyProtection="1">
      <protection hidden="1"/>
    </xf>
    <xf numFmtId="0" fontId="0" fillId="0" borderId="10" xfId="0" applyFont="1" applyBorder="1" applyProtection="1">
      <protection hidden="1"/>
    </xf>
    <xf numFmtId="9" fontId="1" fillId="0" borderId="12" xfId="0" applyNumberFormat="1" applyFont="1" applyBorder="1" applyProtection="1">
      <protection hidden="1"/>
    </xf>
    <xf numFmtId="0" fontId="10" fillId="2" borderId="3" xfId="0" applyFont="1" applyFill="1" applyBorder="1" applyAlignment="1">
      <alignment horizontal="center" vertical="center" wrapText="1"/>
    </xf>
    <xf numFmtId="0" fontId="1" fillId="0" borderId="18" xfId="0" applyFont="1" applyBorder="1"/>
    <xf numFmtId="0" fontId="1" fillId="0" borderId="15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5" borderId="3" xfId="0" applyFont="1" applyFill="1" applyBorder="1" applyAlignment="1">
      <alignment horizontal="center"/>
    </xf>
    <xf numFmtId="10" fontId="1" fillId="5" borderId="3" xfId="1" applyNumberFormat="1" applyFont="1" applyFill="1" applyBorder="1"/>
    <xf numFmtId="0" fontId="0" fillId="0" borderId="15" xfId="0" applyBorder="1" applyAlignment="1" applyProtection="1">
      <alignment horizontal="center"/>
      <protection hidden="1"/>
    </xf>
    <xf numFmtId="9" fontId="0" fillId="0" borderId="16" xfId="2" applyFont="1" applyBorder="1" applyProtection="1">
      <protection hidden="1"/>
    </xf>
    <xf numFmtId="0" fontId="0" fillId="0" borderId="10" xfId="0" applyBorder="1" applyAlignment="1" applyProtection="1">
      <alignment horizontal="center"/>
      <protection hidden="1"/>
    </xf>
    <xf numFmtId="9" fontId="0" fillId="0" borderId="12" xfId="2" applyFont="1" applyBorder="1" applyProtection="1">
      <protection hidden="1"/>
    </xf>
    <xf numFmtId="0" fontId="0" fillId="5" borderId="3" xfId="0" applyFill="1" applyBorder="1" applyAlignment="1">
      <alignment horizontal="center"/>
    </xf>
    <xf numFmtId="0" fontId="5" fillId="5" borderId="3" xfId="0" applyFont="1" applyFill="1" applyBorder="1" applyAlignment="1">
      <alignment horizontal="center" vertical="center"/>
    </xf>
    <xf numFmtId="0" fontId="0" fillId="0" borderId="7" xfId="0" applyFont="1" applyBorder="1" applyAlignment="1" applyProtection="1">
      <alignment horizontal="center"/>
      <protection hidden="1"/>
    </xf>
    <xf numFmtId="0" fontId="1" fillId="0" borderId="9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1" fillId="0" borderId="0" xfId="0" applyFont="1" applyAlignment="1">
      <alignment horizontal="center"/>
    </xf>
    <xf numFmtId="0" fontId="2" fillId="0" borderId="8" xfId="0" applyFont="1" applyFill="1" applyBorder="1" applyAlignment="1" applyProtection="1">
      <alignment horizontal="center"/>
      <protection hidden="1"/>
    </xf>
    <xf numFmtId="0" fontId="2" fillId="0" borderId="9" xfId="0" applyFont="1" applyFill="1" applyBorder="1" applyAlignment="1" applyProtection="1">
      <alignment horizontal="center"/>
      <protection hidden="1"/>
    </xf>
    <xf numFmtId="9" fontId="1" fillId="0" borderId="3" xfId="2" applyFont="1" applyBorder="1" applyAlignment="1" applyProtection="1">
      <alignment horizontal="center"/>
      <protection hidden="1"/>
    </xf>
    <xf numFmtId="9" fontId="1" fillId="0" borderId="16" xfId="2" applyFont="1" applyBorder="1" applyAlignment="1" applyProtection="1">
      <alignment horizontal="center"/>
      <protection hidden="1"/>
    </xf>
    <xf numFmtId="9" fontId="1" fillId="0" borderId="11" xfId="2" applyFont="1" applyBorder="1" applyAlignment="1" applyProtection="1">
      <alignment horizontal="center"/>
      <protection hidden="1"/>
    </xf>
    <xf numFmtId="9" fontId="1" fillId="0" borderId="12" xfId="2" applyFont="1" applyBorder="1" applyAlignment="1" applyProtection="1">
      <alignment horizontal="center"/>
      <protection hidden="1"/>
    </xf>
    <xf numFmtId="0" fontId="17" fillId="3" borderId="5" xfId="0" applyFont="1" applyFill="1" applyBorder="1" applyAlignment="1">
      <alignment horizontal="center" wrapText="1"/>
    </xf>
    <xf numFmtId="0" fontId="17" fillId="3" borderId="1" xfId="0" applyFont="1" applyFill="1" applyBorder="1" applyAlignment="1">
      <alignment horizontal="center" wrapText="1"/>
    </xf>
    <xf numFmtId="0" fontId="17" fillId="3" borderId="2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8" fontId="16" fillId="3" borderId="3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wrapText="1"/>
    </xf>
    <xf numFmtId="0" fontId="26" fillId="2" borderId="0" xfId="0" applyFont="1" applyFill="1" applyBorder="1" applyAlignment="1">
      <alignment horizontal="right" vertical="center" wrapText="1"/>
    </xf>
    <xf numFmtId="0" fontId="23" fillId="5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164" fontId="20" fillId="0" borderId="26" xfId="0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19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10" fontId="1" fillId="2" borderId="0" xfId="1" applyNumberFormat="1" applyFont="1" applyFill="1" applyBorder="1"/>
    <xf numFmtId="0" fontId="29" fillId="7" borderId="17" xfId="0" applyFont="1" applyFill="1" applyBorder="1" applyAlignment="1">
      <alignment horizontal="center" vertical="center"/>
    </xf>
    <xf numFmtId="0" fontId="29" fillId="7" borderId="18" xfId="0" applyFont="1" applyFill="1" applyBorder="1" applyAlignment="1">
      <alignment horizontal="center" vertical="center"/>
    </xf>
    <xf numFmtId="44" fontId="29" fillId="7" borderId="18" xfId="1" applyFont="1" applyFill="1" applyBorder="1" applyAlignment="1">
      <alignment horizontal="center" vertical="center"/>
    </xf>
    <xf numFmtId="44" fontId="29" fillId="7" borderId="19" xfId="1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9" fillId="7" borderId="23" xfId="0" applyFont="1" applyFill="1" applyBorder="1" applyAlignment="1">
      <alignment horizontal="center" vertical="center"/>
    </xf>
    <xf numFmtId="44" fontId="29" fillId="7" borderId="23" xfId="1" applyFont="1" applyFill="1" applyBorder="1" applyAlignment="1">
      <alignment horizontal="center" vertical="center"/>
    </xf>
    <xf numFmtId="44" fontId="29" fillId="7" borderId="24" xfId="1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0B9D-E54E-4858-AB82-7A13D88C2F70}">
  <dimension ref="A1:CE101"/>
  <sheetViews>
    <sheetView showGridLines="0" tabSelected="1" zoomScale="130" zoomScaleNormal="130" zoomScaleSheetLayoutView="100" workbookViewId="0">
      <selection activeCell="F75" sqref="F75:G75"/>
    </sheetView>
  </sheetViews>
  <sheetFormatPr baseColWidth="10" defaultColWidth="11.44140625" defaultRowHeight="14.4"/>
  <cols>
    <col min="1" max="1" width="3.44140625" style="2" customWidth="1"/>
    <col min="2" max="2" width="0.88671875" style="1" customWidth="1"/>
    <col min="3" max="3" width="6.21875" style="2" customWidth="1"/>
    <col min="4" max="4" width="11.6640625" style="2" customWidth="1"/>
    <col min="5" max="5" width="11" style="2" customWidth="1"/>
    <col min="6" max="6" width="10.6640625" style="2" customWidth="1"/>
    <col min="7" max="7" width="11.44140625" style="2" customWidth="1"/>
    <col min="8" max="8" width="11.44140625" customWidth="1"/>
    <col min="9" max="9" width="12.5546875" style="2" bestFit="1" customWidth="1"/>
    <col min="10" max="11" width="10.6640625" style="2" customWidth="1"/>
    <col min="12" max="12" width="11.109375" style="2" bestFit="1" customWidth="1"/>
    <col min="13" max="13" width="8.5546875" style="2" bestFit="1" customWidth="1"/>
    <col min="14" max="14" width="6.5546875" style="2" customWidth="1"/>
    <col min="15" max="15" width="14.44140625" style="2" bestFit="1" customWidth="1"/>
    <col min="16" max="16" width="1.6640625" style="2" customWidth="1"/>
    <col min="17" max="20" width="6.5546875" style="2" customWidth="1"/>
    <col min="21" max="21" width="7" style="1" customWidth="1"/>
    <col min="22" max="22" width="1.44140625" style="1" customWidth="1"/>
    <col min="23" max="23" width="11.44140625" style="2"/>
    <col min="24" max="24" width="21" style="2" bestFit="1" customWidth="1"/>
    <col min="25" max="27" width="11.44140625" style="2"/>
    <col min="28" max="28" width="12.5546875" style="2" bestFit="1" customWidth="1"/>
    <col min="29" max="16384" width="11.44140625" style="2"/>
  </cols>
  <sheetData>
    <row r="1" spans="1:64">
      <c r="A1" s="48"/>
      <c r="B1" s="48"/>
    </row>
    <row r="2" spans="1:64" ht="25.95" customHeight="1" thickBot="1">
      <c r="A2" s="48"/>
      <c r="B2" s="48"/>
    </row>
    <row r="3" spans="1:64" ht="15" customHeight="1">
      <c r="A3" s="50"/>
      <c r="B3" s="51"/>
      <c r="C3" s="16"/>
      <c r="D3" s="16"/>
      <c r="E3" s="16"/>
      <c r="F3" s="17"/>
      <c r="G3" s="16"/>
      <c r="H3" s="18"/>
      <c r="I3" s="16"/>
      <c r="J3" s="16"/>
      <c r="K3" s="16"/>
      <c r="L3" s="76"/>
      <c r="M3" s="17"/>
      <c r="N3" s="17"/>
      <c r="O3" s="17"/>
      <c r="P3" s="38"/>
      <c r="Q3" s="21"/>
      <c r="U3" s="2"/>
      <c r="V3" s="2"/>
    </row>
    <row r="4" spans="1:64" ht="16.2" customHeight="1">
      <c r="A4" s="50"/>
      <c r="B4" s="52"/>
      <c r="C4" s="49" t="s">
        <v>0</v>
      </c>
      <c r="D4" s="39" t="s">
        <v>97</v>
      </c>
      <c r="E4" s="111" t="s">
        <v>109</v>
      </c>
      <c r="F4" s="111"/>
      <c r="G4" s="112" t="s">
        <v>41</v>
      </c>
      <c r="H4" s="112"/>
      <c r="I4" s="112"/>
      <c r="J4" s="112"/>
      <c r="K4" s="19"/>
      <c r="L4" s="45" t="s">
        <v>108</v>
      </c>
      <c r="M4" s="20"/>
      <c r="N4" s="79" t="s">
        <v>117</v>
      </c>
      <c r="O4" s="20"/>
      <c r="P4" s="33"/>
      <c r="Q4" s="21"/>
      <c r="U4" s="2"/>
      <c r="V4" s="2"/>
    </row>
    <row r="5" spans="1:64" ht="16.2" customHeight="1">
      <c r="A5" s="50"/>
      <c r="B5" s="52"/>
      <c r="C5" s="36"/>
      <c r="D5" s="22"/>
      <c r="E5" s="23"/>
      <c r="F5" s="23"/>
      <c r="G5" s="24"/>
      <c r="H5" s="24"/>
      <c r="I5" s="24"/>
      <c r="J5" s="25"/>
      <c r="K5" s="26"/>
      <c r="L5" s="41" t="s">
        <v>111</v>
      </c>
      <c r="M5" s="20"/>
      <c r="N5" s="79" t="s">
        <v>117</v>
      </c>
      <c r="O5" s="20"/>
      <c r="P5" s="33"/>
      <c r="Q5" s="21"/>
      <c r="U5" s="2"/>
      <c r="V5" s="2"/>
    </row>
    <row r="6" spans="1:64" ht="16.2" customHeight="1">
      <c r="A6" s="50"/>
      <c r="B6" s="52"/>
      <c r="C6" s="36"/>
      <c r="D6" s="22"/>
      <c r="E6" s="23"/>
      <c r="F6" s="23"/>
      <c r="G6" s="24"/>
      <c r="H6" s="24"/>
      <c r="I6" s="24"/>
      <c r="J6" s="25"/>
      <c r="K6" s="26"/>
      <c r="L6" s="41" t="s">
        <v>112</v>
      </c>
      <c r="M6" s="20"/>
      <c r="N6" s="79" t="s">
        <v>116</v>
      </c>
      <c r="O6" s="20"/>
      <c r="P6" s="33"/>
      <c r="Q6" s="21"/>
      <c r="U6" s="2"/>
      <c r="V6" s="2"/>
    </row>
    <row r="7" spans="1:64" ht="15.75" customHeight="1">
      <c r="A7" s="50"/>
      <c r="B7" s="52"/>
      <c r="C7" s="36"/>
      <c r="D7" s="22"/>
      <c r="E7" s="23"/>
      <c r="F7" s="23"/>
      <c r="G7" s="24"/>
      <c r="H7" s="24"/>
      <c r="I7" s="24"/>
      <c r="J7" s="25"/>
      <c r="K7" s="26"/>
      <c r="L7" s="20" t="s">
        <v>118</v>
      </c>
      <c r="M7" s="20"/>
      <c r="N7" s="85" t="s">
        <v>117</v>
      </c>
      <c r="O7" s="20"/>
      <c r="P7" s="33"/>
      <c r="Q7" s="21"/>
      <c r="U7" s="2"/>
      <c r="V7" s="2"/>
    </row>
    <row r="8" spans="1:64" ht="11.4" customHeight="1">
      <c r="A8" s="50"/>
      <c r="B8" s="52"/>
      <c r="C8" s="37"/>
      <c r="D8" s="27"/>
      <c r="E8" s="3"/>
      <c r="F8" s="20"/>
      <c r="G8" s="20"/>
      <c r="H8" s="20"/>
      <c r="I8" s="20"/>
      <c r="J8" s="20"/>
      <c r="K8" s="20"/>
      <c r="L8" s="20"/>
      <c r="M8" s="20"/>
      <c r="N8" s="20"/>
      <c r="O8" s="20"/>
      <c r="P8" s="33"/>
      <c r="Q8" s="21"/>
      <c r="U8" s="2"/>
      <c r="V8" s="2"/>
    </row>
    <row r="9" spans="1:64" ht="21.75" customHeight="1">
      <c r="A9" s="50"/>
      <c r="B9" s="52"/>
      <c r="C9" s="105" t="s">
        <v>1</v>
      </c>
      <c r="D9" s="106"/>
      <c r="E9" s="107"/>
      <c r="F9" s="75" t="s">
        <v>2</v>
      </c>
      <c r="G9" s="109" t="s">
        <v>3</v>
      </c>
      <c r="H9" s="109"/>
      <c r="I9" s="109"/>
      <c r="J9" s="109"/>
      <c r="K9" s="113" t="s">
        <v>4</v>
      </c>
      <c r="L9" s="113"/>
      <c r="M9" s="113"/>
      <c r="N9" s="113"/>
      <c r="O9" s="113"/>
      <c r="P9" s="33"/>
      <c r="U9" s="2"/>
      <c r="V9" s="2"/>
    </row>
    <row r="10" spans="1:64" ht="24.75" customHeight="1">
      <c r="A10" s="50"/>
      <c r="B10" s="52"/>
      <c r="C10" s="99" t="s">
        <v>92</v>
      </c>
      <c r="D10" s="100"/>
      <c r="E10" s="101"/>
      <c r="F10" s="15">
        <v>15</v>
      </c>
      <c r="G10" s="110" t="s">
        <v>5</v>
      </c>
      <c r="H10" s="110"/>
      <c r="I10" s="110"/>
      <c r="J10" s="110"/>
      <c r="K10" s="108">
        <f>VLOOKUP(F10,H22:I51,2)</f>
        <v>4908182</v>
      </c>
      <c r="L10" s="108"/>
      <c r="M10" s="108"/>
      <c r="N10" s="108"/>
      <c r="O10" s="108"/>
      <c r="P10" s="33"/>
      <c r="U10" s="2"/>
      <c r="V10" s="2"/>
    </row>
    <row r="11" spans="1:64">
      <c r="A11" s="50"/>
      <c r="B11" s="52"/>
      <c r="C11" s="28"/>
      <c r="D11" s="28"/>
      <c r="E11" s="28"/>
      <c r="F11" s="28"/>
      <c r="G11" s="28"/>
      <c r="H11" s="29"/>
      <c r="I11" s="30"/>
      <c r="J11" s="30"/>
      <c r="K11" s="30"/>
      <c r="L11" s="31"/>
      <c r="M11" s="31"/>
      <c r="N11" s="31"/>
      <c r="O11" s="31"/>
      <c r="P11" s="32"/>
      <c r="Q11" s="21"/>
      <c r="U11" s="2"/>
      <c r="V11" s="2"/>
    </row>
    <row r="12" spans="1:64" ht="15" customHeight="1">
      <c r="A12" s="50"/>
      <c r="B12" s="52"/>
      <c r="C12" s="102" t="s">
        <v>6</v>
      </c>
      <c r="D12" s="103" t="s">
        <v>7</v>
      </c>
      <c r="E12" s="104"/>
      <c r="F12" s="104"/>
      <c r="G12" s="105" t="s">
        <v>8</v>
      </c>
      <c r="H12" s="106"/>
      <c r="I12" s="106"/>
      <c r="J12" s="106"/>
      <c r="K12" s="107"/>
      <c r="L12" s="41"/>
      <c r="M12" s="41" t="s">
        <v>113</v>
      </c>
      <c r="N12" s="20"/>
      <c r="O12" s="46">
        <v>0</v>
      </c>
      <c r="P12" s="33"/>
      <c r="Q12" s="21"/>
      <c r="U12" s="2"/>
      <c r="V12" s="2"/>
    </row>
    <row r="13" spans="1:64" ht="23.4">
      <c r="A13" s="50"/>
      <c r="B13" s="52"/>
      <c r="C13" s="102"/>
      <c r="D13" s="42" t="s">
        <v>9</v>
      </c>
      <c r="E13" s="42" t="s">
        <v>10</v>
      </c>
      <c r="F13" s="42" t="s">
        <v>11</v>
      </c>
      <c r="G13" s="43" t="s">
        <v>12</v>
      </c>
      <c r="H13" s="44" t="s">
        <v>110</v>
      </c>
      <c r="I13" s="43" t="s">
        <v>13</v>
      </c>
      <c r="J13" s="43" t="s">
        <v>14</v>
      </c>
      <c r="K13" s="43" t="s">
        <v>15</v>
      </c>
      <c r="L13" s="20"/>
      <c r="M13" s="41"/>
      <c r="N13" s="20"/>
      <c r="O13" s="20"/>
      <c r="P13" s="33"/>
      <c r="Q13" s="20"/>
      <c r="R13" s="1"/>
      <c r="S13" s="1"/>
      <c r="T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ht="14.1" customHeight="1">
      <c r="A14" s="50"/>
      <c r="B14" s="52"/>
      <c r="C14" s="4" t="s">
        <v>16</v>
      </c>
      <c r="D14" s="86">
        <v>48</v>
      </c>
      <c r="E14" s="86">
        <v>0</v>
      </c>
      <c r="F14" s="86">
        <v>0</v>
      </c>
      <c r="G14" s="86">
        <v>24</v>
      </c>
      <c r="H14" s="86">
        <v>24</v>
      </c>
      <c r="I14" s="86">
        <v>0</v>
      </c>
      <c r="J14" s="86">
        <v>0</v>
      </c>
      <c r="K14" s="86">
        <v>12</v>
      </c>
      <c r="L14" s="20"/>
      <c r="M14" s="41" t="s">
        <v>114</v>
      </c>
      <c r="N14" s="20"/>
      <c r="O14" s="80">
        <v>0</v>
      </c>
      <c r="P14" s="33"/>
      <c r="Q14" s="20"/>
      <c r="R14" s="1"/>
      <c r="S14" s="1"/>
      <c r="T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ht="14.1" customHeight="1" thickBot="1">
      <c r="A15" s="50"/>
      <c r="B15" s="52"/>
      <c r="C15" s="122"/>
      <c r="D15" s="123"/>
      <c r="E15" s="123"/>
      <c r="F15" s="123"/>
      <c r="G15" s="123"/>
      <c r="H15" s="123"/>
      <c r="I15" s="123"/>
      <c r="J15" s="123"/>
      <c r="K15" s="123"/>
      <c r="L15" s="20"/>
      <c r="M15" s="41"/>
      <c r="N15" s="20"/>
      <c r="O15" s="124"/>
      <c r="P15" s="33"/>
      <c r="Q15" s="20"/>
      <c r="R15" s="1"/>
      <c r="S15" s="1"/>
      <c r="T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ht="14.1" customHeight="1">
      <c r="A16" s="50"/>
      <c r="B16" s="52"/>
      <c r="C16" s="122"/>
      <c r="D16" s="123"/>
      <c r="E16" s="123"/>
      <c r="F16" s="125" t="s">
        <v>37</v>
      </c>
      <c r="G16" s="126"/>
      <c r="H16" s="127">
        <f>LIQUIDACION!C25</f>
        <v>12521852.082040001</v>
      </c>
      <c r="I16" s="127"/>
      <c r="J16" s="128"/>
      <c r="K16" s="123"/>
      <c r="L16" s="20"/>
      <c r="M16" s="41"/>
      <c r="N16" s="20"/>
      <c r="O16" s="124"/>
      <c r="P16" s="33"/>
      <c r="Q16" s="20"/>
      <c r="R16" s="1"/>
      <c r="S16" s="1"/>
      <c r="T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83" ht="14.1" customHeight="1" thickBot="1">
      <c r="A17" s="50"/>
      <c r="B17" s="52"/>
      <c r="C17" s="122"/>
      <c r="D17" s="123"/>
      <c r="E17" s="123"/>
      <c r="F17" s="129"/>
      <c r="G17" s="130"/>
      <c r="H17" s="131"/>
      <c r="I17" s="131"/>
      <c r="J17" s="132"/>
      <c r="K17" s="123"/>
      <c r="L17" s="20"/>
      <c r="M17" s="41"/>
      <c r="N17" s="20"/>
      <c r="O17" s="124"/>
      <c r="P17" s="33"/>
      <c r="Q17" s="20"/>
      <c r="R17" s="1"/>
      <c r="S17" s="1"/>
      <c r="T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83" ht="14.1" customHeight="1" thickBot="1">
      <c r="A18" s="50"/>
      <c r="B18" s="53"/>
      <c r="C18" s="54"/>
      <c r="D18" s="55"/>
      <c r="E18" s="55"/>
      <c r="F18" s="55"/>
      <c r="G18" s="55"/>
      <c r="H18" s="55"/>
      <c r="I18" s="55"/>
      <c r="J18" s="55"/>
      <c r="K18" s="55"/>
      <c r="L18" s="34"/>
      <c r="M18" s="34"/>
      <c r="N18" s="34"/>
      <c r="O18" s="34"/>
      <c r="P18" s="35"/>
      <c r="Q18" s="20"/>
      <c r="R18" s="1"/>
      <c r="S18" s="1"/>
      <c r="T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83" s="56" customFormat="1">
      <c r="B19" s="57"/>
      <c r="H19" s="58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</row>
    <row r="20" spans="1:83" s="56" customFormat="1" ht="15" hidden="1" thickBot="1">
      <c r="B20" s="57"/>
      <c r="H20" s="58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</row>
    <row r="21" spans="1:83" s="56" customFormat="1" hidden="1">
      <c r="B21" s="57"/>
      <c r="D21" s="59" t="s">
        <v>38</v>
      </c>
      <c r="E21" s="60" t="s">
        <v>30</v>
      </c>
      <c r="F21" s="89"/>
      <c r="G21" s="89"/>
      <c r="H21" s="59" t="s">
        <v>39</v>
      </c>
      <c r="I21" s="60" t="s">
        <v>22</v>
      </c>
      <c r="J21" s="89"/>
      <c r="K21" s="89"/>
      <c r="L21" s="61" t="s">
        <v>93</v>
      </c>
      <c r="M21" s="93" t="s">
        <v>94</v>
      </c>
      <c r="N21" s="94"/>
      <c r="T21" s="57"/>
      <c r="U21" s="57"/>
    </row>
    <row r="22" spans="1:83" s="56" customFormat="1" hidden="1">
      <c r="B22" s="57"/>
      <c r="D22" s="62" t="s">
        <v>61</v>
      </c>
      <c r="E22" s="63">
        <v>1.1100000000000001</v>
      </c>
      <c r="F22" s="89"/>
      <c r="G22" s="89"/>
      <c r="H22" s="64">
        <v>1</v>
      </c>
      <c r="I22" s="65">
        <v>2213649</v>
      </c>
      <c r="J22" s="89"/>
      <c r="K22" s="89"/>
      <c r="L22" s="66" t="s">
        <v>95</v>
      </c>
      <c r="M22" s="95">
        <v>1.5</v>
      </c>
      <c r="N22" s="96"/>
      <c r="T22" s="57"/>
      <c r="U22" s="57"/>
    </row>
    <row r="23" spans="1:83" s="56" customFormat="1" hidden="1">
      <c r="B23" s="57"/>
      <c r="D23" s="62" t="s">
        <v>65</v>
      </c>
      <c r="E23" s="63">
        <v>1.1100000000000001</v>
      </c>
      <c r="F23" s="89"/>
      <c r="G23" s="89"/>
      <c r="H23" s="64">
        <v>2</v>
      </c>
      <c r="I23" s="65">
        <v>2356912</v>
      </c>
      <c r="J23" s="89"/>
      <c r="K23" s="89"/>
      <c r="L23" s="66" t="s">
        <v>96</v>
      </c>
      <c r="M23" s="95">
        <v>0</v>
      </c>
      <c r="N23" s="96"/>
      <c r="T23" s="57"/>
      <c r="U23" s="57"/>
    </row>
    <row r="24" spans="1:83" s="56" customFormat="1" hidden="1">
      <c r="B24" s="57"/>
      <c r="D24" s="62" t="s">
        <v>63</v>
      </c>
      <c r="E24" s="63">
        <v>1.1100000000000001</v>
      </c>
      <c r="F24" s="89"/>
      <c r="G24" s="89"/>
      <c r="H24" s="64">
        <v>3</v>
      </c>
      <c r="I24" s="65">
        <v>2493372</v>
      </c>
      <c r="J24" s="89"/>
      <c r="K24" s="89"/>
      <c r="L24" s="66" t="s">
        <v>97</v>
      </c>
      <c r="M24" s="95">
        <v>0</v>
      </c>
      <c r="N24" s="96"/>
      <c r="T24" s="57"/>
      <c r="U24" s="57"/>
    </row>
    <row r="25" spans="1:83" s="56" customFormat="1" hidden="1">
      <c r="B25" s="57"/>
      <c r="D25" s="62" t="s">
        <v>75</v>
      </c>
      <c r="E25" s="63">
        <v>0.91</v>
      </c>
      <c r="F25" s="89"/>
      <c r="G25" s="89"/>
      <c r="H25" s="64">
        <v>4</v>
      </c>
      <c r="I25" s="67">
        <v>2562340</v>
      </c>
      <c r="J25" s="89"/>
      <c r="K25" s="89"/>
      <c r="L25" s="66" t="s">
        <v>98</v>
      </c>
      <c r="M25" s="95">
        <v>0</v>
      </c>
      <c r="N25" s="96"/>
      <c r="T25" s="57"/>
      <c r="U25" s="57"/>
    </row>
    <row r="26" spans="1:83" s="56" customFormat="1" hidden="1">
      <c r="B26" s="57"/>
      <c r="D26" s="62" t="s">
        <v>58</v>
      </c>
      <c r="E26" s="63">
        <v>1.1100000000000001</v>
      </c>
      <c r="F26" s="89"/>
      <c r="G26" s="89"/>
      <c r="H26" s="64">
        <v>5</v>
      </c>
      <c r="I26" s="67">
        <v>2698067</v>
      </c>
      <c r="J26" s="89"/>
      <c r="K26" s="89"/>
      <c r="L26" s="66" t="s">
        <v>99</v>
      </c>
      <c r="M26" s="95">
        <v>0</v>
      </c>
      <c r="N26" s="96"/>
      <c r="T26" s="57"/>
      <c r="U26" s="57"/>
    </row>
    <row r="27" spans="1:83" s="56" customFormat="1" hidden="1">
      <c r="B27" s="57"/>
      <c r="D27" s="62" t="s">
        <v>87</v>
      </c>
      <c r="E27" s="63">
        <v>1.28</v>
      </c>
      <c r="F27" s="89"/>
      <c r="G27" s="89"/>
      <c r="H27" s="64">
        <v>6</v>
      </c>
      <c r="I27" s="67">
        <v>2837103</v>
      </c>
      <c r="J27" s="89"/>
      <c r="K27" s="89"/>
      <c r="L27" s="66" t="s">
        <v>100</v>
      </c>
      <c r="M27" s="95">
        <v>0</v>
      </c>
      <c r="N27" s="96"/>
      <c r="T27" s="57"/>
      <c r="U27" s="57"/>
    </row>
    <row r="28" spans="1:83" s="56" customFormat="1" hidden="1">
      <c r="B28" s="57"/>
      <c r="D28" s="62" t="s">
        <v>40</v>
      </c>
      <c r="E28" s="63">
        <v>1.54</v>
      </c>
      <c r="F28" s="89"/>
      <c r="G28" s="89"/>
      <c r="H28" s="64">
        <v>7</v>
      </c>
      <c r="I28" s="67">
        <v>2980759</v>
      </c>
      <c r="J28" s="89"/>
      <c r="K28" s="89"/>
      <c r="L28" s="66" t="s">
        <v>101</v>
      </c>
      <c r="M28" s="95">
        <v>1</v>
      </c>
      <c r="N28" s="96"/>
      <c r="T28" s="57"/>
      <c r="U28" s="57"/>
    </row>
    <row r="29" spans="1:83" s="56" customFormat="1" hidden="1">
      <c r="B29" s="57"/>
      <c r="D29" s="62" t="s">
        <v>43</v>
      </c>
      <c r="E29" s="63">
        <v>1.23</v>
      </c>
      <c r="F29" s="89"/>
      <c r="G29" s="89"/>
      <c r="H29" s="64">
        <v>8</v>
      </c>
      <c r="I29" s="67">
        <v>3184487</v>
      </c>
      <c r="J29" s="89"/>
      <c r="K29" s="89"/>
      <c r="L29" s="66" t="s">
        <v>102</v>
      </c>
      <c r="M29" s="95">
        <v>0</v>
      </c>
      <c r="N29" s="96"/>
      <c r="T29" s="57"/>
      <c r="U29" s="57"/>
    </row>
    <row r="30" spans="1:83" s="56" customFormat="1" hidden="1">
      <c r="B30" s="57"/>
      <c r="D30" s="62" t="s">
        <v>79</v>
      </c>
      <c r="E30" s="63">
        <v>0.91</v>
      </c>
      <c r="F30" s="89"/>
      <c r="G30" s="89"/>
      <c r="H30" s="64">
        <v>9</v>
      </c>
      <c r="I30" s="67">
        <v>3456161</v>
      </c>
      <c r="J30" s="89"/>
      <c r="K30" s="89"/>
      <c r="L30" s="66" t="s">
        <v>103</v>
      </c>
      <c r="M30" s="95">
        <v>1.5</v>
      </c>
      <c r="N30" s="96"/>
      <c r="T30" s="57"/>
      <c r="U30" s="57"/>
    </row>
    <row r="31" spans="1:83" s="56" customFormat="1" hidden="1">
      <c r="B31" s="57"/>
      <c r="D31" s="62" t="s">
        <v>41</v>
      </c>
      <c r="E31" s="63">
        <v>1.28</v>
      </c>
      <c r="F31" s="89"/>
      <c r="G31" s="89"/>
      <c r="H31" s="64">
        <v>10</v>
      </c>
      <c r="I31" s="67">
        <v>3687806</v>
      </c>
      <c r="J31" s="89"/>
      <c r="K31" s="89"/>
      <c r="L31" s="66" t="s">
        <v>104</v>
      </c>
      <c r="M31" s="95">
        <v>0</v>
      </c>
      <c r="N31" s="96"/>
      <c r="T31" s="57"/>
      <c r="U31" s="57"/>
    </row>
    <row r="32" spans="1:83" s="56" customFormat="1" hidden="1">
      <c r="B32" s="57"/>
      <c r="D32" s="62" t="s">
        <v>60</v>
      </c>
      <c r="E32" s="63">
        <v>1.1100000000000001</v>
      </c>
      <c r="F32" s="89"/>
      <c r="G32" s="89"/>
      <c r="H32" s="64">
        <v>11</v>
      </c>
      <c r="I32" s="67">
        <v>3889764</v>
      </c>
      <c r="J32" s="89"/>
      <c r="K32" s="89"/>
      <c r="L32" s="66" t="s">
        <v>105</v>
      </c>
      <c r="M32" s="95">
        <v>0</v>
      </c>
      <c r="N32" s="96"/>
      <c r="T32" s="57"/>
      <c r="U32" s="57"/>
    </row>
    <row r="33" spans="2:22" s="56" customFormat="1" ht="15" hidden="1" thickBot="1">
      <c r="B33" s="57"/>
      <c r="D33" s="62" t="s">
        <v>46</v>
      </c>
      <c r="E33" s="63">
        <v>1.23</v>
      </c>
      <c r="F33" s="89"/>
      <c r="G33" s="89"/>
      <c r="H33" s="64">
        <v>12</v>
      </c>
      <c r="I33" s="67">
        <v>4115160</v>
      </c>
      <c r="J33" s="89"/>
      <c r="K33" s="89"/>
      <c r="L33" s="68" t="s">
        <v>106</v>
      </c>
      <c r="M33" s="97">
        <v>1</v>
      </c>
      <c r="N33" s="98"/>
      <c r="T33" s="57"/>
      <c r="U33" s="57"/>
    </row>
    <row r="34" spans="2:22" s="56" customFormat="1" ht="15" hidden="1" thickBot="1">
      <c r="B34" s="57"/>
      <c r="D34" s="62" t="s">
        <v>77</v>
      </c>
      <c r="E34" s="63">
        <v>0.91</v>
      </c>
      <c r="F34" s="89"/>
      <c r="G34" s="89"/>
      <c r="H34" s="64">
        <v>13</v>
      </c>
      <c r="I34" s="67">
        <v>4362387</v>
      </c>
      <c r="J34" s="89"/>
      <c r="K34" s="89"/>
      <c r="U34" s="57"/>
      <c r="V34" s="57"/>
    </row>
    <row r="35" spans="2:22" s="56" customFormat="1" ht="15" hidden="1" thickBot="1">
      <c r="B35" s="57"/>
      <c r="D35" s="62" t="s">
        <v>76</v>
      </c>
      <c r="E35" s="63">
        <v>0.91</v>
      </c>
      <c r="F35" s="89"/>
      <c r="G35" s="89"/>
      <c r="H35" s="64">
        <v>14</v>
      </c>
      <c r="I35" s="67">
        <v>4637417</v>
      </c>
      <c r="J35" s="89"/>
      <c r="K35" s="89"/>
      <c r="U35" s="57"/>
      <c r="V35" s="57"/>
    </row>
    <row r="36" spans="2:22" s="56" customFormat="1" hidden="1">
      <c r="B36" s="57"/>
      <c r="D36" s="62" t="s">
        <v>48</v>
      </c>
      <c r="E36" s="63">
        <v>1.23</v>
      </c>
      <c r="F36" s="89"/>
      <c r="G36" s="89"/>
      <c r="H36" s="64">
        <v>15</v>
      </c>
      <c r="I36" s="67">
        <v>4908182</v>
      </c>
      <c r="J36" s="89"/>
      <c r="K36" s="89"/>
      <c r="L36" s="87" t="s">
        <v>108</v>
      </c>
      <c r="M36" s="88"/>
      <c r="U36" s="57"/>
      <c r="V36" s="57"/>
    </row>
    <row r="37" spans="2:22" s="56" customFormat="1" ht="15" hidden="1" thickBot="1">
      <c r="B37" s="57"/>
      <c r="D37" s="62" t="s">
        <v>69</v>
      </c>
      <c r="E37" s="63">
        <v>0.91</v>
      </c>
      <c r="F37" s="89"/>
      <c r="G37" s="89"/>
      <c r="H37" s="64">
        <v>16</v>
      </c>
      <c r="I37" s="67">
        <v>5157647</v>
      </c>
      <c r="J37" s="89"/>
      <c r="K37" s="89"/>
      <c r="L37" s="77" t="s">
        <v>116</v>
      </c>
      <c r="M37" s="69">
        <v>0.35</v>
      </c>
      <c r="U37" s="57"/>
      <c r="V37" s="57"/>
    </row>
    <row r="38" spans="2:22" s="56" customFormat="1" ht="15" hidden="1" thickBot="1">
      <c r="B38" s="57"/>
      <c r="D38" s="62" t="s">
        <v>71</v>
      </c>
      <c r="E38" s="63">
        <v>0.91</v>
      </c>
      <c r="F38" s="89"/>
      <c r="G38" s="89"/>
      <c r="H38" s="64">
        <v>17</v>
      </c>
      <c r="I38" s="67">
        <v>5461235</v>
      </c>
      <c r="J38" s="89"/>
      <c r="K38" s="89"/>
      <c r="L38" s="78" t="s">
        <v>117</v>
      </c>
      <c r="M38" s="71">
        <v>0</v>
      </c>
      <c r="U38" s="57"/>
      <c r="V38" s="57"/>
    </row>
    <row r="39" spans="2:22" s="56" customFormat="1" ht="15" hidden="1" thickBot="1">
      <c r="B39" s="57"/>
      <c r="D39" s="62" t="s">
        <v>81</v>
      </c>
      <c r="E39" s="63">
        <v>0.91</v>
      </c>
      <c r="F39" s="89"/>
      <c r="G39" s="89"/>
      <c r="H39" s="64">
        <v>18</v>
      </c>
      <c r="I39" s="67">
        <v>5664250</v>
      </c>
      <c r="J39" s="89"/>
      <c r="K39" s="89"/>
      <c r="U39" s="57"/>
      <c r="V39" s="57"/>
    </row>
    <row r="40" spans="2:22" s="56" customFormat="1" hidden="1">
      <c r="B40" s="57"/>
      <c r="D40" s="62" t="s">
        <v>45</v>
      </c>
      <c r="E40" s="63">
        <v>1.23</v>
      </c>
      <c r="F40" s="89"/>
      <c r="G40" s="89"/>
      <c r="H40" s="64">
        <v>19</v>
      </c>
      <c r="I40" s="67">
        <v>5966391</v>
      </c>
      <c r="J40" s="89"/>
      <c r="K40" s="89"/>
      <c r="L40" s="87" t="s">
        <v>111</v>
      </c>
      <c r="M40" s="88"/>
      <c r="U40" s="57"/>
      <c r="V40" s="57"/>
    </row>
    <row r="41" spans="2:22" s="56" customFormat="1" ht="15" hidden="1" thickBot="1">
      <c r="B41" s="57"/>
      <c r="D41" s="62" t="s">
        <v>54</v>
      </c>
      <c r="E41" s="63">
        <v>1.19</v>
      </c>
      <c r="F41" s="89"/>
      <c r="G41" s="89"/>
      <c r="H41" s="64">
        <v>20</v>
      </c>
      <c r="I41" s="67">
        <v>6262420</v>
      </c>
      <c r="J41" s="89"/>
      <c r="K41" s="89"/>
      <c r="L41" s="77" t="s">
        <v>116</v>
      </c>
      <c r="M41" s="69">
        <v>0.03</v>
      </c>
      <c r="U41" s="57"/>
      <c r="V41" s="57"/>
    </row>
    <row r="42" spans="2:22" s="56" customFormat="1" ht="15" hidden="1" thickBot="1">
      <c r="B42" s="57"/>
      <c r="D42" s="62" t="s">
        <v>80</v>
      </c>
      <c r="E42" s="63">
        <v>0.91</v>
      </c>
      <c r="F42" s="89"/>
      <c r="G42" s="89"/>
      <c r="H42" s="64">
        <v>21</v>
      </c>
      <c r="I42" s="67">
        <v>6626737</v>
      </c>
      <c r="J42" s="89"/>
      <c r="K42" s="89"/>
      <c r="L42" s="78" t="s">
        <v>117</v>
      </c>
      <c r="M42" s="71">
        <v>0</v>
      </c>
      <c r="U42" s="57"/>
      <c r="V42" s="57"/>
    </row>
    <row r="43" spans="2:22" s="56" customFormat="1" ht="15" hidden="1" thickBot="1">
      <c r="B43" s="57"/>
      <c r="D43" s="62" t="s">
        <v>51</v>
      </c>
      <c r="E43" s="63">
        <v>1.23</v>
      </c>
      <c r="F43" s="89"/>
      <c r="G43" s="89"/>
      <c r="H43" s="64">
        <v>22</v>
      </c>
      <c r="I43" s="67">
        <v>6871240</v>
      </c>
      <c r="J43" s="89"/>
      <c r="K43" s="89"/>
      <c r="U43" s="57"/>
      <c r="V43" s="57"/>
    </row>
    <row r="44" spans="2:22" s="56" customFormat="1" hidden="1">
      <c r="B44" s="57"/>
      <c r="D44" s="62" t="s">
        <v>74</v>
      </c>
      <c r="E44" s="63">
        <v>0.91</v>
      </c>
      <c r="F44" s="89"/>
      <c r="G44" s="89"/>
      <c r="H44" s="64">
        <v>23</v>
      </c>
      <c r="I44" s="67">
        <v>7332476</v>
      </c>
      <c r="J44" s="89"/>
      <c r="K44" s="89"/>
      <c r="L44" s="87" t="s">
        <v>112</v>
      </c>
      <c r="M44" s="88"/>
      <c r="U44" s="57"/>
      <c r="V44" s="57"/>
    </row>
    <row r="45" spans="2:22" s="56" customFormat="1" hidden="1">
      <c r="B45" s="57"/>
      <c r="D45" s="62" t="s">
        <v>56</v>
      </c>
      <c r="E45" s="63">
        <v>1.1100000000000001</v>
      </c>
      <c r="F45" s="89"/>
      <c r="G45" s="89"/>
      <c r="H45" s="64">
        <v>24</v>
      </c>
      <c r="I45" s="67">
        <v>7916902</v>
      </c>
      <c r="J45" s="89"/>
      <c r="K45" s="89"/>
      <c r="L45" s="77" t="s">
        <v>116</v>
      </c>
      <c r="M45" s="69">
        <v>0.01</v>
      </c>
      <c r="U45" s="57"/>
      <c r="V45" s="57"/>
    </row>
    <row r="46" spans="2:22" s="56" customFormat="1" ht="15" hidden="1" thickBot="1">
      <c r="B46" s="57"/>
      <c r="D46" s="62" t="s">
        <v>44</v>
      </c>
      <c r="E46" s="63">
        <v>1.23</v>
      </c>
      <c r="F46" s="89"/>
      <c r="G46" s="89"/>
      <c r="H46" s="64">
        <v>25</v>
      </c>
      <c r="I46" s="67">
        <v>8498082</v>
      </c>
      <c r="J46" s="89"/>
      <c r="K46" s="89"/>
      <c r="L46" s="78" t="s">
        <v>117</v>
      </c>
      <c r="M46" s="71">
        <v>0</v>
      </c>
      <c r="U46" s="57"/>
      <c r="V46" s="57"/>
    </row>
    <row r="47" spans="2:22" s="56" customFormat="1" ht="15" hidden="1" thickBot="1">
      <c r="B47" s="57"/>
      <c r="D47" s="62" t="s">
        <v>42</v>
      </c>
      <c r="E47" s="63">
        <v>1.28</v>
      </c>
      <c r="F47" s="89"/>
      <c r="G47" s="89"/>
      <c r="H47" s="64">
        <v>26</v>
      </c>
      <c r="I47" s="67">
        <v>9073644</v>
      </c>
      <c r="J47" s="89"/>
      <c r="K47" s="89"/>
      <c r="U47" s="57"/>
      <c r="V47" s="57"/>
    </row>
    <row r="48" spans="2:22" s="56" customFormat="1" hidden="1">
      <c r="B48" s="57"/>
      <c r="D48" s="62" t="s">
        <v>66</v>
      </c>
      <c r="E48" s="63">
        <v>0.91</v>
      </c>
      <c r="F48" s="89"/>
      <c r="G48" s="89"/>
      <c r="H48" s="64">
        <v>27</v>
      </c>
      <c r="I48" s="67">
        <v>9556178</v>
      </c>
      <c r="J48" s="89"/>
      <c r="K48" s="89"/>
      <c r="L48" s="90" t="s">
        <v>118</v>
      </c>
      <c r="M48" s="91"/>
      <c r="U48" s="57"/>
      <c r="V48" s="57"/>
    </row>
    <row r="49" spans="2:22" s="56" customFormat="1" hidden="1">
      <c r="B49" s="57"/>
      <c r="D49" s="62" t="s">
        <v>55</v>
      </c>
      <c r="E49" s="63">
        <v>1.19</v>
      </c>
      <c r="F49" s="89"/>
      <c r="G49" s="89"/>
      <c r="H49" s="64">
        <v>28</v>
      </c>
      <c r="I49" s="67">
        <v>10129002</v>
      </c>
      <c r="J49" s="89"/>
      <c r="K49" s="89"/>
      <c r="L49" s="81" t="s">
        <v>116</v>
      </c>
      <c r="M49" s="82">
        <v>0.02</v>
      </c>
      <c r="U49" s="57"/>
      <c r="V49" s="57"/>
    </row>
    <row r="50" spans="2:22" s="56" customFormat="1" ht="15" hidden="1" thickBot="1">
      <c r="B50" s="57"/>
      <c r="D50" s="62" t="s">
        <v>49</v>
      </c>
      <c r="E50" s="63">
        <v>1.23</v>
      </c>
      <c r="F50" s="89"/>
      <c r="G50" s="89"/>
      <c r="H50" s="64">
        <v>29</v>
      </c>
      <c r="I50" s="67">
        <v>10689713</v>
      </c>
      <c r="J50" s="89"/>
      <c r="K50" s="89"/>
      <c r="L50" s="83" t="s">
        <v>117</v>
      </c>
      <c r="M50" s="84">
        <v>0</v>
      </c>
      <c r="U50" s="57"/>
      <c r="V50" s="57"/>
    </row>
    <row r="51" spans="2:22" s="56" customFormat="1" ht="15" hidden="1" thickBot="1">
      <c r="B51" s="57"/>
      <c r="D51" s="62" t="s">
        <v>85</v>
      </c>
      <c r="E51" s="63">
        <v>0.91</v>
      </c>
      <c r="F51" s="89"/>
      <c r="G51" s="89"/>
      <c r="H51" s="70">
        <v>30</v>
      </c>
      <c r="I51" s="72">
        <v>12397175</v>
      </c>
      <c r="J51" s="89"/>
      <c r="K51" s="89"/>
      <c r="U51" s="57"/>
      <c r="V51" s="57"/>
    </row>
    <row r="52" spans="2:22" s="56" customFormat="1" hidden="1">
      <c r="B52" s="57"/>
      <c r="D52" s="62" t="s">
        <v>64</v>
      </c>
      <c r="E52" s="63">
        <v>1.1100000000000001</v>
      </c>
      <c r="F52" s="89"/>
      <c r="G52" s="89"/>
      <c r="H52" s="58"/>
      <c r="U52" s="57"/>
      <c r="V52" s="57"/>
    </row>
    <row r="53" spans="2:22" s="56" customFormat="1" hidden="1">
      <c r="B53" s="57"/>
      <c r="D53" s="62" t="s">
        <v>50</v>
      </c>
      <c r="E53" s="63">
        <v>1.23</v>
      </c>
      <c r="F53" s="89"/>
      <c r="G53" s="89"/>
      <c r="H53" s="58"/>
      <c r="U53" s="57"/>
      <c r="V53" s="57"/>
    </row>
    <row r="54" spans="2:22" s="56" customFormat="1" hidden="1">
      <c r="B54" s="57"/>
      <c r="D54" s="62" t="s">
        <v>89</v>
      </c>
      <c r="E54" s="63">
        <v>0.91</v>
      </c>
      <c r="F54" s="89"/>
      <c r="G54" s="89"/>
      <c r="H54" s="58"/>
      <c r="U54" s="57"/>
      <c r="V54" s="57"/>
    </row>
    <row r="55" spans="2:22" s="56" customFormat="1" hidden="1">
      <c r="B55" s="57"/>
      <c r="D55" s="62" t="s">
        <v>78</v>
      </c>
      <c r="E55" s="63">
        <v>0.91</v>
      </c>
      <c r="F55" s="89"/>
      <c r="G55" s="89"/>
      <c r="H55" s="58"/>
      <c r="U55" s="57"/>
      <c r="V55" s="57"/>
    </row>
    <row r="56" spans="2:22" s="56" customFormat="1" hidden="1">
      <c r="B56" s="57"/>
      <c r="D56" s="62" t="s">
        <v>67</v>
      </c>
      <c r="E56" s="63">
        <v>0.91</v>
      </c>
      <c r="F56" s="89"/>
      <c r="G56" s="89"/>
      <c r="H56" s="58"/>
      <c r="U56" s="57"/>
      <c r="V56" s="57"/>
    </row>
    <row r="57" spans="2:22" s="56" customFormat="1" hidden="1">
      <c r="B57" s="57"/>
      <c r="D57" s="62" t="s">
        <v>73</v>
      </c>
      <c r="E57" s="63">
        <v>0.91</v>
      </c>
      <c r="F57" s="89"/>
      <c r="G57" s="89"/>
      <c r="H57" s="58"/>
      <c r="U57" s="57"/>
      <c r="V57" s="57"/>
    </row>
    <row r="58" spans="2:22" s="56" customFormat="1" hidden="1">
      <c r="B58" s="57"/>
      <c r="D58" s="62" t="s">
        <v>86</v>
      </c>
      <c r="E58" s="63">
        <v>0.91</v>
      </c>
      <c r="F58" s="89"/>
      <c r="G58" s="89"/>
      <c r="H58" s="58"/>
      <c r="U58" s="57"/>
      <c r="V58" s="57"/>
    </row>
    <row r="59" spans="2:22" s="56" customFormat="1" hidden="1">
      <c r="B59" s="57"/>
      <c r="D59" s="62" t="s">
        <v>57</v>
      </c>
      <c r="E59" s="63">
        <v>1.1100000000000001</v>
      </c>
      <c r="F59" s="89"/>
      <c r="G59" s="89"/>
      <c r="H59" s="58"/>
      <c r="U59" s="57"/>
      <c r="V59" s="57"/>
    </row>
    <row r="60" spans="2:22" s="56" customFormat="1" hidden="1">
      <c r="B60" s="57"/>
      <c r="D60" s="62" t="s">
        <v>83</v>
      </c>
      <c r="E60" s="63">
        <v>0.91</v>
      </c>
      <c r="F60" s="89"/>
      <c r="G60" s="89"/>
      <c r="H60" s="58"/>
      <c r="U60" s="57"/>
      <c r="V60" s="57"/>
    </row>
    <row r="61" spans="2:22" s="56" customFormat="1" hidden="1">
      <c r="B61" s="57"/>
      <c r="D61" s="62" t="s">
        <v>52</v>
      </c>
      <c r="E61" s="63">
        <v>1.23</v>
      </c>
      <c r="F61" s="89"/>
      <c r="G61" s="89"/>
      <c r="H61" s="58"/>
      <c r="U61" s="57"/>
      <c r="V61" s="57"/>
    </row>
    <row r="62" spans="2:22" s="56" customFormat="1" hidden="1">
      <c r="B62" s="57"/>
      <c r="D62" s="62" t="s">
        <v>59</v>
      </c>
      <c r="E62" s="63">
        <v>1.1100000000000001</v>
      </c>
      <c r="F62" s="89"/>
      <c r="G62" s="89"/>
      <c r="H62" s="58"/>
      <c r="U62" s="57"/>
      <c r="V62" s="57"/>
    </row>
    <row r="63" spans="2:22" s="56" customFormat="1" hidden="1">
      <c r="B63" s="57"/>
      <c r="D63" s="62" t="s">
        <v>70</v>
      </c>
      <c r="E63" s="63">
        <v>0.91</v>
      </c>
      <c r="F63" s="89"/>
      <c r="G63" s="89"/>
      <c r="H63" s="58"/>
      <c r="U63" s="57"/>
      <c r="V63" s="57"/>
    </row>
    <row r="64" spans="2:22" s="56" customFormat="1" hidden="1">
      <c r="B64" s="57"/>
      <c r="D64" s="62" t="s">
        <v>53</v>
      </c>
      <c r="E64" s="63">
        <v>1.19</v>
      </c>
      <c r="F64" s="89"/>
      <c r="G64" s="89"/>
      <c r="H64" s="58"/>
      <c r="U64" s="57"/>
      <c r="V64" s="57"/>
    </row>
    <row r="65" spans="2:22" s="56" customFormat="1" hidden="1">
      <c r="B65" s="57"/>
      <c r="D65" s="62" t="s">
        <v>72</v>
      </c>
      <c r="E65" s="63">
        <v>0.91</v>
      </c>
      <c r="F65" s="89"/>
      <c r="G65" s="89"/>
      <c r="H65" s="58"/>
      <c r="U65" s="57"/>
      <c r="V65" s="57"/>
    </row>
    <row r="66" spans="2:22" s="56" customFormat="1" hidden="1">
      <c r="B66" s="57"/>
      <c r="D66" s="62" t="s">
        <v>82</v>
      </c>
      <c r="E66" s="63">
        <v>0.91</v>
      </c>
      <c r="F66" s="89"/>
      <c r="G66" s="89"/>
      <c r="H66" s="58"/>
      <c r="U66" s="57"/>
      <c r="V66" s="57"/>
    </row>
    <row r="67" spans="2:22" s="56" customFormat="1" hidden="1">
      <c r="B67" s="57"/>
      <c r="D67" s="62" t="s">
        <v>84</v>
      </c>
      <c r="E67" s="63">
        <v>0.91</v>
      </c>
      <c r="F67" s="89"/>
      <c r="G67" s="89"/>
      <c r="H67" s="58"/>
      <c r="U67" s="57"/>
      <c r="V67" s="57"/>
    </row>
    <row r="68" spans="2:22" s="56" customFormat="1" hidden="1">
      <c r="B68" s="57"/>
      <c r="D68" s="62" t="s">
        <v>68</v>
      </c>
      <c r="E68" s="63">
        <v>0.91</v>
      </c>
      <c r="F68" s="89"/>
      <c r="G68" s="89"/>
      <c r="H68" s="58"/>
      <c r="U68" s="57"/>
      <c r="V68" s="57"/>
    </row>
    <row r="69" spans="2:22" s="56" customFormat="1" hidden="1">
      <c r="B69" s="57"/>
      <c r="D69" s="62" t="s">
        <v>62</v>
      </c>
      <c r="E69" s="63">
        <v>1.1100000000000001</v>
      </c>
      <c r="F69" s="89"/>
      <c r="G69" s="89"/>
      <c r="H69" s="58"/>
      <c r="U69" s="57"/>
      <c r="V69" s="57"/>
    </row>
    <row r="70" spans="2:22" s="56" customFormat="1" hidden="1">
      <c r="B70" s="57"/>
      <c r="D70" s="62" t="s">
        <v>88</v>
      </c>
      <c r="E70" s="63">
        <v>1.23</v>
      </c>
      <c r="F70" s="89"/>
      <c r="G70" s="89"/>
      <c r="H70" s="58"/>
      <c r="U70" s="57"/>
      <c r="V70" s="57"/>
    </row>
    <row r="71" spans="2:22" s="56" customFormat="1" ht="15" hidden="1" thickBot="1">
      <c r="B71" s="57"/>
      <c r="D71" s="73" t="s">
        <v>47</v>
      </c>
      <c r="E71" s="74">
        <v>1.23</v>
      </c>
      <c r="F71" s="89"/>
      <c r="G71" s="89"/>
      <c r="H71" s="58"/>
      <c r="L71" s="2"/>
      <c r="M71" s="2"/>
      <c r="U71" s="57"/>
      <c r="V71" s="57"/>
    </row>
    <row r="72" spans="2:22" s="56" customFormat="1" hidden="1">
      <c r="B72" s="57"/>
      <c r="D72" s="89"/>
      <c r="E72" s="89"/>
      <c r="F72" s="89"/>
      <c r="G72" s="89"/>
      <c r="H72" s="58"/>
      <c r="L72" s="2"/>
      <c r="M72" s="2"/>
      <c r="U72" s="57"/>
      <c r="V72" s="57"/>
    </row>
    <row r="73" spans="2:22" s="56" customFormat="1">
      <c r="B73" s="57"/>
      <c r="D73" s="89"/>
      <c r="E73" s="89"/>
      <c r="F73" s="89"/>
      <c r="G73" s="89"/>
      <c r="H73" s="58"/>
      <c r="L73" s="2"/>
      <c r="M73" s="2"/>
      <c r="U73" s="57"/>
      <c r="V73" s="57"/>
    </row>
    <row r="74" spans="2:22">
      <c r="D74" s="92"/>
      <c r="E74" s="92"/>
      <c r="F74" s="92"/>
      <c r="G74" s="92"/>
    </row>
    <row r="75" spans="2:22">
      <c r="D75" s="92"/>
      <c r="E75" s="92"/>
      <c r="F75" s="92"/>
      <c r="G75" s="92"/>
    </row>
    <row r="76" spans="2:22">
      <c r="D76" s="92"/>
      <c r="E76" s="92"/>
      <c r="F76" s="92"/>
      <c r="G76" s="92"/>
    </row>
    <row r="77" spans="2:22">
      <c r="D77" s="92"/>
      <c r="E77" s="92"/>
      <c r="F77" s="92"/>
      <c r="G77" s="92"/>
    </row>
    <row r="78" spans="2:22">
      <c r="D78" s="92"/>
      <c r="E78" s="92"/>
      <c r="F78" s="92"/>
      <c r="G78" s="92"/>
    </row>
    <row r="79" spans="2:22">
      <c r="D79" s="92"/>
      <c r="E79" s="92"/>
      <c r="F79" s="92"/>
      <c r="G79" s="92"/>
    </row>
    <row r="80" spans="2:22">
      <c r="D80" s="92"/>
      <c r="E80" s="92"/>
      <c r="F80" s="92"/>
      <c r="G80" s="92"/>
    </row>
    <row r="81" spans="4:7">
      <c r="D81" s="92"/>
      <c r="E81" s="92"/>
      <c r="F81" s="92"/>
      <c r="G81" s="92"/>
    </row>
    <row r="82" spans="4:7">
      <c r="D82" s="92"/>
      <c r="E82" s="92"/>
      <c r="F82" s="92"/>
      <c r="G82" s="92"/>
    </row>
    <row r="83" spans="4:7">
      <c r="D83" s="92"/>
      <c r="E83" s="92"/>
      <c r="F83" s="92"/>
      <c r="G83" s="92"/>
    </row>
    <row r="84" spans="4:7">
      <c r="D84" s="92"/>
      <c r="E84" s="92"/>
      <c r="F84" s="92"/>
      <c r="G84" s="92"/>
    </row>
    <row r="85" spans="4:7">
      <c r="D85" s="92"/>
      <c r="E85" s="92"/>
      <c r="F85" s="92"/>
      <c r="G85" s="92"/>
    </row>
    <row r="86" spans="4:7">
      <c r="D86" s="92"/>
      <c r="E86" s="92"/>
      <c r="F86" s="92"/>
      <c r="G86" s="92"/>
    </row>
    <row r="87" spans="4:7">
      <c r="D87" s="92"/>
      <c r="E87" s="92"/>
      <c r="F87" s="92"/>
      <c r="G87" s="92"/>
    </row>
    <row r="88" spans="4:7">
      <c r="D88" s="92"/>
      <c r="E88" s="92"/>
      <c r="F88" s="92"/>
      <c r="G88" s="92"/>
    </row>
    <row r="89" spans="4:7">
      <c r="D89" s="92"/>
      <c r="E89" s="92"/>
      <c r="F89" s="92"/>
      <c r="G89" s="92"/>
    </row>
    <row r="90" spans="4:7">
      <c r="D90" s="92"/>
      <c r="E90" s="92"/>
      <c r="F90" s="92"/>
      <c r="G90" s="92"/>
    </row>
    <row r="91" spans="4:7">
      <c r="D91" s="92"/>
      <c r="E91" s="92"/>
      <c r="F91" s="92"/>
      <c r="G91" s="92"/>
    </row>
    <row r="92" spans="4:7">
      <c r="D92" s="92"/>
      <c r="E92" s="92"/>
      <c r="F92" s="92"/>
      <c r="G92" s="92"/>
    </row>
    <row r="93" spans="4:7">
      <c r="D93" s="92"/>
      <c r="E93" s="92"/>
      <c r="F93" s="92"/>
      <c r="G93" s="92"/>
    </row>
    <row r="94" spans="4:7">
      <c r="D94" s="92"/>
      <c r="E94" s="92"/>
      <c r="F94" s="92"/>
      <c r="G94" s="92"/>
    </row>
    <row r="95" spans="4:7">
      <c r="D95" s="92"/>
      <c r="E95" s="92"/>
      <c r="F95" s="92"/>
      <c r="G95" s="92"/>
    </row>
    <row r="96" spans="4:7">
      <c r="D96" s="92"/>
      <c r="E96" s="92"/>
      <c r="F96" s="92"/>
      <c r="G96" s="92"/>
    </row>
    <row r="97" spans="4:7">
      <c r="D97" s="92"/>
      <c r="E97" s="92"/>
      <c r="F97" s="92"/>
      <c r="G97" s="92"/>
    </row>
    <row r="98" spans="4:7">
      <c r="D98" s="92"/>
      <c r="E98" s="92"/>
      <c r="F98" s="92"/>
      <c r="G98" s="92"/>
    </row>
    <row r="99" spans="4:7">
      <c r="D99" s="92"/>
      <c r="E99" s="92"/>
      <c r="F99" s="92"/>
      <c r="G99" s="92"/>
    </row>
    <row r="100" spans="4:7">
      <c r="D100" s="92"/>
      <c r="E100" s="92"/>
      <c r="F100" s="92"/>
      <c r="G100" s="92"/>
    </row>
    <row r="101" spans="4:7">
      <c r="D101" s="92"/>
      <c r="E101" s="92"/>
      <c r="F101" s="92"/>
      <c r="G101" s="92"/>
    </row>
  </sheetData>
  <sortState xmlns:xlrd2="http://schemas.microsoft.com/office/spreadsheetml/2017/richdata2" ref="D22:E71">
    <sortCondition ref="D22:D71"/>
  </sortState>
  <mergeCells count="172">
    <mergeCell ref="F16:G17"/>
    <mergeCell ref="H16:J17"/>
    <mergeCell ref="C10:E10"/>
    <mergeCell ref="C12:C13"/>
    <mergeCell ref="D12:F12"/>
    <mergeCell ref="G12:K12"/>
    <mergeCell ref="K10:O10"/>
    <mergeCell ref="G9:J9"/>
    <mergeCell ref="G10:J10"/>
    <mergeCell ref="C9:E9"/>
    <mergeCell ref="E4:F4"/>
    <mergeCell ref="G4:J4"/>
    <mergeCell ref="K9:O9"/>
    <mergeCell ref="M21:N21"/>
    <mergeCell ref="L40:M40"/>
    <mergeCell ref="L36:M36"/>
    <mergeCell ref="M31:N31"/>
    <mergeCell ref="M32:N32"/>
    <mergeCell ref="M33:N33"/>
    <mergeCell ref="M27:N27"/>
    <mergeCell ref="M28:N28"/>
    <mergeCell ref="M29:N29"/>
    <mergeCell ref="M30:N30"/>
    <mergeCell ref="M23:N23"/>
    <mergeCell ref="M24:N24"/>
    <mergeCell ref="M25:N25"/>
    <mergeCell ref="M26:N26"/>
    <mergeCell ref="M22:N22"/>
    <mergeCell ref="F26:G26"/>
    <mergeCell ref="F27:G27"/>
    <mergeCell ref="F28:G28"/>
    <mergeCell ref="F29:G29"/>
    <mergeCell ref="F30:G30"/>
    <mergeCell ref="F21:G21"/>
    <mergeCell ref="F22:G22"/>
    <mergeCell ref="F23:G23"/>
    <mergeCell ref="F24:G24"/>
    <mergeCell ref="F25:G25"/>
    <mergeCell ref="F36:G36"/>
    <mergeCell ref="F37:G37"/>
    <mergeCell ref="F38:G38"/>
    <mergeCell ref="F39:G39"/>
    <mergeCell ref="F40:G40"/>
    <mergeCell ref="F31:G31"/>
    <mergeCell ref="F32:G32"/>
    <mergeCell ref="F33:G33"/>
    <mergeCell ref="F34:G34"/>
    <mergeCell ref="F35:G35"/>
    <mergeCell ref="F46:G46"/>
    <mergeCell ref="F47:G47"/>
    <mergeCell ref="F48:G48"/>
    <mergeCell ref="F49:G49"/>
    <mergeCell ref="F50:G50"/>
    <mergeCell ref="F41:G41"/>
    <mergeCell ref="F42:G42"/>
    <mergeCell ref="F43:G43"/>
    <mergeCell ref="F44:G44"/>
    <mergeCell ref="F45:G45"/>
    <mergeCell ref="F56:G56"/>
    <mergeCell ref="F57:G57"/>
    <mergeCell ref="F58:G58"/>
    <mergeCell ref="F59:G59"/>
    <mergeCell ref="F60:G60"/>
    <mergeCell ref="F51:G51"/>
    <mergeCell ref="F52:G52"/>
    <mergeCell ref="F53:G53"/>
    <mergeCell ref="F54:G54"/>
    <mergeCell ref="F55:G55"/>
    <mergeCell ref="F66:G66"/>
    <mergeCell ref="F67:G67"/>
    <mergeCell ref="F68:G68"/>
    <mergeCell ref="F69:G69"/>
    <mergeCell ref="F70:G70"/>
    <mergeCell ref="F61:G61"/>
    <mergeCell ref="F62:G62"/>
    <mergeCell ref="F63:G63"/>
    <mergeCell ref="F64:G64"/>
    <mergeCell ref="F65:G65"/>
    <mergeCell ref="F71:G71"/>
    <mergeCell ref="D72:E72"/>
    <mergeCell ref="F72:G72"/>
    <mergeCell ref="D73:E73"/>
    <mergeCell ref="F73:G73"/>
    <mergeCell ref="D74:E74"/>
    <mergeCell ref="F74:G74"/>
    <mergeCell ref="D75:E75"/>
    <mergeCell ref="F75:G75"/>
    <mergeCell ref="F83:G83"/>
    <mergeCell ref="D84:E84"/>
    <mergeCell ref="F84:G84"/>
    <mergeCell ref="D85:E85"/>
    <mergeCell ref="F85:G85"/>
    <mergeCell ref="D76:E76"/>
    <mergeCell ref="F76:G76"/>
    <mergeCell ref="D77:E77"/>
    <mergeCell ref="F77:G77"/>
    <mergeCell ref="D78:E78"/>
    <mergeCell ref="F78:G78"/>
    <mergeCell ref="D79:E79"/>
    <mergeCell ref="F79:G79"/>
    <mergeCell ref="D80:E80"/>
    <mergeCell ref="F80:G80"/>
    <mergeCell ref="D100:E100"/>
    <mergeCell ref="F100:G100"/>
    <mergeCell ref="D91:E91"/>
    <mergeCell ref="F91:G91"/>
    <mergeCell ref="D92:E92"/>
    <mergeCell ref="F92:G92"/>
    <mergeCell ref="D93:E93"/>
    <mergeCell ref="F93:G93"/>
    <mergeCell ref="D94:E94"/>
    <mergeCell ref="F94:G94"/>
    <mergeCell ref="D95:E95"/>
    <mergeCell ref="F95:G95"/>
    <mergeCell ref="J42:K42"/>
    <mergeCell ref="D96:E96"/>
    <mergeCell ref="F96:G96"/>
    <mergeCell ref="D97:E97"/>
    <mergeCell ref="F97:G97"/>
    <mergeCell ref="D98:E98"/>
    <mergeCell ref="F98:G98"/>
    <mergeCell ref="D99:E99"/>
    <mergeCell ref="F99:G99"/>
    <mergeCell ref="D86:E86"/>
    <mergeCell ref="F86:G86"/>
    <mergeCell ref="D87:E87"/>
    <mergeCell ref="F87:G87"/>
    <mergeCell ref="D88:E88"/>
    <mergeCell ref="F88:G88"/>
    <mergeCell ref="D89:E89"/>
    <mergeCell ref="F89:G89"/>
    <mergeCell ref="D90:E90"/>
    <mergeCell ref="F90:G90"/>
    <mergeCell ref="D81:E81"/>
    <mergeCell ref="F81:G81"/>
    <mergeCell ref="D82:E82"/>
    <mergeCell ref="F82:G82"/>
    <mergeCell ref="D83:E83"/>
    <mergeCell ref="J51:K51"/>
    <mergeCell ref="D101:E101"/>
    <mergeCell ref="F101:G101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L44:M44"/>
    <mergeCell ref="J43:K43"/>
    <mergeCell ref="J44:K44"/>
    <mergeCell ref="J45:K45"/>
    <mergeCell ref="J46:K46"/>
    <mergeCell ref="J47:K47"/>
    <mergeCell ref="J48:K48"/>
    <mergeCell ref="J49:K49"/>
    <mergeCell ref="J50:K50"/>
    <mergeCell ref="L48:M48"/>
  </mergeCells>
  <phoneticPr fontId="25" type="noConversion"/>
  <dataValidations count="4">
    <dataValidation type="list" allowBlank="1" showInputMessage="1" showErrorMessage="1" sqref="G4" xr:uid="{DD465479-EA43-4449-95A4-0361DC3025B0}">
      <formula1>$D$22:$D$71</formula1>
    </dataValidation>
    <dataValidation type="list" allowBlank="1" showInputMessage="1" showErrorMessage="1" sqref="F10" xr:uid="{49F812A5-448D-4598-8FBC-9F36F90BAA04}">
      <formula1>$H$22:$H$51</formula1>
    </dataValidation>
    <dataValidation type="list" allowBlank="1" showInputMessage="1" showErrorMessage="1" sqref="D4" xr:uid="{92EFDAA4-BFC7-448E-A72A-BF2CE47D3D8D}">
      <formula1>$L$22:$L$33</formula1>
    </dataValidation>
    <dataValidation type="list" allowBlank="1" showInputMessage="1" showErrorMessage="1" sqref="N4:N7" xr:uid="{408C99BE-84E8-4314-AFB0-F851C0FB4391}">
      <formula1>$L$37:$L$38</formula1>
    </dataValidation>
  </dataValidations>
  <printOptions horizontalCentered="1"/>
  <pageMargins left="0" right="0" top="0" bottom="0" header="0" footer="0"/>
  <pageSetup scale="75" orientation="landscape" r:id="rId1"/>
  <headerFooter>
    <oddFooter>&amp;R&amp;"Arial,Negrita"&amp;8Clave: GDIR-2.0-12-04
Versión: 02
Fecha: 30/04/2013
Página: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098AA-2A4D-4C0A-ACAC-FBE9B495C673}">
  <dimension ref="B1:H26"/>
  <sheetViews>
    <sheetView showGridLines="0" zoomScale="85" zoomScaleNormal="85" workbookViewId="0">
      <selection activeCell="E30" sqref="E30"/>
    </sheetView>
  </sheetViews>
  <sheetFormatPr baseColWidth="10" defaultColWidth="11.44140625" defaultRowHeight="14.4"/>
  <cols>
    <col min="2" max="2" width="33.77734375" bestFit="1" customWidth="1"/>
    <col min="3" max="3" width="11.33203125" bestFit="1" customWidth="1"/>
    <col min="4" max="4" width="14.44140625" bestFit="1" customWidth="1"/>
    <col min="5" max="5" width="11.44140625" bestFit="1" customWidth="1"/>
    <col min="6" max="6" width="18.109375" bestFit="1" customWidth="1"/>
  </cols>
  <sheetData>
    <row r="1" spans="2:8" ht="9.9" customHeight="1"/>
    <row r="2" spans="2:8" ht="15.6">
      <c r="B2" s="7" t="s">
        <v>17</v>
      </c>
      <c r="C2" s="7" t="s">
        <v>18</v>
      </c>
      <c r="D2" s="7" t="s">
        <v>19</v>
      </c>
      <c r="E2" s="9" t="s">
        <v>20</v>
      </c>
      <c r="F2" s="12" t="s">
        <v>21</v>
      </c>
    </row>
    <row r="3" spans="2:8" ht="15" thickBot="1">
      <c r="B3" s="5" t="s">
        <v>22</v>
      </c>
      <c r="C3" s="5">
        <v>30</v>
      </c>
      <c r="D3" s="6">
        <f>HOREX!K10</f>
        <v>4908182</v>
      </c>
      <c r="E3" s="10"/>
      <c r="F3" s="13">
        <f>(D3/C3)/6</f>
        <v>27267.677777777779</v>
      </c>
    </row>
    <row r="4" spans="2:8">
      <c r="B4" s="5" t="s">
        <v>23</v>
      </c>
      <c r="C4" s="5">
        <f>HOREX!D14</f>
        <v>48</v>
      </c>
      <c r="D4" s="6">
        <f>(F3*F4*C4)</f>
        <v>1636060.666666667</v>
      </c>
      <c r="E4" s="6"/>
      <c r="F4" s="11">
        <v>1.25</v>
      </c>
      <c r="H4" s="8"/>
    </row>
    <row r="5" spans="2:8">
      <c r="B5" s="5" t="s">
        <v>24</v>
      </c>
      <c r="C5" s="5">
        <f>HOREX!E14</f>
        <v>0</v>
      </c>
      <c r="D5" s="6">
        <f>F3*F5*C5</f>
        <v>0</v>
      </c>
      <c r="E5" s="6"/>
      <c r="F5" s="5">
        <v>1.75</v>
      </c>
    </row>
    <row r="6" spans="2:8">
      <c r="B6" s="5" t="s">
        <v>25</v>
      </c>
      <c r="C6" s="5">
        <f>HOREX!G14</f>
        <v>24</v>
      </c>
      <c r="D6" s="6">
        <f>F3*F6*C6</f>
        <v>1308848.5333333334</v>
      </c>
      <c r="E6" s="6"/>
      <c r="F6" s="5">
        <v>2</v>
      </c>
    </row>
    <row r="7" spans="2:8">
      <c r="B7" s="5" t="s">
        <v>26</v>
      </c>
      <c r="C7" s="5">
        <f>HOREX!H14</f>
        <v>24</v>
      </c>
      <c r="D7" s="6">
        <f>F3*F7*C7</f>
        <v>654424.26666666672</v>
      </c>
      <c r="E7" s="6"/>
      <c r="F7" s="5">
        <v>1</v>
      </c>
    </row>
    <row r="8" spans="2:8">
      <c r="B8" s="5" t="s">
        <v>27</v>
      </c>
      <c r="C8" s="5">
        <f>HOREX!I14</f>
        <v>0</v>
      </c>
      <c r="D8" s="6">
        <f>F3*F8*C8</f>
        <v>0</v>
      </c>
      <c r="E8" s="6"/>
      <c r="F8" s="5">
        <v>2.25</v>
      </c>
    </row>
    <row r="9" spans="2:8">
      <c r="B9" s="5" t="s">
        <v>28</v>
      </c>
      <c r="C9" s="5">
        <f>HOREX!J14</f>
        <v>0</v>
      </c>
      <c r="D9" s="6">
        <f>F3*F9*C9</f>
        <v>0</v>
      </c>
      <c r="E9" s="6"/>
      <c r="F9" s="5">
        <v>2.75</v>
      </c>
    </row>
    <row r="10" spans="2:8">
      <c r="B10" s="5" t="s">
        <v>29</v>
      </c>
      <c r="C10" s="5">
        <f>HOREX!K14</f>
        <v>12</v>
      </c>
      <c r="D10" s="6">
        <f>F3*F10*C10</f>
        <v>229048.49333333335</v>
      </c>
      <c r="E10" s="6"/>
      <c r="F10" s="5">
        <v>0.7</v>
      </c>
    </row>
    <row r="11" spans="2:8">
      <c r="B11" s="5" t="s">
        <v>30</v>
      </c>
      <c r="C11" s="5">
        <v>30</v>
      </c>
      <c r="D11" s="6">
        <f>D3*F11</f>
        <v>6282472.96</v>
      </c>
      <c r="E11" s="6"/>
      <c r="F11" s="14">
        <f>VLOOKUP(HOREX!G4,HOREX!D22:E71,2,FALSE)</f>
        <v>1.28</v>
      </c>
    </row>
    <row r="12" spans="2:8">
      <c r="B12" s="5" t="s">
        <v>107</v>
      </c>
      <c r="C12" s="5"/>
      <c r="D12" s="6">
        <f>VLOOKUP(HOREX!D4,HOREX!L22:N33,2,FALSE)*D3</f>
        <v>0</v>
      </c>
      <c r="E12" s="6"/>
      <c r="F12" s="40"/>
    </row>
    <row r="13" spans="2:8">
      <c r="B13" s="5" t="s">
        <v>108</v>
      </c>
      <c r="C13" s="5"/>
      <c r="D13" s="6">
        <f>VLOOKUP(HOREX!N4,HOREX!L37:M38,2,FALSE)*D3</f>
        <v>0</v>
      </c>
      <c r="E13" s="6"/>
      <c r="F13" s="40"/>
    </row>
    <row r="14" spans="2:8">
      <c r="B14" s="5" t="s">
        <v>31</v>
      </c>
      <c r="C14" s="5">
        <v>4</v>
      </c>
      <c r="D14" s="6"/>
      <c r="E14" s="6">
        <f>(D23/100)*C14</f>
        <v>600761.47680000006</v>
      </c>
    </row>
    <row r="15" spans="2:8">
      <c r="B15" s="5" t="s">
        <v>32</v>
      </c>
      <c r="C15" s="5">
        <v>4</v>
      </c>
      <c r="D15" s="6"/>
      <c r="E15" s="6">
        <f>(D23/100)*C15</f>
        <v>600761.47680000006</v>
      </c>
    </row>
    <row r="16" spans="2:8">
      <c r="B16" s="5" t="s">
        <v>33</v>
      </c>
      <c r="C16" s="5">
        <v>1</v>
      </c>
      <c r="D16" s="6"/>
      <c r="E16" s="6">
        <f>(D23/100)*C16</f>
        <v>150190.36920000002</v>
      </c>
    </row>
    <row r="17" spans="2:5">
      <c r="B17" s="5" t="s">
        <v>34</v>
      </c>
      <c r="C17" s="5">
        <v>10.77</v>
      </c>
      <c r="D17" s="6"/>
      <c r="E17" s="6">
        <f>(D23/100)*7.3</f>
        <v>1096389.6951600001</v>
      </c>
    </row>
    <row r="18" spans="2:5">
      <c r="B18" s="5" t="s">
        <v>115</v>
      </c>
      <c r="C18" s="5">
        <v>3</v>
      </c>
      <c r="D18" s="6"/>
      <c r="E18" s="6">
        <f>VLOOKUP(HOREX!N5,HOREX!L41:M42,2,FALSE)*D3</f>
        <v>0</v>
      </c>
    </row>
    <row r="19" spans="2:5">
      <c r="B19" s="5" t="s">
        <v>91</v>
      </c>
      <c r="C19" s="5"/>
      <c r="D19" s="6"/>
      <c r="E19" s="47">
        <f>HOREX!O12</f>
        <v>0</v>
      </c>
    </row>
    <row r="20" spans="2:5">
      <c r="B20" s="5" t="s">
        <v>90</v>
      </c>
      <c r="C20" s="5"/>
      <c r="D20" s="6"/>
      <c r="E20" s="47">
        <f>D3*HOREX!O14</f>
        <v>0</v>
      </c>
    </row>
    <row r="21" spans="2:5">
      <c r="B21" s="5" t="s">
        <v>118</v>
      </c>
      <c r="C21" s="5"/>
      <c r="D21" s="6"/>
      <c r="E21" s="47">
        <f>VLOOKUP(HOREX!N7,HOREX!L49:M50,2,FALSE)*D3</f>
        <v>0</v>
      </c>
    </row>
    <row r="22" spans="2:5">
      <c r="B22" s="5" t="s">
        <v>35</v>
      </c>
      <c r="C22" s="5">
        <v>1</v>
      </c>
      <c r="D22" s="6"/>
      <c r="E22" s="6">
        <f>VLOOKUP(HOREX!N6,HOREX!L45:M46,2,FALSE)*D3</f>
        <v>49081.82</v>
      </c>
    </row>
    <row r="23" spans="2:5">
      <c r="C23" s="5" t="s">
        <v>36</v>
      </c>
      <c r="D23" s="6">
        <f>SUM(D3:D22)</f>
        <v>15019036.920000002</v>
      </c>
      <c r="E23" s="6">
        <f>SUM(E3:E22)</f>
        <v>2497184.8379600001</v>
      </c>
    </row>
    <row r="24" spans="2:5" ht="15" thickBot="1"/>
    <row r="25" spans="2:5">
      <c r="B25" s="114" t="s">
        <v>37</v>
      </c>
      <c r="C25" s="116">
        <f>D23-E23</f>
        <v>12521852.082040001</v>
      </c>
      <c r="D25" s="117"/>
      <c r="E25" s="118"/>
    </row>
    <row r="26" spans="2:5" ht="15" thickBot="1">
      <c r="B26" s="115"/>
      <c r="C26" s="119"/>
      <c r="D26" s="120"/>
      <c r="E26" s="121"/>
    </row>
  </sheetData>
  <mergeCells count="2">
    <mergeCell ref="B25:B26"/>
    <mergeCell ref="C25:E2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HOREX</vt:lpstr>
      <vt:lpstr>LIQUIDACION</vt:lpstr>
      <vt:lpstr>HOREX!Área_de_impresión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Jaramillo Moreno</dc:creator>
  <cp:keywords/>
  <dc:description/>
  <cp:lastModifiedBy>Danilo Andres Jaramillo Moreno</cp:lastModifiedBy>
  <cp:revision/>
  <dcterms:created xsi:type="dcterms:W3CDTF">2022-08-13T15:17:43Z</dcterms:created>
  <dcterms:modified xsi:type="dcterms:W3CDTF">2024-03-20T15:10:10Z</dcterms:modified>
  <cp:category/>
  <cp:contentStatus/>
</cp:coreProperties>
</file>