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20" windowHeight="12645"/>
  </bookViews>
  <sheets>
    <sheet name="变量表" sheetId="6" r:id="rId1"/>
    <sheet name="基本信息" sheetId="1" r:id="rId2"/>
    <sheet name="4-6资产汇总表" sheetId="2" r:id="rId3"/>
    <sheet name="4-6-1房屋建筑物" sheetId="3" r:id="rId4"/>
    <sheet name="前期费率" sheetId="4" r:id="rId5"/>
    <sheet name="机器设备" sheetId="5" r:id="rId6"/>
    <sheet name="Sheet4" sheetId="7" r:id="rId7"/>
    <sheet name="Sheet5" sheetId="8" r:id="rId8"/>
    <sheet name="Sheet6" sheetId="9" r:id="rId9"/>
  </sheets>
  <externalReferences>
    <externalReference r:id="rId10"/>
  </externalReferences>
  <calcPr calcId="144525"/>
</workbook>
</file>

<file path=xl/comments1.xml><?xml version="1.0" encoding="utf-8"?>
<comments xmlns="http://schemas.openxmlformats.org/spreadsheetml/2006/main">
  <authors>
    <author>作者</author>
  </authors>
  <commentList>
    <comment ref="D8" authorId="0">
      <text>
        <r>
          <rPr>
            <sz val="9"/>
            <rFont val="宋体"/>
            <charset val="134"/>
          </rPr>
          <t>已减去减值准备</t>
        </r>
      </text>
    </comment>
    <comment ref="D18" authorId="0">
      <text>
        <r>
          <rPr>
            <sz val="9"/>
            <rFont val="宋体"/>
            <charset val="134"/>
          </rPr>
          <t xml:space="preserve">注意不要重复减去减值准备
</t>
        </r>
      </text>
    </comment>
  </commentList>
</comments>
</file>

<file path=xl/sharedStrings.xml><?xml version="1.0" encoding="utf-8"?>
<sst xmlns="http://schemas.openxmlformats.org/spreadsheetml/2006/main" count="253">
  <si>
    <t>项目名称</t>
  </si>
  <si>
    <t xml:space="preserve">B有限责任公司拟了解C有限责任公司部分实物资产市场价值项目
</t>
  </si>
  <si>
    <t>报告号</t>
  </si>
  <si>
    <r>
      <rPr>
        <sz val="12"/>
        <rFont val="宋体"/>
        <charset val="134"/>
      </rPr>
      <t>AAA</t>
    </r>
    <r>
      <rPr>
        <sz val="12"/>
        <rFont val="宋体"/>
        <charset val="134"/>
      </rPr>
      <t>评报字【</t>
    </r>
    <r>
      <rPr>
        <sz val="11"/>
        <color theme="1"/>
        <rFont val="宋体"/>
        <charset val="134"/>
        <scheme val="minor"/>
      </rPr>
      <t>2019</t>
    </r>
    <r>
      <rPr>
        <sz val="12"/>
        <rFont val="宋体"/>
        <charset val="134"/>
      </rPr>
      <t>】第</t>
    </r>
    <r>
      <rPr>
        <sz val="11"/>
        <color theme="1"/>
        <rFont val="宋体"/>
        <charset val="134"/>
        <scheme val="minor"/>
      </rPr>
      <t>001</t>
    </r>
    <r>
      <rPr>
        <sz val="12"/>
        <rFont val="宋体"/>
        <charset val="134"/>
      </rPr>
      <t>号</t>
    </r>
  </si>
  <si>
    <t>委托人</t>
  </si>
  <si>
    <t>B有限责任公司</t>
  </si>
  <si>
    <t>被评估单位</t>
  </si>
  <si>
    <t>C有限责任公司</t>
  </si>
  <si>
    <t>评估目的</t>
  </si>
  <si>
    <t>为B有限责任公司拟了解C有限责任公司部分实物资产市场价值事宜，所涉及的建筑物、构筑物及部分机器设备，于评估基准日的市场价值提供价值参考意见</t>
  </si>
  <si>
    <t>评估对象</t>
  </si>
  <si>
    <t>为C有限责任公司所有的部分实物资产的市场价值</t>
  </si>
  <si>
    <t>评估范围</t>
  </si>
  <si>
    <t>为C有限责任公司的部分建筑物（不含土地使用权）、构筑物及部分机器设备</t>
  </si>
  <si>
    <t>评估对象位置</t>
  </si>
  <si>
    <t>评估对象技术状况及使用状况</t>
  </si>
  <si>
    <t>纳入评估范围的房产和设备主要作为XX餐厅生产经营使用，房产主要为餐厅用房，机器设备主要为餐厅厨房、用餐等配套类。截止评估基准日，相关基础设施均正常使用，机械设备保存维护状况基本良好</t>
  </si>
  <si>
    <t>价值类型</t>
  </si>
  <si>
    <t>市场价值</t>
  </si>
  <si>
    <t>影响资产核实的事项</t>
  </si>
  <si>
    <t>1．截止评估基准日，委托方提供的估价对象土地使用权位置明确、四至清楚、权属清晰；地上房屋尚未办理产权手续，对此房屋面积暂以评估人员及当事人现场丈量数据为准进行评估。</t>
  </si>
  <si>
    <t>评估方法</t>
  </si>
  <si>
    <t>成本法</t>
  </si>
  <si>
    <t>建筑物情况</t>
  </si>
  <si>
    <t>房屋建筑物4项，包括快餐棚、门房、园区餐厅、户外厕所，建筑面积共计1438.25平方米</t>
  </si>
  <si>
    <t>建筑物列表</t>
  </si>
  <si>
    <t>4-6-1房屋建筑物 A5:H11</t>
  </si>
  <si>
    <t>建筑物产权</t>
  </si>
  <si>
    <t>纳入本次评估范围的房屋建构筑物类资产均未办理产权证，根据委托方、产权持有方提供的《产权情况说明》，以上资产均归C有限责任公司所有</t>
  </si>
  <si>
    <t>前期费率</t>
  </si>
  <si>
    <t>前期费率 B3:F10</t>
  </si>
  <si>
    <t>建筑物案例一名称</t>
  </si>
  <si>
    <t>建筑物案例一情况</t>
  </si>
  <si>
    <t>该建筑物位于C有限责任公司厂区院内，建筑面积1250平方米，建成于2017年6月1日，建筑结构为钢结构，层高6.3米，室内地砖地面，普通装修</t>
  </si>
  <si>
    <t>建筑物案例一面积</t>
  </si>
  <si>
    <t>建筑物案例一建安价</t>
  </si>
  <si>
    <t>建筑物案例一前期费率</t>
  </si>
  <si>
    <t>建筑物案例一前期费</t>
  </si>
  <si>
    <t>建筑物案例一工期</t>
  </si>
  <si>
    <t>建筑物案例一资金成本</t>
  </si>
  <si>
    <t>建筑物案例一资金成本额</t>
  </si>
  <si>
    <t>建筑物案例一重置价</t>
  </si>
  <si>
    <t>建筑物案例一建设年代</t>
  </si>
  <si>
    <t>建筑物案例一结构</t>
  </si>
  <si>
    <t>建筑物案例一经济寿命</t>
  </si>
  <si>
    <t>建筑物案例一已使用年限</t>
  </si>
  <si>
    <t>建筑物案例一理论成新率</t>
  </si>
  <si>
    <t>建筑物案例一勘查成新率</t>
  </si>
  <si>
    <t>建筑物案例一综合成新率</t>
  </si>
  <si>
    <t>建筑物案例一净值</t>
  </si>
  <si>
    <t>建筑物类评估净值</t>
  </si>
  <si>
    <t>设备情况</t>
  </si>
  <si>
    <t>机器设备5项，包括舞台影响设备、静电式油烟净化器、餐桌及储物柜</t>
  </si>
  <si>
    <t>设备增值税率</t>
  </si>
  <si>
    <t>本次评估范围根据委托方提供清单为机器设备共5台（套），经现场勘查清点数量与申报清单数量一致。</t>
  </si>
  <si>
    <t>设备列表</t>
  </si>
  <si>
    <r>
      <rPr>
        <sz val="12"/>
        <rFont val="宋体"/>
        <charset val="134"/>
      </rPr>
      <t>机器设备</t>
    </r>
    <r>
      <rPr>
        <sz val="11"/>
        <color theme="1"/>
        <rFont val="宋体"/>
        <charset val="134"/>
        <scheme val="minor"/>
      </rPr>
      <t xml:space="preserve"> A5:I11</t>
    </r>
  </si>
  <si>
    <t>设备案例一名称</t>
  </si>
  <si>
    <t>设备案例一数量</t>
  </si>
  <si>
    <t>设备案例一购置日期</t>
  </si>
  <si>
    <t>设备案例一功能描述</t>
  </si>
  <si>
    <t>对油烟中有害物质进行净化，以达到环保排放标准</t>
  </si>
  <si>
    <t>设备案例一含税价</t>
  </si>
  <si>
    <t>不显示</t>
  </si>
  <si>
    <t>设备案例一不含税价</t>
  </si>
  <si>
    <t>设备案例一运费率</t>
  </si>
  <si>
    <t>设备案例一运费</t>
  </si>
  <si>
    <t>设备案例一安装费率</t>
  </si>
  <si>
    <t>设备案例一安装费</t>
  </si>
  <si>
    <t>设备案例一前期及其他费率</t>
  </si>
  <si>
    <t>设备案例一前期及其他费额</t>
  </si>
  <si>
    <t>设备案例一前期及其他费</t>
  </si>
  <si>
    <t>设备案例一资金成本率</t>
  </si>
  <si>
    <t>设备案例一合理工期</t>
  </si>
  <si>
    <t>设备案例一资金成本</t>
  </si>
  <si>
    <t>设备案例一资金成本金额</t>
  </si>
  <si>
    <t>设备案例一评估原值</t>
  </si>
  <si>
    <t>设备案例一尚可使用年限</t>
  </si>
  <si>
    <t>设备案例一经济寿命</t>
  </si>
  <si>
    <t>设备案例一年限成新率</t>
  </si>
  <si>
    <t>设备案例一勘察成新率</t>
  </si>
  <si>
    <t>显示公式而不是数值</t>
  </si>
  <si>
    <t>设备案例一综合成新率</t>
  </si>
  <si>
    <t>设备案例一评估净值</t>
  </si>
  <si>
    <t>设备类评估净值</t>
  </si>
  <si>
    <t>评估基准日</t>
  </si>
  <si>
    <t>有效期</t>
  </si>
  <si>
    <t>评估价值</t>
  </si>
  <si>
    <t>评估价值大写</t>
  </si>
  <si>
    <t>大写金额怎么显示并转到word？</t>
  </si>
  <si>
    <t>报告日</t>
  </si>
  <si>
    <t>行为依据</t>
  </si>
  <si>
    <r>
      <rPr>
        <sz val="11"/>
        <color theme="1"/>
        <rFont val="宋体"/>
        <charset val="134"/>
        <scheme val="minor"/>
      </rPr>
      <t>1</t>
    </r>
    <r>
      <rPr>
        <sz val="12"/>
        <rFont val="宋体"/>
        <charset val="134"/>
      </rPr>
      <t>、《资产评估业务约定书》</t>
    </r>
  </si>
  <si>
    <t>产权依据</t>
  </si>
  <si>
    <r>
      <rPr>
        <sz val="11"/>
        <color theme="1"/>
        <rFont val="宋体"/>
        <charset val="134"/>
        <scheme val="minor"/>
      </rPr>
      <t>1</t>
    </r>
    <r>
      <rPr>
        <sz val="12"/>
        <rFont val="宋体"/>
        <charset val="134"/>
      </rPr>
      <t>、产权情况说明</t>
    </r>
  </si>
  <si>
    <t>特别事项1</t>
  </si>
  <si>
    <t>（1）截止评估基准日，委估建筑物未办理房屋所有权证，C有限责任公司承诺上述房屋所有权属于其所有，由于房屋所有权引起的相关法律纠纷由C有限责任公司承担一切法律责任。</t>
  </si>
  <si>
    <t>特别事项2</t>
  </si>
  <si>
    <t>（2）截止评估基准日，委估建筑物未办理房屋所有权证，本次房屋建筑建筑面积为申报面积，经我公司人员现场勘查复核一致，该面积仅为本次评估使用，不做他用，如后期办理房屋所有权证的证载建筑面积与本次申报评估面积不一致的，评估结果应根据证载面积做相应的调整。</t>
  </si>
  <si>
    <t>特别事项3</t>
  </si>
  <si>
    <r>
      <rPr>
        <sz val="12"/>
        <rFont val="宋体"/>
        <charset val="134"/>
      </rPr>
      <t>（</t>
    </r>
    <r>
      <rPr>
        <sz val="11"/>
        <color theme="1"/>
        <rFont val="宋体"/>
        <charset val="134"/>
        <scheme val="minor"/>
      </rPr>
      <t>3</t>
    </r>
    <r>
      <rPr>
        <sz val="12"/>
        <rFont val="宋体"/>
        <charset val="134"/>
      </rPr>
      <t>）由于建筑物基础回填土方数量无相关资料，我公司无法对相关数量进行复核，故本次评估所采用的回填土方数量为委托人和产权持有人双方共同确认数量。</t>
    </r>
  </si>
  <si>
    <t>特别事项4</t>
  </si>
  <si>
    <t>（4）截止评估基准日纳入评估范围的相关资产，本次评估仅评估资产的市场价值，未考虑可能存在的担保、租赁、负债等事项对价值的影响。</t>
  </si>
  <si>
    <r>
      <rPr>
        <sz val="12"/>
        <rFont val="宋体"/>
        <charset val="134"/>
      </rPr>
      <t>被评估单位</t>
    </r>
    <r>
      <rPr>
        <sz val="11"/>
        <color theme="1"/>
        <rFont val="宋体"/>
        <charset val="134"/>
        <scheme val="minor"/>
      </rPr>
      <t>:</t>
    </r>
    <r>
      <rPr>
        <sz val="12"/>
        <rFont val="宋体"/>
        <charset val="134"/>
      </rPr>
      <t>XXX公司</t>
    </r>
  </si>
  <si>
    <t>评估基准日：2020年1月1日</t>
  </si>
  <si>
    <t>评估人员：张三  李四</t>
  </si>
  <si>
    <t>填表日期：2019年1月1日</t>
  </si>
  <si>
    <t>委托人：YYY公司</t>
  </si>
  <si>
    <t>资产评估汇总表</t>
  </si>
  <si>
    <t>表4-6</t>
  </si>
  <si>
    <t>金额单位：人民币元</t>
  </si>
  <si>
    <t>编号</t>
  </si>
  <si>
    <t>科目名称</t>
  </si>
  <si>
    <t>账面价值</t>
  </si>
  <si>
    <t>增值额</t>
  </si>
  <si>
    <r>
      <rPr>
        <sz val="10"/>
        <rFont val="宋体"/>
        <charset val="134"/>
      </rPr>
      <t>增值率</t>
    </r>
    <r>
      <rPr>
        <sz val="10"/>
        <rFont val="Arial Narrow"/>
        <charset val="134"/>
      </rPr>
      <t>%</t>
    </r>
  </si>
  <si>
    <t>原值</t>
  </si>
  <si>
    <t>净值</t>
  </si>
  <si>
    <t>房屋建筑物类合计</t>
  </si>
  <si>
    <t>4-6-1</t>
  </si>
  <si>
    <r>
      <rPr>
        <sz val="10"/>
        <color indexed="8"/>
        <rFont val="宋体"/>
        <charset val="134"/>
      </rPr>
      <t>固定资产</t>
    </r>
    <r>
      <rPr>
        <sz val="10"/>
        <color indexed="8"/>
        <rFont val="Arial Narrow"/>
        <charset val="134"/>
      </rPr>
      <t>-</t>
    </r>
    <r>
      <rPr>
        <sz val="10"/>
        <color indexed="8"/>
        <rFont val="宋体"/>
        <charset val="134"/>
      </rPr>
      <t>房屋建筑物</t>
    </r>
  </si>
  <si>
    <t>设备类合计</t>
  </si>
  <si>
    <t>4-6-4</t>
  </si>
  <si>
    <r>
      <rPr>
        <sz val="10"/>
        <color indexed="8"/>
        <rFont val="宋体"/>
        <charset val="134"/>
      </rPr>
      <t>固定资产</t>
    </r>
    <r>
      <rPr>
        <sz val="10"/>
        <color indexed="8"/>
        <rFont val="Arial Narrow"/>
        <charset val="134"/>
      </rPr>
      <t>-</t>
    </r>
    <r>
      <rPr>
        <sz val="10"/>
        <color indexed="8"/>
        <rFont val="宋体"/>
        <charset val="134"/>
      </rPr>
      <t>机器设备</t>
    </r>
  </si>
  <si>
    <t>固定资产合计</t>
  </si>
  <si>
    <t>减：固定资产减值准备</t>
  </si>
  <si>
    <r>
      <rPr>
        <sz val="18"/>
        <rFont val="黑体"/>
        <charset val="134"/>
      </rPr>
      <t>固定资产</t>
    </r>
    <r>
      <rPr>
        <sz val="18"/>
        <rFont val="Arial Narrow"/>
        <charset val="134"/>
      </rPr>
      <t>—</t>
    </r>
    <r>
      <rPr>
        <sz val="18"/>
        <rFont val="黑体"/>
        <charset val="134"/>
      </rPr>
      <t>房屋建筑物评估申报表</t>
    </r>
  </si>
  <si>
    <t>序号</t>
  </si>
  <si>
    <t>建筑物名称</t>
  </si>
  <si>
    <t>房屋坐落位置</t>
  </si>
  <si>
    <t>层数</t>
  </si>
  <si>
    <t>层高</t>
  </si>
  <si>
    <t>结构</t>
  </si>
  <si>
    <t>建成
年月</t>
  </si>
  <si>
    <r>
      <rPr>
        <sz val="10"/>
        <rFont val="宋体"/>
        <charset val="134"/>
      </rPr>
      <t xml:space="preserve">建筑面积
</t>
    </r>
    <r>
      <rPr>
        <sz val="10"/>
        <rFont val="Arial Narrow"/>
        <charset val="134"/>
      </rPr>
      <t>m</t>
    </r>
    <r>
      <rPr>
        <vertAlign val="superscript"/>
        <sz val="10"/>
        <rFont val="Arial Narrow"/>
        <charset val="134"/>
      </rPr>
      <t>2</t>
    </r>
  </si>
  <si>
    <r>
      <rPr>
        <sz val="10"/>
        <rFont val="宋体"/>
        <charset val="134"/>
      </rPr>
      <t>评估单价</t>
    </r>
    <r>
      <rPr>
        <sz val="10"/>
        <rFont val="Arial Narrow"/>
        <charset val="134"/>
      </rPr>
      <t>(</t>
    </r>
    <r>
      <rPr>
        <sz val="10"/>
        <rFont val="宋体"/>
        <charset val="134"/>
      </rPr>
      <t>元</t>
    </r>
    <r>
      <rPr>
        <sz val="10"/>
        <rFont val="Arial Narrow"/>
        <charset val="134"/>
      </rPr>
      <t>/m</t>
    </r>
    <r>
      <rPr>
        <vertAlign val="superscript"/>
        <sz val="10"/>
        <rFont val="Arial Narrow"/>
        <charset val="134"/>
      </rPr>
      <t>2</t>
    </r>
    <r>
      <rPr>
        <sz val="10"/>
        <rFont val="Arial Narrow"/>
        <charset val="134"/>
      </rPr>
      <t>)</t>
    </r>
  </si>
  <si>
    <t>备注</t>
  </si>
  <si>
    <t>账面成本单价</t>
  </si>
  <si>
    <t>（市场法）评估单价</t>
  </si>
  <si>
    <t>类似工程单方造价</t>
  </si>
  <si>
    <t>前期费用</t>
  </si>
  <si>
    <t>前期费可抵扣进项税额</t>
  </si>
  <si>
    <t>资金成本</t>
  </si>
  <si>
    <t>其他费用</t>
  </si>
  <si>
    <t>重置成本单价</t>
  </si>
  <si>
    <t>重置全价</t>
  </si>
  <si>
    <t>年限法成新率</t>
  </si>
  <si>
    <t>现场勘查成新率</t>
  </si>
  <si>
    <t>综合成新率</t>
  </si>
  <si>
    <t>成新率</t>
  </si>
  <si>
    <t>含税</t>
  </si>
  <si>
    <t>不含税</t>
  </si>
  <si>
    <t>按费率</t>
  </si>
  <si>
    <t>金额</t>
  </si>
  <si>
    <t>贷款利率</t>
  </si>
  <si>
    <t>工期</t>
  </si>
  <si>
    <t>已使用年限</t>
  </si>
  <si>
    <t>经济寿命</t>
  </si>
  <si>
    <t>剩余使用年限</t>
  </si>
  <si>
    <t>房1</t>
  </si>
  <si>
    <t>地球上</t>
  </si>
  <si>
    <t>砖混</t>
  </si>
  <si>
    <r>
      <rPr>
        <sz val="9"/>
        <rFont val="宋体"/>
        <charset val="134"/>
      </rPr>
      <t>成本法</t>
    </r>
  </si>
  <si>
    <t>房2</t>
  </si>
  <si>
    <t>简易</t>
  </si>
  <si>
    <t>房3</t>
  </si>
  <si>
    <t>钢</t>
  </si>
  <si>
    <t>房4</t>
  </si>
  <si>
    <r>
      <rPr>
        <sz val="10"/>
        <rFont val="宋体"/>
        <charset val="134"/>
      </rPr>
      <t>合</t>
    </r>
    <r>
      <rPr>
        <sz val="10"/>
        <rFont val="Arial Narrow"/>
        <charset val="134"/>
      </rPr>
      <t xml:space="preserve">     </t>
    </r>
    <r>
      <rPr>
        <sz val="10"/>
        <rFont val="宋体"/>
        <charset val="134"/>
      </rPr>
      <t>计</t>
    </r>
  </si>
  <si>
    <t>减：房屋建筑物减值准备</t>
  </si>
  <si>
    <r>
      <rPr>
        <sz val="10"/>
        <rFont val="宋体"/>
        <charset val="134"/>
      </rPr>
      <t>合</t>
    </r>
    <r>
      <rPr>
        <sz val="10"/>
        <rFont val="Arial Narrow"/>
        <charset val="134"/>
      </rPr>
      <t xml:space="preserve">            </t>
    </r>
    <r>
      <rPr>
        <sz val="10"/>
        <rFont val="宋体"/>
        <charset val="134"/>
      </rPr>
      <t>计</t>
    </r>
  </si>
  <si>
    <t>房屋建筑物表：</t>
  </si>
  <si>
    <t>费用名称</t>
  </si>
  <si>
    <t>费率</t>
  </si>
  <si>
    <t>取费基数</t>
  </si>
  <si>
    <t>取费依据</t>
  </si>
  <si>
    <t>一</t>
  </si>
  <si>
    <t>建设单位管理费</t>
  </si>
  <si>
    <t>工程费用</t>
  </si>
  <si>
    <t>财政部 财建[2016]504号</t>
  </si>
  <si>
    <t>二</t>
  </si>
  <si>
    <t>勘察设计费</t>
  </si>
  <si>
    <t>计价格[2002]10号</t>
  </si>
  <si>
    <t>三</t>
  </si>
  <si>
    <t>工程监理费</t>
  </si>
  <si>
    <t>发改价格[2007]670号</t>
  </si>
  <si>
    <t>四</t>
  </si>
  <si>
    <t>工程招投标代理服务费</t>
  </si>
  <si>
    <t>发改价格【2011】534号</t>
  </si>
  <si>
    <t>五</t>
  </si>
  <si>
    <t>可行性研究费</t>
  </si>
  <si>
    <t>计价格[1999]1283号</t>
  </si>
  <si>
    <t>六</t>
  </si>
  <si>
    <t>环境影响评价费</t>
  </si>
  <si>
    <t>计价格[2002]125号</t>
  </si>
  <si>
    <t>合计</t>
  </si>
  <si>
    <t>前期费可抵扣增值税率</t>
  </si>
  <si>
    <t>固定资产—机器设备评估申报表</t>
  </si>
  <si>
    <t>设备名称</t>
  </si>
  <si>
    <t>规格型号</t>
  </si>
  <si>
    <t>生产厂家</t>
  </si>
  <si>
    <t>数量</t>
  </si>
  <si>
    <t>存放位置</t>
  </si>
  <si>
    <t>购置日期</t>
  </si>
  <si>
    <t>启用日期</t>
  </si>
  <si>
    <t>不开票</t>
  </si>
  <si>
    <r>
      <rPr>
        <sz val="10"/>
        <rFont val="宋体"/>
        <charset val="134"/>
      </rPr>
      <t>评估方法</t>
    </r>
  </si>
  <si>
    <t>市场法评估单价</t>
  </si>
  <si>
    <r>
      <rPr>
        <sz val="10"/>
        <rFont val="宋体"/>
        <charset val="134"/>
      </rPr>
      <t>评估分类</t>
    </r>
  </si>
  <si>
    <r>
      <rPr>
        <sz val="10"/>
        <rFont val="Times New Roman"/>
        <charset val="134"/>
      </rPr>
      <t>经济寿命年限</t>
    </r>
  </si>
  <si>
    <r>
      <rPr>
        <sz val="10"/>
        <rFont val="宋体"/>
        <charset val="134"/>
      </rPr>
      <t>尚可使用年限</t>
    </r>
  </si>
  <si>
    <r>
      <rPr>
        <sz val="10"/>
        <rFont val="宋体"/>
        <charset val="134"/>
      </rPr>
      <t>年限成新率</t>
    </r>
  </si>
  <si>
    <t>现场勘察成新率</t>
  </si>
  <si>
    <r>
      <rPr>
        <sz val="10"/>
        <rFont val="宋体"/>
        <charset val="134"/>
      </rPr>
      <t>综合成新率</t>
    </r>
  </si>
  <si>
    <t>取价依据</t>
  </si>
  <si>
    <r>
      <rPr>
        <sz val="10"/>
        <rFont val="宋体"/>
        <charset val="134"/>
      </rPr>
      <t>设备购置价</t>
    </r>
  </si>
  <si>
    <t>运杂费</t>
  </si>
  <si>
    <t>基础费</t>
  </si>
  <si>
    <t>安装工程费</t>
  </si>
  <si>
    <t>前期及其他费用率</t>
  </si>
  <si>
    <r>
      <rPr>
        <sz val="10"/>
        <rFont val="宋体"/>
        <charset val="134"/>
      </rPr>
      <t>合理工期</t>
    </r>
    <r>
      <rPr>
        <sz val="10"/>
        <rFont val="Arial Narrow"/>
        <charset val="134"/>
      </rPr>
      <t>(</t>
    </r>
    <r>
      <rPr>
        <sz val="10"/>
        <rFont val="宋体"/>
        <charset val="134"/>
      </rPr>
      <t>年</t>
    </r>
    <r>
      <rPr>
        <sz val="10"/>
        <rFont val="Arial Narrow"/>
        <charset val="134"/>
      </rPr>
      <t>)</t>
    </r>
  </si>
  <si>
    <r>
      <rPr>
        <sz val="10"/>
        <rFont val="宋体"/>
        <charset val="134"/>
      </rPr>
      <t>资金成本率</t>
    </r>
  </si>
  <si>
    <r>
      <rPr>
        <sz val="10"/>
        <rFont val="宋体"/>
        <charset val="134"/>
      </rPr>
      <t>重置单价</t>
    </r>
  </si>
  <si>
    <t>税率</t>
  </si>
  <si>
    <t>可抵扣</t>
  </si>
  <si>
    <t>基础费率</t>
  </si>
  <si>
    <t>利率</t>
  </si>
  <si>
    <t>含税价</t>
  </si>
  <si>
    <t>不含税价</t>
  </si>
  <si>
    <t>设备1</t>
  </si>
  <si>
    <t>HXD-1</t>
  </si>
  <si>
    <t>厂家1</t>
  </si>
  <si>
    <t>厂区内</t>
  </si>
  <si>
    <t>照相影响设备</t>
  </si>
  <si>
    <t>陕西本色音视系统工程有限公司13363941982</t>
  </si>
  <si>
    <t>设备2</t>
  </si>
  <si>
    <t>HXD-2</t>
  </si>
  <si>
    <t>厂家2</t>
  </si>
  <si>
    <t>煤气净化设备</t>
  </si>
  <si>
    <t>宁波曲格艾迩环境科技有限公司西安分部13566066604</t>
  </si>
  <si>
    <t>设备3</t>
  </si>
  <si>
    <t>HXD-3</t>
  </si>
  <si>
    <t>厂家3</t>
  </si>
  <si>
    <t>家具</t>
  </si>
  <si>
    <t>京东</t>
  </si>
  <si>
    <t>设备4</t>
  </si>
  <si>
    <t>HXD-4</t>
  </si>
  <si>
    <t>厂家4</t>
  </si>
  <si>
    <t>设备5</t>
  </si>
  <si>
    <t>HXD-5</t>
  </si>
  <si>
    <t>厂家5</t>
  </si>
  <si>
    <t>请在此前加行</t>
  </si>
  <si>
    <t>填表说明：</t>
  </si>
</sst>
</file>

<file path=xl/styles.xml><?xml version="1.0" encoding="utf-8"?>
<styleSheet xmlns="http://schemas.openxmlformats.org/spreadsheetml/2006/main">
  <numFmts count="16">
    <numFmt numFmtId="43" formatCode="_ * #,##0.00_ ;_ * \-#,##0.00_ ;_ * &quot;-&quot;??_ ;_ @_ "/>
    <numFmt numFmtId="44" formatCode="_ &quot;￥&quot;* #,##0.00_ ;_ &quot;￥&quot;* \-#,##0.00_ ;_ &quot;￥&quot;* &quot;-&quot;??_ ;_ @_ "/>
    <numFmt numFmtId="42" formatCode="_ &quot;￥&quot;* #,##0_ ;_ &quot;￥&quot;* \-#,##0_ ;_ &quot;￥&quot;* &quot;-&quot;_ ;_ @_ "/>
    <numFmt numFmtId="176" formatCode="0.00_ "/>
    <numFmt numFmtId="177" formatCode="0_);[Red]\(0\)"/>
    <numFmt numFmtId="178" formatCode="_ * #,##0_ ;_ * \-#,##0_ ;_ * &quot;-&quot;??_ ;_ @_ "/>
    <numFmt numFmtId="179" formatCode="#,##0_ "/>
    <numFmt numFmtId="180" formatCode="yyyy\-mm\-dd"/>
    <numFmt numFmtId="181" formatCode="yyyy/mm"/>
    <numFmt numFmtId="182" formatCode="0.00_);[Red]\(0.00\)"/>
    <numFmt numFmtId="183" formatCode="[$-F800]dddd\,\ mmmm\ dd\,\ yyyy"/>
    <numFmt numFmtId="184" formatCode="0.0_);[Red]\(0.0\)"/>
    <numFmt numFmtId="41" formatCode="_ * #,##0_ ;_ * \-#,##0_ ;_ * &quot;-&quot;_ ;_ @_ "/>
    <numFmt numFmtId="185" formatCode="0.0"/>
    <numFmt numFmtId="186" formatCode="yyyy&quot;年&quot;m&quot;月&quot;d&quot;日&quot;;@"/>
    <numFmt numFmtId="187" formatCode="#,##0.00_ "/>
  </numFmts>
  <fonts count="41">
    <font>
      <sz val="11"/>
      <color theme="1"/>
      <name val="宋体"/>
      <charset val="134"/>
      <scheme val="minor"/>
    </font>
    <font>
      <sz val="18"/>
      <name val="Arial Narrow"/>
      <charset val="134"/>
    </font>
    <font>
      <sz val="10"/>
      <name val="Arial Narrow"/>
      <charset val="134"/>
    </font>
    <font>
      <sz val="18"/>
      <name val="黑体"/>
      <charset val="134"/>
    </font>
    <font>
      <sz val="10"/>
      <name val="宋体"/>
      <charset val="134"/>
    </font>
    <font>
      <b/>
      <sz val="10"/>
      <name val="宋体"/>
      <charset val="134"/>
    </font>
    <font>
      <sz val="10"/>
      <color indexed="12"/>
      <name val="仿宋_GB2312"/>
      <charset val="134"/>
    </font>
    <font>
      <sz val="10"/>
      <name val="Times New Roman"/>
      <charset val="134"/>
    </font>
    <font>
      <sz val="12"/>
      <name val="宋体"/>
      <charset val="134"/>
    </font>
    <font>
      <b/>
      <sz val="9"/>
      <name val="仿宋_GB2312"/>
      <charset val="134"/>
    </font>
    <font>
      <sz val="9"/>
      <name val="仿宋_GB2312"/>
      <charset val="134"/>
    </font>
    <font>
      <sz val="9"/>
      <name val="Arial Narrow"/>
      <charset val="134"/>
    </font>
    <font>
      <sz val="9"/>
      <name val="宋体"/>
      <charset val="134"/>
    </font>
    <font>
      <b/>
      <sz val="10"/>
      <color indexed="8"/>
      <name val="宋体"/>
      <charset val="134"/>
    </font>
    <font>
      <sz val="10"/>
      <color indexed="8"/>
      <name val="宋体"/>
      <charset val="134"/>
    </font>
    <font>
      <sz val="10"/>
      <color indexed="8"/>
      <name val="Arial Narrow"/>
      <charset val="134"/>
    </font>
    <font>
      <sz val="11"/>
      <name val="Arial Narrow"/>
      <charset val="134"/>
    </font>
    <font>
      <sz val="14"/>
      <name val="仿宋_GB2312"/>
      <charset val="134"/>
    </font>
    <font>
      <sz val="14"/>
      <color theme="1"/>
      <name val="仿宋_GB2312"/>
      <charset val="134"/>
    </font>
    <font>
      <b/>
      <sz val="11"/>
      <color theme="1"/>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u/>
      <sz val="12"/>
      <color indexed="12"/>
      <name val="宋体"/>
      <charset val="134"/>
    </font>
    <font>
      <sz val="12"/>
      <name val="Times New Roman"/>
      <charset val="134"/>
    </font>
    <font>
      <b/>
      <sz val="11"/>
      <color rgb="FF3F3F3F"/>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vertAlign val="superscript"/>
      <sz val="10"/>
      <name val="Arial Narrow"/>
      <charset val="134"/>
    </font>
  </fonts>
  <fills count="39">
    <fill>
      <patternFill patternType="none"/>
    </fill>
    <fill>
      <patternFill patternType="gray125"/>
    </fill>
    <fill>
      <patternFill patternType="solid">
        <fgColor rgb="FF00B0F0"/>
        <bgColor indexed="64"/>
      </patternFill>
    </fill>
    <fill>
      <patternFill patternType="solid">
        <fgColor indexed="4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32" fillId="19" borderId="0" applyNumberFormat="0" applyBorder="0" applyAlignment="0" applyProtection="0">
      <alignment vertical="center"/>
    </xf>
    <xf numFmtId="0" fontId="31" fillId="12"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16" borderId="0" applyNumberFormat="0" applyBorder="0" applyAlignment="0" applyProtection="0">
      <alignment vertical="center"/>
    </xf>
    <xf numFmtId="0" fontId="25" fillId="8" borderId="0" applyNumberFormat="0" applyBorder="0" applyAlignment="0" applyProtection="0">
      <alignment vertical="center"/>
    </xf>
    <xf numFmtId="43" fontId="0" fillId="0" borderId="0" applyFont="0" applyFill="0" applyBorder="0" applyAlignment="0" applyProtection="0">
      <alignment vertical="center"/>
    </xf>
    <xf numFmtId="0" fontId="33" fillId="21"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9" fontId="35" fillId="0" borderId="0" applyFont="0" applyFill="0" applyBorder="0" applyAlignment="0" applyProtection="0"/>
    <xf numFmtId="0" fontId="0" fillId="10" borderId="34" applyNumberFormat="0" applyFont="0" applyAlignment="0" applyProtection="0">
      <alignment vertical="center"/>
    </xf>
    <xf numFmtId="0" fontId="33" fillId="27"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43" fontId="35" fillId="0" borderId="0" applyFont="0" applyFill="0" applyBorder="0" applyAlignment="0" applyProtection="0"/>
    <xf numFmtId="0" fontId="27" fillId="0" borderId="32" applyNumberFormat="0" applyFill="0" applyAlignment="0" applyProtection="0">
      <alignment vertical="center"/>
    </xf>
    <xf numFmtId="0" fontId="20" fillId="0" borderId="32" applyNumberFormat="0" applyFill="0" applyAlignment="0" applyProtection="0">
      <alignment vertical="center"/>
    </xf>
    <xf numFmtId="0" fontId="33" fillId="30" borderId="0" applyNumberFormat="0" applyBorder="0" applyAlignment="0" applyProtection="0">
      <alignment vertical="center"/>
    </xf>
    <xf numFmtId="0" fontId="23" fillId="0" borderId="35" applyNumberFormat="0" applyFill="0" applyAlignment="0" applyProtection="0">
      <alignment vertical="center"/>
    </xf>
    <xf numFmtId="0" fontId="33" fillId="33" borderId="0" applyNumberFormat="0" applyBorder="0" applyAlignment="0" applyProtection="0">
      <alignment vertical="center"/>
    </xf>
    <xf numFmtId="0" fontId="36" fillId="9" borderId="36" applyNumberFormat="0" applyAlignment="0" applyProtection="0">
      <alignment vertical="center"/>
    </xf>
    <xf numFmtId="0" fontId="26" fillId="9" borderId="33" applyNumberFormat="0" applyAlignment="0" applyProtection="0">
      <alignment vertical="center"/>
    </xf>
    <xf numFmtId="0" fontId="38" fillId="35" borderId="37" applyNumberFormat="0" applyAlignment="0" applyProtection="0">
      <alignment vertical="center"/>
    </xf>
    <xf numFmtId="0" fontId="32" fillId="15" borderId="0" applyNumberFormat="0" applyBorder="0" applyAlignment="0" applyProtection="0">
      <alignment vertical="center"/>
    </xf>
    <xf numFmtId="0" fontId="33" fillId="32" borderId="0" applyNumberFormat="0" applyBorder="0" applyAlignment="0" applyProtection="0">
      <alignment vertical="center"/>
    </xf>
    <xf numFmtId="0" fontId="39" fillId="0" borderId="38" applyNumberFormat="0" applyFill="0" applyAlignment="0" applyProtection="0">
      <alignment vertical="center"/>
    </xf>
    <xf numFmtId="0" fontId="19" fillId="0" borderId="31" applyNumberFormat="0" applyFill="0" applyAlignment="0" applyProtection="0">
      <alignment vertical="center"/>
    </xf>
    <xf numFmtId="0" fontId="37" fillId="34" borderId="0" applyNumberFormat="0" applyBorder="0" applyAlignment="0" applyProtection="0">
      <alignment vertical="center"/>
    </xf>
    <xf numFmtId="0" fontId="28" fillId="11" borderId="0" applyNumberFormat="0" applyBorder="0" applyAlignment="0" applyProtection="0">
      <alignment vertical="center"/>
    </xf>
    <xf numFmtId="0" fontId="32" fillId="38" borderId="0" applyNumberFormat="0" applyBorder="0" applyAlignment="0" applyProtection="0">
      <alignment vertical="center"/>
    </xf>
    <xf numFmtId="0" fontId="33" fillId="24" borderId="0" applyNumberFormat="0" applyBorder="0" applyAlignment="0" applyProtection="0">
      <alignment vertical="center"/>
    </xf>
    <xf numFmtId="0" fontId="32" fillId="14" borderId="0" applyNumberFormat="0" applyBorder="0" applyAlignment="0" applyProtection="0">
      <alignment vertical="center"/>
    </xf>
    <xf numFmtId="0" fontId="32" fillId="29" borderId="0" applyNumberFormat="0" applyBorder="0" applyAlignment="0" applyProtection="0">
      <alignment vertical="center"/>
    </xf>
    <xf numFmtId="0" fontId="32" fillId="18" borderId="0" applyNumberFormat="0" applyBorder="0" applyAlignment="0" applyProtection="0">
      <alignment vertical="center"/>
    </xf>
    <xf numFmtId="0" fontId="32" fillId="37" borderId="0" applyNumberFormat="0" applyBorder="0" applyAlignment="0" applyProtection="0">
      <alignment vertical="center"/>
    </xf>
    <xf numFmtId="0" fontId="33" fillId="17" borderId="0" applyNumberFormat="0" applyBorder="0" applyAlignment="0" applyProtection="0">
      <alignment vertical="center"/>
    </xf>
    <xf numFmtId="0" fontId="33" fillId="31" borderId="0" applyNumberFormat="0" applyBorder="0" applyAlignment="0" applyProtection="0">
      <alignment vertical="center"/>
    </xf>
    <xf numFmtId="0" fontId="32" fillId="36" borderId="0" applyNumberFormat="0" applyBorder="0" applyAlignment="0" applyProtection="0">
      <alignment vertical="center"/>
    </xf>
    <xf numFmtId="0" fontId="32" fillId="26" borderId="0" applyNumberFormat="0" applyBorder="0" applyAlignment="0" applyProtection="0">
      <alignment vertical="center"/>
    </xf>
    <xf numFmtId="0" fontId="33" fillId="23" borderId="0" applyNumberFormat="0" applyBorder="0" applyAlignment="0" applyProtection="0">
      <alignment vertical="center"/>
    </xf>
    <xf numFmtId="0" fontId="32" fillId="22" borderId="0" applyNumberFormat="0" applyBorder="0" applyAlignment="0" applyProtection="0">
      <alignment vertical="center"/>
    </xf>
    <xf numFmtId="0" fontId="33" fillId="25" borderId="0" applyNumberFormat="0" applyBorder="0" applyAlignment="0" applyProtection="0">
      <alignment vertical="center"/>
    </xf>
    <xf numFmtId="0" fontId="33" fillId="28" borderId="0" applyNumberFormat="0" applyBorder="0" applyAlignment="0" applyProtection="0">
      <alignment vertical="center"/>
    </xf>
    <xf numFmtId="0" fontId="32" fillId="13" borderId="0" applyNumberFormat="0" applyBorder="0" applyAlignment="0" applyProtection="0">
      <alignment vertical="center"/>
    </xf>
    <xf numFmtId="0" fontId="33" fillId="20" borderId="0" applyNumberFormat="0" applyBorder="0" applyAlignment="0" applyProtection="0">
      <alignment vertical="center"/>
    </xf>
    <xf numFmtId="0" fontId="34" fillId="0" borderId="0" applyNumberFormat="0" applyFill="0" applyBorder="0" applyAlignment="0" applyProtection="0">
      <alignment vertical="top"/>
      <protection locked="0"/>
    </xf>
  </cellStyleXfs>
  <cellXfs count="221">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2" fillId="0" borderId="0" xfId="0" applyFont="1" applyFill="1" applyAlignment="1">
      <alignment vertical="center"/>
    </xf>
    <xf numFmtId="0" fontId="2" fillId="0" borderId="0" xfId="0" applyFont="1" applyAlignment="1">
      <alignment vertical="center"/>
    </xf>
    <xf numFmtId="0" fontId="3" fillId="0" borderId="0" xfId="0" applyFont="1" applyFill="1" applyAlignment="1">
      <alignment horizontal="centerContinuous" vertical="center"/>
    </xf>
    <xf numFmtId="0" fontId="1" fillId="0" borderId="0" xfId="0" applyFont="1" applyFill="1" applyAlignment="1">
      <alignment horizontal="centerContinuous" vertical="center"/>
    </xf>
    <xf numFmtId="182" fontId="2"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4" fillId="0" borderId="0" xfId="0" applyNumberFormat="1" applyFont="1" applyFill="1" applyAlignment="1">
      <alignment horizontal="center" vertical="center"/>
    </xf>
    <xf numFmtId="182" fontId="4" fillId="0" borderId="0" xfId="0" applyNumberFormat="1" applyFont="1" applyFill="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14" fontId="2" fillId="0" borderId="1" xfId="0" applyNumberFormat="1" applyFont="1" applyFill="1" applyBorder="1" applyAlignment="1">
      <alignment horizontal="center" vertical="center" shrinkToFit="1"/>
    </xf>
    <xf numFmtId="0" fontId="4" fillId="0" borderId="1" xfId="0" applyFont="1" applyFill="1" applyBorder="1" applyAlignment="1">
      <alignment horizontal="center" vertical="center" shrinkToFit="1"/>
    </xf>
    <xf numFmtId="14" fontId="2" fillId="0" borderId="1" xfId="0" applyNumberFormat="1" applyFont="1" applyFill="1" applyBorder="1" applyAlignment="1">
      <alignment horizontal="center" vertical="center"/>
    </xf>
    <xf numFmtId="0" fontId="5" fillId="0" borderId="1" xfId="0" applyFont="1" applyFill="1" applyBorder="1" applyAlignment="1">
      <alignment vertical="center"/>
    </xf>
    <xf numFmtId="0" fontId="2" fillId="0" borderId="1" xfId="0" applyFont="1" applyFill="1" applyBorder="1" applyAlignment="1">
      <alignment horizontal="left"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43" fontId="2" fillId="0" borderId="1" xfId="0" applyNumberFormat="1" applyFont="1" applyFill="1" applyBorder="1" applyAlignment="1">
      <alignment horizontal="right" vertical="center"/>
    </xf>
    <xf numFmtId="0" fontId="4" fillId="0" borderId="6"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0" xfId="0" applyNumberFormat="1" applyFont="1" applyFill="1" applyAlignment="1">
      <alignment vertical="center"/>
    </xf>
    <xf numFmtId="0" fontId="6" fillId="0" borderId="0" xfId="0" applyFont="1" applyFill="1" applyAlignment="1">
      <alignment vertical="center"/>
    </xf>
    <xf numFmtId="0" fontId="1" fillId="0" borderId="0" xfId="0" applyFont="1" applyFill="1" applyAlignment="1">
      <alignment vertical="center"/>
    </xf>
    <xf numFmtId="182" fontId="7" fillId="0" borderId="0" xfId="0" applyNumberFormat="1" applyFont="1" applyFill="1" applyAlignment="1">
      <alignment vertical="center"/>
    </xf>
    <xf numFmtId="182" fontId="2" fillId="0" borderId="0" xfId="0" applyNumberFormat="1" applyFont="1" applyFill="1" applyAlignment="1">
      <alignment horizontal="right" vertical="center"/>
    </xf>
    <xf numFmtId="0" fontId="2" fillId="0" borderId="0" xfId="0" applyNumberFormat="1" applyFont="1" applyFill="1" applyAlignment="1">
      <alignment horizontal="centerContinuous" vertical="center"/>
    </xf>
    <xf numFmtId="0" fontId="2" fillId="0" borderId="7" xfId="0" applyFont="1" applyFill="1" applyBorder="1" applyAlignment="1">
      <alignment horizontal="right" vertical="center"/>
    </xf>
    <xf numFmtId="0" fontId="4" fillId="0" borderId="7" xfId="0" applyFont="1" applyFill="1" applyBorder="1" applyAlignment="1">
      <alignment horizontal="right" vertical="center"/>
    </xf>
    <xf numFmtId="0" fontId="4" fillId="0" borderId="0" xfId="0" applyFont="1" applyFill="1" applyBorder="1" applyAlignment="1">
      <alignment horizontal="right"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9" fontId="2" fillId="0" borderId="1" xfId="11" applyFont="1" applyFill="1" applyBorder="1" applyAlignment="1">
      <alignment horizontal="center" vertical="center" wrapText="1"/>
    </xf>
    <xf numFmtId="0" fontId="2" fillId="0" borderId="1" xfId="0" applyFont="1" applyFill="1" applyBorder="1" applyAlignment="1">
      <alignment vertical="center" shrinkToFit="1"/>
    </xf>
    <xf numFmtId="0" fontId="2" fillId="0" borderId="0" xfId="0" applyFont="1" applyFill="1" applyBorder="1" applyAlignment="1">
      <alignment vertical="center"/>
    </xf>
    <xf numFmtId="43" fontId="2" fillId="0" borderId="0" xfId="0" applyNumberFormat="1" applyFont="1" applyFill="1" applyAlignment="1">
      <alignment vertical="center"/>
    </xf>
    <xf numFmtId="0" fontId="4" fillId="0" borderId="9" xfId="0" applyFont="1" applyFill="1" applyBorder="1" applyAlignment="1">
      <alignment vertical="center"/>
    </xf>
    <xf numFmtId="0" fontId="4" fillId="0" borderId="1" xfId="0" applyFont="1" applyFill="1" applyBorder="1" applyAlignment="1">
      <alignment vertical="center" shrinkToFit="1"/>
    </xf>
    <xf numFmtId="43" fontId="2" fillId="0" borderId="9" xfId="20" applyFont="1" applyFill="1" applyBorder="1" applyAlignment="1">
      <alignment vertical="center"/>
    </xf>
    <xf numFmtId="182" fontId="2" fillId="0" borderId="9" xfId="13" applyNumberFormat="1" applyFont="1" applyFill="1" applyBorder="1" applyAlignment="1">
      <alignment vertical="center"/>
    </xf>
    <xf numFmtId="179" fontId="2" fillId="0" borderId="1" xfId="0" applyNumberFormat="1" applyFont="1" applyFill="1" applyBorder="1" applyAlignment="1">
      <alignment horizontal="center" vertical="center" wrapText="1"/>
    </xf>
    <xf numFmtId="0" fontId="2" fillId="0" borderId="1" xfId="0" applyFont="1" applyFill="1" applyBorder="1" applyAlignment="1">
      <alignment vertical="center"/>
    </xf>
    <xf numFmtId="43" fontId="2" fillId="0" borderId="5" xfId="0" applyNumberFormat="1" applyFont="1" applyFill="1" applyBorder="1" applyAlignment="1">
      <alignment horizontal="right"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left" vertical="center"/>
    </xf>
    <xf numFmtId="43" fontId="2" fillId="2" borderId="9" xfId="20" applyFont="1" applyFill="1" applyBorder="1" applyAlignment="1">
      <alignment horizontal="center" vertical="center" wrapText="1"/>
    </xf>
    <xf numFmtId="0" fontId="4" fillId="2" borderId="9" xfId="0" applyFont="1" applyFill="1" applyBorder="1" applyAlignment="1">
      <alignment horizontal="center" vertical="center" wrapText="1"/>
    </xf>
    <xf numFmtId="43" fontId="4" fillId="2" borderId="9" xfId="20" applyFont="1" applyFill="1" applyBorder="1" applyAlignment="1">
      <alignment horizontal="center" vertical="center" wrapText="1"/>
    </xf>
    <xf numFmtId="43" fontId="2" fillId="2" borderId="12" xfId="20" applyFont="1" applyFill="1" applyBorder="1" applyAlignment="1">
      <alignment horizontal="center" vertical="center" wrapText="1"/>
    </xf>
    <xf numFmtId="43" fontId="4" fillId="2" borderId="11" xfId="20" applyFont="1" applyFill="1" applyBorder="1" applyAlignment="1">
      <alignment horizontal="center" vertical="center" wrapText="1"/>
    </xf>
    <xf numFmtId="0" fontId="2" fillId="0" borderId="9" xfId="0" applyFont="1" applyFill="1" applyBorder="1" applyAlignment="1">
      <alignment horizontal="center" vertical="center"/>
    </xf>
    <xf numFmtId="43" fontId="2" fillId="0" borderId="9" xfId="20" applyFont="1" applyFill="1" applyBorder="1" applyAlignment="1">
      <alignment horizontal="right" vertical="center"/>
    </xf>
    <xf numFmtId="9" fontId="2" fillId="0" borderId="9" xfId="11" applyFont="1" applyFill="1" applyBorder="1" applyAlignment="1">
      <alignment vertical="center"/>
    </xf>
    <xf numFmtId="9" fontId="2" fillId="0" borderId="9" xfId="11" applyFont="1" applyFill="1" applyBorder="1" applyAlignment="1">
      <alignment horizontal="right" vertical="center"/>
    </xf>
    <xf numFmtId="43" fontId="4" fillId="0" borderId="9" xfId="20" applyFont="1" applyFill="1" applyBorder="1" applyAlignment="1">
      <alignment horizontal="left" vertical="center"/>
    </xf>
    <xf numFmtId="43" fontId="4" fillId="0" borderId="9" xfId="20" applyFont="1" applyFill="1" applyBorder="1" applyAlignment="1">
      <alignment horizontal="right" vertical="center"/>
    </xf>
    <xf numFmtId="43" fontId="2" fillId="2" borderId="13" xfId="20" applyFont="1" applyFill="1" applyBorder="1" applyAlignment="1">
      <alignment horizontal="center" vertical="center" wrapText="1"/>
    </xf>
    <xf numFmtId="43" fontId="2" fillId="2" borderId="14" xfId="2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1" xfId="0" applyFont="1" applyFill="1" applyBorder="1" applyAlignment="1">
      <alignment vertical="center" wrapText="1"/>
    </xf>
    <xf numFmtId="9" fontId="2" fillId="0" borderId="9" xfId="20" applyNumberFormat="1" applyFont="1" applyFill="1" applyBorder="1" applyAlignment="1">
      <alignment vertical="center"/>
    </xf>
    <xf numFmtId="178" fontId="2" fillId="0" borderId="9" xfId="20" applyNumberFormat="1" applyFont="1" applyFill="1" applyBorder="1" applyAlignment="1">
      <alignment vertical="center"/>
    </xf>
    <xf numFmtId="9" fontId="2" fillId="0" borderId="9" xfId="13" applyNumberFormat="1" applyFont="1" applyFill="1" applyBorder="1" applyAlignment="1">
      <alignment vertical="center"/>
    </xf>
    <xf numFmtId="177" fontId="2" fillId="0" borderId="9" xfId="13" applyNumberFormat="1" applyFont="1" applyFill="1" applyBorder="1" applyAlignment="1">
      <alignment vertical="center"/>
    </xf>
    <xf numFmtId="179" fontId="2" fillId="0" borderId="0" xfId="0" applyNumberFormat="1" applyFont="1" applyFill="1" applyAlignment="1">
      <alignment horizontal="center" vertical="center"/>
    </xf>
    <xf numFmtId="10" fontId="4" fillId="2" borderId="12" xfId="13" applyNumberFormat="1" applyFont="1" applyFill="1" applyBorder="1" applyAlignment="1">
      <alignment horizontal="center" vertical="center" wrapText="1"/>
    </xf>
    <xf numFmtId="10" fontId="4" fillId="2" borderId="13" xfId="13" applyNumberFormat="1" applyFont="1" applyFill="1" applyBorder="1" applyAlignment="1">
      <alignment horizontal="center" vertical="center" wrapText="1"/>
    </xf>
    <xf numFmtId="10" fontId="4" fillId="2" borderId="14" xfId="13" applyNumberFormat="1" applyFont="1" applyFill="1" applyBorder="1" applyAlignment="1">
      <alignment horizontal="center" vertical="center" wrapText="1"/>
    </xf>
    <xf numFmtId="10" fontId="2" fillId="2" borderId="12" xfId="13" applyNumberFormat="1" applyFont="1" applyFill="1" applyBorder="1" applyAlignment="1">
      <alignment horizontal="center" vertical="center" wrapText="1"/>
    </xf>
    <xf numFmtId="10" fontId="4" fillId="2" borderId="11" xfId="13" applyNumberFormat="1" applyFont="1" applyFill="1" applyBorder="1" applyAlignment="1">
      <alignment vertical="center" wrapText="1"/>
    </xf>
    <xf numFmtId="10" fontId="4" fillId="2" borderId="9" xfId="13" applyNumberFormat="1" applyFont="1" applyFill="1" applyBorder="1" applyAlignment="1">
      <alignment horizontal="center" vertical="center" wrapText="1"/>
    </xf>
    <xf numFmtId="184" fontId="2" fillId="0" borderId="9" xfId="20" applyNumberFormat="1" applyFont="1" applyFill="1" applyBorder="1" applyAlignment="1">
      <alignment vertical="center"/>
    </xf>
    <xf numFmtId="10" fontId="2" fillId="0" borderId="9" xfId="13" applyNumberFormat="1" applyFont="1" applyFill="1" applyBorder="1" applyAlignment="1">
      <alignment vertical="center"/>
    </xf>
    <xf numFmtId="10" fontId="2" fillId="2" borderId="13" xfId="13"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2" borderId="0" xfId="0" applyFont="1" applyFill="1" applyAlignment="1">
      <alignment vertical="center"/>
    </xf>
    <xf numFmtId="0" fontId="0" fillId="0" borderId="0" xfId="0" applyAlignment="1">
      <alignment vertical="center"/>
    </xf>
    <xf numFmtId="0" fontId="8"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10" fontId="1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0" fontId="11" fillId="0" borderId="1" xfId="0" applyNumberFormat="1"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10" fontId="10" fillId="0" borderId="4" xfId="0" applyNumberFormat="1" applyFont="1" applyFill="1" applyBorder="1" applyAlignment="1">
      <alignment horizontal="center" vertical="center" wrapText="1"/>
    </xf>
    <xf numFmtId="10" fontId="10" fillId="0" borderId="8" xfId="0" applyNumberFormat="1" applyFont="1" applyFill="1" applyBorder="1" applyAlignment="1">
      <alignment horizontal="center" vertical="center" wrapText="1"/>
    </xf>
    <xf numFmtId="10" fontId="10" fillId="0" borderId="5" xfId="0" applyNumberFormat="1" applyFont="1" applyFill="1" applyBorder="1" applyAlignment="1">
      <alignment horizontal="center" vertical="center" wrapText="1"/>
    </xf>
    <xf numFmtId="10" fontId="0" fillId="0" borderId="0" xfId="0" applyNumberFormat="1" applyAlignment="1">
      <alignment vertical="center"/>
    </xf>
    <xf numFmtId="0" fontId="11" fillId="0" borderId="0" xfId="0" applyFont="1" applyFill="1" applyAlignment="1">
      <alignment vertical="center" wrapText="1"/>
    </xf>
    <xf numFmtId="0" fontId="11" fillId="0" borderId="0" xfId="0" applyFont="1" applyFill="1" applyAlignment="1">
      <alignment vertical="center"/>
    </xf>
    <xf numFmtId="182" fontId="2" fillId="0" borderId="0" xfId="0" applyNumberFormat="1" applyFont="1" applyFill="1" applyAlignment="1">
      <alignment horizontal="centerContinuous" vertical="center"/>
    </xf>
    <xf numFmtId="182" fontId="4" fillId="0" borderId="0" xfId="0" applyNumberFormat="1" applyFont="1" applyFill="1" applyAlignment="1">
      <alignment horizontal="centerContinuous" vertical="center"/>
    </xf>
    <xf numFmtId="180" fontId="2" fillId="0" borderId="0" xfId="0" applyNumberFormat="1" applyFont="1" applyFill="1" applyAlignment="1">
      <alignment horizontal="centerContinuous" vertical="center"/>
    </xf>
    <xf numFmtId="0" fontId="4"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4" fillId="0" borderId="1" xfId="0" applyNumberFormat="1" applyFont="1" applyFill="1" applyBorder="1" applyAlignment="1">
      <alignment horizontal="center" vertical="center"/>
    </xf>
    <xf numFmtId="181" fontId="11" fillId="0" borderId="1" xfId="0" applyNumberFormat="1" applyFont="1" applyFill="1" applyBorder="1" applyAlignment="1">
      <alignment horizontal="center" vertical="center" wrapText="1"/>
    </xf>
    <xf numFmtId="0" fontId="11" fillId="0" borderId="1" xfId="0" applyFont="1" applyBorder="1" applyAlignment="1">
      <alignment vertical="center"/>
    </xf>
    <xf numFmtId="0" fontId="2" fillId="0" borderId="5" xfId="0" applyFont="1" applyFill="1" applyBorder="1" applyAlignment="1">
      <alignment horizontal="center" vertical="center"/>
    </xf>
    <xf numFmtId="0" fontId="2" fillId="0" borderId="1" xfId="0" applyNumberFormat="1" applyFont="1" applyFill="1" applyBorder="1" applyAlignment="1">
      <alignment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right" vertical="center"/>
    </xf>
    <xf numFmtId="49" fontId="4" fillId="0" borderId="4" xfId="0" applyNumberFormat="1" applyFont="1" applyFill="1" applyBorder="1" applyAlignment="1">
      <alignment horizontal="center" vertical="center"/>
    </xf>
    <xf numFmtId="49" fontId="2" fillId="0" borderId="5" xfId="0" applyNumberFormat="1" applyFont="1" applyFill="1" applyBorder="1" applyAlignment="1">
      <alignment horizontal="center" vertical="center"/>
    </xf>
    <xf numFmtId="43" fontId="11" fillId="0" borderId="1" xfId="0" applyNumberFormat="1" applyFont="1" applyFill="1" applyBorder="1" applyAlignment="1">
      <alignment horizontal="right" vertical="center"/>
    </xf>
    <xf numFmtId="0" fontId="11" fillId="0" borderId="1" xfId="0" applyFont="1" applyFill="1" applyBorder="1" applyAlignment="1">
      <alignment vertical="center"/>
    </xf>
    <xf numFmtId="0" fontId="2" fillId="0" borderId="0" xfId="0" applyNumberFormat="1" applyFont="1" applyFill="1" applyAlignment="1">
      <alignment horizontal="left" vertical="center"/>
    </xf>
    <xf numFmtId="0" fontId="4" fillId="0" borderId="0" xfId="0" applyNumberFormat="1" applyFont="1" applyFill="1" applyAlignment="1">
      <alignment vertical="center"/>
    </xf>
    <xf numFmtId="182" fontId="2" fillId="0" borderId="0" xfId="0" applyNumberFormat="1"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43" fontId="11" fillId="0" borderId="1" xfId="0" applyNumberFormat="1" applyFont="1" applyFill="1" applyBorder="1" applyAlignment="1">
      <alignment horizontal="right" vertical="center" wrapText="1"/>
    </xf>
    <xf numFmtId="9" fontId="11" fillId="0" borderId="1" xfId="0" applyNumberFormat="1" applyFont="1" applyFill="1" applyBorder="1" applyAlignment="1">
      <alignment horizontal="center" vertical="center" wrapText="1"/>
    </xf>
    <xf numFmtId="0" fontId="11" fillId="0" borderId="1" xfId="0" applyFont="1" applyFill="1" applyBorder="1" applyAlignment="1">
      <alignment horizontal="right" vertical="center" wrapText="1"/>
    </xf>
    <xf numFmtId="43" fontId="11" fillId="0" borderId="0" xfId="0" applyNumberFormat="1" applyFont="1" applyFill="1" applyAlignment="1">
      <alignment vertical="center" wrapText="1"/>
    </xf>
    <xf numFmtId="43" fontId="11" fillId="0" borderId="0" xfId="0" applyNumberFormat="1" applyFont="1" applyFill="1" applyAlignment="1">
      <alignment vertical="center"/>
    </xf>
    <xf numFmtId="43" fontId="11" fillId="0" borderId="5" xfId="0" applyNumberFormat="1" applyFont="1" applyFill="1" applyBorder="1" applyAlignment="1">
      <alignment horizontal="right" vertical="center"/>
    </xf>
    <xf numFmtId="185" fontId="2" fillId="0" borderId="0" xfId="0" applyNumberFormat="1" applyFont="1" applyFill="1" applyAlignment="1">
      <alignment vertical="center"/>
    </xf>
    <xf numFmtId="0" fontId="11" fillId="0" borderId="1" xfId="0" applyFont="1" applyFill="1" applyBorder="1" applyAlignment="1">
      <alignment horizontal="left" vertical="center"/>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1" fillId="0" borderId="1" xfId="0" applyFont="1" applyFill="1" applyBorder="1" applyAlignment="1">
      <alignment horizontal="center" vertical="center"/>
    </xf>
    <xf numFmtId="187" fontId="11" fillId="0" borderId="1" xfId="0" applyNumberFormat="1" applyFont="1" applyFill="1" applyBorder="1" applyAlignment="1">
      <alignment vertical="center"/>
    </xf>
    <xf numFmtId="10" fontId="11" fillId="0" borderId="1" xfId="0" applyNumberFormat="1" applyFont="1" applyFill="1" applyBorder="1" applyAlignment="1">
      <alignment vertical="center"/>
    </xf>
    <xf numFmtId="0" fontId="4" fillId="0" borderId="0" xfId="0" applyFont="1" applyFill="1" applyBorder="1" applyAlignment="1">
      <alignment horizontal="center" vertical="center"/>
    </xf>
    <xf numFmtId="187" fontId="11" fillId="0" borderId="0" xfId="0" applyNumberFormat="1" applyFont="1" applyFill="1" applyBorder="1" applyAlignment="1">
      <alignment vertical="center"/>
    </xf>
    <xf numFmtId="10" fontId="11" fillId="0" borderId="0" xfId="0" applyNumberFormat="1" applyFont="1" applyFill="1" applyBorder="1" applyAlignment="1">
      <alignment vertical="center"/>
    </xf>
    <xf numFmtId="0" fontId="2" fillId="3" borderId="1" xfId="0" applyFont="1" applyFill="1" applyBorder="1" applyAlignment="1">
      <alignment horizontal="center" vertical="center" wrapText="1"/>
    </xf>
    <xf numFmtId="180" fontId="11" fillId="0" borderId="1" xfId="0" applyNumberFormat="1" applyFont="1" applyFill="1" applyBorder="1" applyAlignment="1">
      <alignment vertical="center"/>
    </xf>
    <xf numFmtId="0" fontId="11" fillId="0" borderId="0" xfId="0" applyFont="1" applyFill="1" applyBorder="1" applyAlignment="1">
      <alignment horizontal="center" vertical="center"/>
    </xf>
    <xf numFmtId="0" fontId="11" fillId="0" borderId="0" xfId="0" applyFont="1" applyFill="1" applyBorder="1" applyAlignment="1">
      <alignment vertical="center"/>
    </xf>
    <xf numFmtId="180" fontId="11" fillId="0" borderId="0" xfId="0" applyNumberFormat="1" applyFont="1" applyFill="1" applyBorder="1" applyAlignment="1">
      <alignment vertical="center"/>
    </xf>
    <xf numFmtId="0" fontId="4" fillId="3" borderId="16" xfId="0" applyFont="1" applyFill="1" applyBorder="1" applyAlignment="1">
      <alignment horizontal="center" vertical="center" wrapText="1"/>
    </xf>
    <xf numFmtId="0" fontId="4" fillId="0" borderId="17" xfId="0" applyFont="1" applyBorder="1" applyAlignment="1">
      <alignment horizontal="center" vertical="center"/>
    </xf>
    <xf numFmtId="0" fontId="4" fillId="3" borderId="18" xfId="0" applyFont="1" applyFill="1" applyBorder="1" applyAlignment="1">
      <alignment horizontal="center" vertical="center" wrapText="1"/>
    </xf>
    <xf numFmtId="0" fontId="2" fillId="0" borderId="17" xfId="0" applyFont="1" applyBorder="1" applyAlignment="1">
      <alignment horizontal="center" vertical="center"/>
    </xf>
    <xf numFmtId="176" fontId="11" fillId="0" borderId="1" xfId="0" applyNumberFormat="1" applyFont="1" applyFill="1" applyBorder="1" applyAlignment="1">
      <alignment horizontal="center" vertical="center"/>
    </xf>
    <xf numFmtId="9" fontId="11" fillId="0" borderId="1" xfId="0" applyNumberFormat="1" applyFont="1" applyFill="1" applyBorder="1" applyAlignment="1">
      <alignment horizontal="center" vertical="center"/>
    </xf>
    <xf numFmtId="9" fontId="11" fillId="4" borderId="1" xfId="0" applyNumberFormat="1" applyFont="1" applyFill="1" applyBorder="1" applyAlignment="1">
      <alignment horizontal="center" vertical="center"/>
    </xf>
    <xf numFmtId="176" fontId="11" fillId="0" borderId="0" xfId="0" applyNumberFormat="1" applyFont="1" applyFill="1" applyBorder="1" applyAlignment="1">
      <alignment horizontal="center" vertical="center"/>
    </xf>
    <xf numFmtId="9" fontId="11" fillId="0" borderId="0" xfId="0" applyNumberFormat="1" applyFont="1" applyFill="1" applyBorder="1" applyAlignment="1">
      <alignment horizontal="center" vertical="center"/>
    </xf>
    <xf numFmtId="10" fontId="11" fillId="0" borderId="0" xfId="0" applyNumberFormat="1" applyFont="1" applyFill="1" applyBorder="1" applyAlignment="1">
      <alignment horizontal="center" vertical="center"/>
    </xf>
    <xf numFmtId="0" fontId="2" fillId="0" borderId="0" xfId="0" applyFont="1" applyFill="1" applyBorder="1" applyAlignment="1">
      <alignment horizontal="right"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21"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23" xfId="0" applyFont="1" applyFill="1" applyBorder="1" applyAlignment="1">
      <alignment horizontal="center" vertical="center"/>
    </xf>
    <xf numFmtId="49" fontId="2" fillId="0" borderId="23" xfId="0" applyNumberFormat="1" applyFont="1" applyFill="1" applyBorder="1" applyAlignment="1">
      <alignment horizontal="center" vertical="center"/>
    </xf>
    <xf numFmtId="0" fontId="13" fillId="0" borderId="5" xfId="0" applyFont="1" applyFill="1" applyBorder="1" applyAlignment="1">
      <alignment vertical="center"/>
    </xf>
    <xf numFmtId="0" fontId="14" fillId="0" borderId="5" xfId="0" applyFont="1" applyFill="1" applyBorder="1" applyAlignment="1">
      <alignment vertical="center"/>
    </xf>
    <xf numFmtId="0" fontId="15" fillId="0" borderId="5" xfId="0" applyFont="1" applyFill="1" applyBorder="1" applyAlignment="1">
      <alignment vertical="center"/>
    </xf>
    <xf numFmtId="0" fontId="15" fillId="0" borderId="5" xfId="51" applyFont="1" applyFill="1" applyBorder="1" applyAlignment="1" applyProtection="1">
      <alignment vertical="center"/>
    </xf>
    <xf numFmtId="0" fontId="14" fillId="0" borderId="24" xfId="51" applyFont="1" applyFill="1" applyBorder="1" applyAlignment="1" applyProtection="1">
      <alignment horizontal="center" vertical="center"/>
    </xf>
    <xf numFmtId="0" fontId="15" fillId="0" borderId="5" xfId="51" applyFont="1" applyFill="1" applyBorder="1" applyAlignment="1" applyProtection="1">
      <alignment horizontal="center" vertical="center"/>
    </xf>
    <xf numFmtId="49" fontId="4" fillId="0" borderId="24" xfId="0" applyNumberFormat="1" applyFont="1" applyFill="1" applyBorder="1" applyAlignment="1">
      <alignment horizontal="center" vertical="center"/>
    </xf>
    <xf numFmtId="0" fontId="14" fillId="0" borderId="25" xfId="0" applyFont="1" applyFill="1" applyBorder="1" applyAlignment="1">
      <alignment horizontal="center" vertical="center"/>
    </xf>
    <xf numFmtId="0" fontId="15" fillId="0" borderId="26" xfId="0" applyFont="1" applyFill="1" applyBorder="1" applyAlignment="1">
      <alignment horizontal="center" vertical="center"/>
    </xf>
    <xf numFmtId="43" fontId="2" fillId="0" borderId="26" xfId="0" applyNumberFormat="1" applyFont="1" applyFill="1" applyBorder="1" applyAlignment="1">
      <alignment horizontal="right" vertical="center"/>
    </xf>
    <xf numFmtId="43" fontId="2" fillId="0" borderId="27" xfId="0" applyNumberFormat="1" applyFont="1" applyFill="1" applyBorder="1" applyAlignment="1">
      <alignment horizontal="right" vertical="center"/>
    </xf>
    <xf numFmtId="0" fontId="16" fillId="0" borderId="0" xfId="0" applyNumberFormat="1" applyFont="1" applyFill="1" applyBorder="1" applyAlignment="1">
      <alignment vertical="center"/>
    </xf>
    <xf numFmtId="0" fontId="2" fillId="0" borderId="0" xfId="0" applyNumberFormat="1" applyFont="1" applyFill="1" applyAlignment="1">
      <alignment horizontal="right" vertical="center"/>
    </xf>
    <xf numFmtId="0" fontId="2" fillId="0" borderId="28" xfId="0" applyFont="1" applyFill="1" applyBorder="1" applyAlignment="1">
      <alignment horizontal="center" vertical="center"/>
    </xf>
    <xf numFmtId="0" fontId="4" fillId="0" borderId="29" xfId="0" applyFont="1" applyFill="1" applyBorder="1" applyAlignment="1">
      <alignment horizontal="center" vertical="center"/>
    </xf>
    <xf numFmtId="43" fontId="2" fillId="0" borderId="29" xfId="0" applyNumberFormat="1" applyFont="1" applyFill="1" applyBorder="1" applyAlignment="1">
      <alignment horizontal="right" vertical="center"/>
    </xf>
    <xf numFmtId="43" fontId="2" fillId="0" borderId="30" xfId="0" applyNumberFormat="1" applyFont="1" applyFill="1" applyBorder="1" applyAlignment="1">
      <alignment horizontal="right" vertical="center"/>
    </xf>
    <xf numFmtId="0" fontId="0" fillId="0" borderId="0" xfId="0" applyFont="1" applyAlignment="1">
      <alignment vertical="center"/>
    </xf>
    <xf numFmtId="180" fontId="2" fillId="0" borderId="0" xfId="0" applyNumberFormat="1" applyFont="1" applyFill="1" applyAlignment="1">
      <alignment horizontal="center" vertical="center"/>
    </xf>
    <xf numFmtId="0" fontId="4" fillId="0" borderId="0" xfId="0" applyFont="1" applyAlignment="1">
      <alignment vertical="center"/>
    </xf>
    <xf numFmtId="0" fontId="0" fillId="4" borderId="0" xfId="0" applyFill="1" applyAlignment="1">
      <alignment vertical="center"/>
    </xf>
    <xf numFmtId="0" fontId="8" fillId="4" borderId="0" xfId="0" applyFont="1" applyFill="1" applyAlignment="1">
      <alignment vertical="center"/>
    </xf>
    <xf numFmtId="0" fontId="17" fillId="4" borderId="0" xfId="0" applyFont="1" applyFill="1" applyAlignment="1">
      <alignment vertical="center"/>
    </xf>
    <xf numFmtId="0" fontId="17" fillId="5" borderId="0" xfId="0" applyFont="1" applyFill="1" applyAlignment="1">
      <alignment vertical="center"/>
    </xf>
    <xf numFmtId="0" fontId="17" fillId="0" borderId="0" xfId="0" applyFont="1" applyAlignment="1">
      <alignment vertical="center"/>
    </xf>
    <xf numFmtId="10" fontId="17" fillId="0" borderId="0" xfId="0" applyNumberFormat="1" applyFont="1" applyAlignment="1">
      <alignment vertical="center"/>
    </xf>
    <xf numFmtId="0" fontId="17" fillId="0" borderId="0" xfId="0" applyFont="1" applyFill="1" applyAlignment="1">
      <alignment vertical="center"/>
    </xf>
    <xf numFmtId="43" fontId="17" fillId="6" borderId="0" xfId="0" applyNumberFormat="1" applyFont="1" applyFill="1" applyAlignment="1">
      <alignment vertical="center"/>
    </xf>
    <xf numFmtId="183" fontId="17" fillId="0" borderId="0" xfId="0" applyNumberFormat="1" applyFont="1" applyFill="1" applyAlignment="1">
      <alignment vertical="center"/>
    </xf>
    <xf numFmtId="9" fontId="17" fillId="0" borderId="0" xfId="0" applyNumberFormat="1" applyFont="1" applyFill="1" applyAlignment="1">
      <alignment vertical="center"/>
    </xf>
    <xf numFmtId="4" fontId="17" fillId="0" borderId="0" xfId="0" applyNumberFormat="1" applyFont="1" applyAlignment="1">
      <alignment vertical="center"/>
    </xf>
    <xf numFmtId="9" fontId="17" fillId="4" borderId="0" xfId="0" applyNumberFormat="1" applyFont="1" applyFill="1" applyAlignment="1">
      <alignment vertical="center"/>
    </xf>
    <xf numFmtId="183" fontId="0" fillId="0" borderId="0" xfId="0" applyNumberFormat="1" applyAlignment="1">
      <alignment vertical="center"/>
    </xf>
    <xf numFmtId="43" fontId="0" fillId="6" borderId="0" xfId="0" applyNumberFormat="1" applyFill="1" applyAlignment="1">
      <alignment vertical="center"/>
    </xf>
    <xf numFmtId="43" fontId="0" fillId="0" borderId="0" xfId="0" applyNumberFormat="1" applyAlignment="1">
      <alignment vertical="center"/>
    </xf>
    <xf numFmtId="0" fontId="0" fillId="6" borderId="0" xfId="0" applyFill="1" applyAlignment="1">
      <alignment vertical="center"/>
    </xf>
    <xf numFmtId="177" fontId="0" fillId="0" borderId="0" xfId="0" applyNumberFormat="1" applyAlignment="1">
      <alignment vertical="center"/>
    </xf>
    <xf numFmtId="182" fontId="0" fillId="0" borderId="0" xfId="0" applyNumberFormat="1" applyAlignment="1">
      <alignment vertical="center"/>
    </xf>
    <xf numFmtId="9" fontId="0" fillId="6" borderId="0" xfId="11" applyFont="1" applyFill="1" applyAlignment="1">
      <alignment vertical="center"/>
    </xf>
    <xf numFmtId="31" fontId="0" fillId="4" borderId="0" xfId="0" applyNumberFormat="1" applyFill="1" applyAlignment="1">
      <alignment vertical="center"/>
    </xf>
    <xf numFmtId="31" fontId="0" fillId="0" borderId="0" xfId="0" applyNumberFormat="1" applyAlignment="1">
      <alignment vertical="center"/>
    </xf>
    <xf numFmtId="43" fontId="0" fillId="0" borderId="0" xfId="0" applyNumberFormat="1" applyFill="1" applyAlignment="1">
      <alignment vertical="center"/>
    </xf>
    <xf numFmtId="0" fontId="17" fillId="7" borderId="0" xfId="0" applyFont="1" applyFill="1" applyAlignment="1">
      <alignment vertical="center"/>
    </xf>
    <xf numFmtId="3" fontId="0" fillId="0" borderId="0" xfId="0" applyNumberFormat="1" applyAlignment="1">
      <alignment vertical="center"/>
    </xf>
    <xf numFmtId="0" fontId="18" fillId="0" borderId="0" xfId="0" applyFont="1" applyAlignment="1">
      <alignment horizontal="justify"/>
    </xf>
    <xf numFmtId="186" fontId="0" fillId="0" borderId="0" xfId="0" applyNumberFormat="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千位分隔 6"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超链接 2" xfId="51"/>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32034;&#24341;!A1"/></Relationships>
</file>

<file path=xl/drawings/_rels/drawing2.xml.rels><?xml version="1.0" encoding="UTF-8" standalone="yes"?>
<Relationships xmlns="http://schemas.openxmlformats.org/package/2006/relationships"><Relationship Id="rId1" Type="http://schemas.openxmlformats.org/officeDocument/2006/relationships/hyperlink" Target="#&#32034;&#24341;!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104775</xdr:colOff>
      <xdr:row>0</xdr:row>
      <xdr:rowOff>0</xdr:rowOff>
    </xdr:from>
    <xdr:to>
      <xdr:col>8</xdr:col>
      <xdr:colOff>9525</xdr:colOff>
      <xdr:row>0</xdr:row>
      <xdr:rowOff>285750</xdr:rowOff>
    </xdr:to>
    <xdr:sp>
      <xdr:nvSpPr>
        <xdr:cNvPr id="2" name="AutoShape 2">
          <a:hlinkClick xmlns:r="http://schemas.openxmlformats.org/officeDocument/2006/relationships" r:id="rId1"/>
        </xdr:cNvPr>
        <xdr:cNvSpPr>
          <a:spLocks noChangeArrowheads="1"/>
        </xdr:cNvSpPr>
      </xdr:nvSpPr>
      <xdr:spPr>
        <a:xfrm>
          <a:off x="5438775" y="0"/>
          <a:ext cx="0" cy="285750"/>
        </a:xfrm>
        <a:prstGeom prst="horizontalScroll">
          <a:avLst>
            <a:gd name="adj" fmla="val 12500"/>
          </a:avLst>
        </a:prstGeom>
        <a:solidFill>
          <a:srgbClr val="C0C0C0"/>
        </a:solidFill>
        <a:ln w="9525">
          <a:solidFill>
            <a:srgbClr val="000000"/>
          </a:solidFill>
          <a:round/>
        </a:ln>
        <a:effectLst/>
      </xdr:spPr>
      <xdr:txBody>
        <a:bodyPr vertOverflow="clip" wrap="square" lIns="27432" tIns="27432" rIns="27432" bIns="27432" anchor="ctr" upright="1"/>
        <a:lstStyle/>
        <a:p>
          <a:pPr algn="ctr" rtl="0">
            <a:defRPr sz="1000"/>
          </a:pPr>
          <a:r>
            <a:rPr lang="en-US" altLang="zh-CN" sz="1200" b="1" i="1" u="dbl" strike="noStrike">
              <a:solidFill>
                <a:srgbClr val="FF0000"/>
              </a:solidFill>
              <a:latin typeface="Arial Narrow"/>
            </a:rPr>
            <a:t>Back</a:t>
          </a:r>
          <a:endParaRPr lang="en-US" altLang="zh-CN" sz="1200" b="1" i="1" u="dbl" strike="noStrike">
            <a:solidFill>
              <a:srgbClr val="FF0000"/>
            </a:solidFill>
            <a:latin typeface="Arial Narrow"/>
          </a:endParaRPr>
        </a:p>
      </xdr:txBody>
    </xdr:sp>
    <xdr:clientData fPrint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295275</xdr:colOff>
      <xdr:row>0</xdr:row>
      <xdr:rowOff>0</xdr:rowOff>
    </xdr:from>
    <xdr:to>
      <xdr:col>13</xdr:col>
      <xdr:colOff>314325</xdr:colOff>
      <xdr:row>0</xdr:row>
      <xdr:rowOff>285750</xdr:rowOff>
    </xdr:to>
    <xdr:sp>
      <xdr:nvSpPr>
        <xdr:cNvPr id="2" name="AutoShape 8">
          <a:hlinkClick xmlns:r="http://schemas.openxmlformats.org/officeDocument/2006/relationships" r:id="rId1"/>
        </xdr:cNvPr>
        <xdr:cNvSpPr>
          <a:spLocks noChangeArrowheads="1"/>
        </xdr:cNvSpPr>
      </xdr:nvSpPr>
      <xdr:spPr>
        <a:xfrm>
          <a:off x="6391275" y="0"/>
          <a:ext cx="314325" cy="285750"/>
        </a:xfrm>
        <a:prstGeom prst="horizontalScroll">
          <a:avLst>
            <a:gd name="adj" fmla="val 12500"/>
          </a:avLst>
        </a:prstGeom>
        <a:solidFill>
          <a:srgbClr val="C0C0C0"/>
        </a:solidFill>
        <a:ln w="9525">
          <a:solidFill>
            <a:srgbClr val="000000"/>
          </a:solidFill>
          <a:round/>
        </a:ln>
        <a:effectLst/>
      </xdr:spPr>
      <xdr:txBody>
        <a:bodyPr vertOverflow="clip" wrap="square" lIns="27432" tIns="27432" rIns="27432" bIns="27432" anchor="ctr" upright="1"/>
        <a:lstStyle/>
        <a:p>
          <a:pPr algn="ctr" rtl="0">
            <a:defRPr sz="1000"/>
          </a:pPr>
          <a:r>
            <a:rPr lang="en-US" altLang="zh-CN" sz="1200" b="1" i="1" u="dbl" strike="noStrike">
              <a:solidFill>
                <a:srgbClr val="FF0000"/>
              </a:solidFill>
              <a:latin typeface="Arial Narrow"/>
            </a:rPr>
            <a:t>Back</a:t>
          </a:r>
          <a:endParaRPr lang="en-US" altLang="zh-CN" sz="1200" b="1" i="1" u="dbl" strike="noStrike">
            <a:solidFill>
              <a:srgbClr val="FF0000"/>
            </a:solidFill>
            <a:latin typeface="Arial Narrow"/>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428;&#21439;&#39184;&#21381;&#25104;&#26412;&#27861;&#35745;&#31639;&#34920;&#3245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基本信息"/>
      <sheetName val="4-6资产汇总表"/>
      <sheetName val="4-6-1房屋建筑物"/>
      <sheetName val="前期费率"/>
      <sheetName val="机器设备"/>
      <sheetName val="4-6-2构筑物"/>
      <sheetName val="变量表"/>
    </sheetNames>
    <sheetDataSet>
      <sheetData sheetId="0"/>
      <sheetData sheetId="1"/>
      <sheetData sheetId="2">
        <row r="19">
          <cell r="T19">
            <v>1381760</v>
          </cell>
        </row>
      </sheetData>
      <sheetData sheetId="3">
        <row r="10">
          <cell r="D10">
            <v>0.086</v>
          </cell>
        </row>
        <row r="11">
          <cell r="D11">
            <v>0.066</v>
          </cell>
        </row>
      </sheetData>
      <sheetData sheetId="4">
        <row r="17">
          <cell r="Q17">
            <v>102500</v>
          </cell>
        </row>
      </sheetData>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8"/>
  <sheetViews>
    <sheetView tabSelected="1" workbookViewId="0">
      <selection activeCell="B80" sqref="B80"/>
    </sheetView>
  </sheetViews>
  <sheetFormatPr defaultColWidth="9" defaultRowHeight="13.5" outlineLevelCol="2"/>
  <cols>
    <col min="1" max="1" width="23.375" style="89" customWidth="1"/>
    <col min="2" max="2" width="18.5" style="89" customWidth="1"/>
    <col min="3" max="3" width="9.5" style="89" customWidth="1"/>
    <col min="4" max="256" width="9" style="89"/>
    <col min="257" max="257" width="23.375" style="89" customWidth="1"/>
    <col min="258" max="258" width="18.5" style="89" customWidth="1"/>
    <col min="259" max="259" width="9.5" style="89" customWidth="1"/>
    <col min="260" max="512" width="9" style="89"/>
    <col min="513" max="513" width="23.375" style="89" customWidth="1"/>
    <col min="514" max="514" width="18.5" style="89" customWidth="1"/>
    <col min="515" max="515" width="9.5" style="89" customWidth="1"/>
    <col min="516" max="768" width="9" style="89"/>
    <col min="769" max="769" width="23.375" style="89" customWidth="1"/>
    <col min="770" max="770" width="18.5" style="89" customWidth="1"/>
    <col min="771" max="771" width="9.5" style="89" customWidth="1"/>
    <col min="772" max="1024" width="9" style="89"/>
    <col min="1025" max="1025" width="23.375" style="89" customWidth="1"/>
    <col min="1026" max="1026" width="18.5" style="89" customWidth="1"/>
    <col min="1027" max="1027" width="9.5" style="89" customWidth="1"/>
    <col min="1028" max="1280" width="9" style="89"/>
    <col min="1281" max="1281" width="23.375" style="89" customWidth="1"/>
    <col min="1282" max="1282" width="18.5" style="89" customWidth="1"/>
    <col min="1283" max="1283" width="9.5" style="89" customWidth="1"/>
    <col min="1284" max="1536" width="9" style="89"/>
    <col min="1537" max="1537" width="23.375" style="89" customWidth="1"/>
    <col min="1538" max="1538" width="18.5" style="89" customWidth="1"/>
    <col min="1539" max="1539" width="9.5" style="89" customWidth="1"/>
    <col min="1540" max="1792" width="9" style="89"/>
    <col min="1793" max="1793" width="23.375" style="89" customWidth="1"/>
    <col min="1794" max="1794" width="18.5" style="89" customWidth="1"/>
    <col min="1795" max="1795" width="9.5" style="89" customWidth="1"/>
    <col min="1796" max="2048" width="9" style="89"/>
    <col min="2049" max="2049" width="23.375" style="89" customWidth="1"/>
    <col min="2050" max="2050" width="18.5" style="89" customWidth="1"/>
    <col min="2051" max="2051" width="9.5" style="89" customWidth="1"/>
    <col min="2052" max="2304" width="9" style="89"/>
    <col min="2305" max="2305" width="23.375" style="89" customWidth="1"/>
    <col min="2306" max="2306" width="18.5" style="89" customWidth="1"/>
    <col min="2307" max="2307" width="9.5" style="89" customWidth="1"/>
    <col min="2308" max="2560" width="9" style="89"/>
    <col min="2561" max="2561" width="23.375" style="89" customWidth="1"/>
    <col min="2562" max="2562" width="18.5" style="89" customWidth="1"/>
    <col min="2563" max="2563" width="9.5" style="89" customWidth="1"/>
    <col min="2564" max="2816" width="9" style="89"/>
    <col min="2817" max="2817" width="23.375" style="89" customWidth="1"/>
    <col min="2818" max="2818" width="18.5" style="89" customWidth="1"/>
    <col min="2819" max="2819" width="9.5" style="89" customWidth="1"/>
    <col min="2820" max="3072" width="9" style="89"/>
    <col min="3073" max="3073" width="23.375" style="89" customWidth="1"/>
    <col min="3074" max="3074" width="18.5" style="89" customWidth="1"/>
    <col min="3075" max="3075" width="9.5" style="89" customWidth="1"/>
    <col min="3076" max="3328" width="9" style="89"/>
    <col min="3329" max="3329" width="23.375" style="89" customWidth="1"/>
    <col min="3330" max="3330" width="18.5" style="89" customWidth="1"/>
    <col min="3331" max="3331" width="9.5" style="89" customWidth="1"/>
    <col min="3332" max="3584" width="9" style="89"/>
    <col min="3585" max="3585" width="23.375" style="89" customWidth="1"/>
    <col min="3586" max="3586" width="18.5" style="89" customWidth="1"/>
    <col min="3587" max="3587" width="9.5" style="89" customWidth="1"/>
    <col min="3588" max="3840" width="9" style="89"/>
    <col min="3841" max="3841" width="23.375" style="89" customWidth="1"/>
    <col min="3842" max="3842" width="18.5" style="89" customWidth="1"/>
    <col min="3843" max="3843" width="9.5" style="89" customWidth="1"/>
    <col min="3844" max="4096" width="9" style="89"/>
    <col min="4097" max="4097" width="23.375" style="89" customWidth="1"/>
    <col min="4098" max="4098" width="18.5" style="89" customWidth="1"/>
    <col min="4099" max="4099" width="9.5" style="89" customWidth="1"/>
    <col min="4100" max="4352" width="9" style="89"/>
    <col min="4353" max="4353" width="23.375" style="89" customWidth="1"/>
    <col min="4354" max="4354" width="18.5" style="89" customWidth="1"/>
    <col min="4355" max="4355" width="9.5" style="89" customWidth="1"/>
    <col min="4356" max="4608" width="9" style="89"/>
    <col min="4609" max="4609" width="23.375" style="89" customWidth="1"/>
    <col min="4610" max="4610" width="18.5" style="89" customWidth="1"/>
    <col min="4611" max="4611" width="9.5" style="89" customWidth="1"/>
    <col min="4612" max="4864" width="9" style="89"/>
    <col min="4865" max="4865" width="23.375" style="89" customWidth="1"/>
    <col min="4866" max="4866" width="18.5" style="89" customWidth="1"/>
    <col min="4867" max="4867" width="9.5" style="89" customWidth="1"/>
    <col min="4868" max="5120" width="9" style="89"/>
    <col min="5121" max="5121" width="23.375" style="89" customWidth="1"/>
    <col min="5122" max="5122" width="18.5" style="89" customWidth="1"/>
    <col min="5123" max="5123" width="9.5" style="89" customWidth="1"/>
    <col min="5124" max="5376" width="9" style="89"/>
    <col min="5377" max="5377" width="23.375" style="89" customWidth="1"/>
    <col min="5378" max="5378" width="18.5" style="89" customWidth="1"/>
    <col min="5379" max="5379" width="9.5" style="89" customWidth="1"/>
    <col min="5380" max="5632" width="9" style="89"/>
    <col min="5633" max="5633" width="23.375" style="89" customWidth="1"/>
    <col min="5634" max="5634" width="18.5" style="89" customWidth="1"/>
    <col min="5635" max="5635" width="9.5" style="89" customWidth="1"/>
    <col min="5636" max="5888" width="9" style="89"/>
    <col min="5889" max="5889" width="23.375" style="89" customWidth="1"/>
    <col min="5890" max="5890" width="18.5" style="89" customWidth="1"/>
    <col min="5891" max="5891" width="9.5" style="89" customWidth="1"/>
    <col min="5892" max="6144" width="9" style="89"/>
    <col min="6145" max="6145" width="23.375" style="89" customWidth="1"/>
    <col min="6146" max="6146" width="18.5" style="89" customWidth="1"/>
    <col min="6147" max="6147" width="9.5" style="89" customWidth="1"/>
    <col min="6148" max="6400" width="9" style="89"/>
    <col min="6401" max="6401" width="23.375" style="89" customWidth="1"/>
    <col min="6402" max="6402" width="18.5" style="89" customWidth="1"/>
    <col min="6403" max="6403" width="9.5" style="89" customWidth="1"/>
    <col min="6404" max="6656" width="9" style="89"/>
    <col min="6657" max="6657" width="23.375" style="89" customWidth="1"/>
    <col min="6658" max="6658" width="18.5" style="89" customWidth="1"/>
    <col min="6659" max="6659" width="9.5" style="89" customWidth="1"/>
    <col min="6660" max="6912" width="9" style="89"/>
    <col min="6913" max="6913" width="23.375" style="89" customWidth="1"/>
    <col min="6914" max="6914" width="18.5" style="89" customWidth="1"/>
    <col min="6915" max="6915" width="9.5" style="89" customWidth="1"/>
    <col min="6916" max="7168" width="9" style="89"/>
    <col min="7169" max="7169" width="23.375" style="89" customWidth="1"/>
    <col min="7170" max="7170" width="18.5" style="89" customWidth="1"/>
    <col min="7171" max="7171" width="9.5" style="89" customWidth="1"/>
    <col min="7172" max="7424" width="9" style="89"/>
    <col min="7425" max="7425" width="23.375" style="89" customWidth="1"/>
    <col min="7426" max="7426" width="18.5" style="89" customWidth="1"/>
    <col min="7427" max="7427" width="9.5" style="89" customWidth="1"/>
    <col min="7428" max="7680" width="9" style="89"/>
    <col min="7681" max="7681" width="23.375" style="89" customWidth="1"/>
    <col min="7682" max="7682" width="18.5" style="89" customWidth="1"/>
    <col min="7683" max="7683" width="9.5" style="89" customWidth="1"/>
    <col min="7684" max="7936" width="9" style="89"/>
    <col min="7937" max="7937" width="23.375" style="89" customWidth="1"/>
    <col min="7938" max="7938" width="18.5" style="89" customWidth="1"/>
    <col min="7939" max="7939" width="9.5" style="89" customWidth="1"/>
    <col min="7940" max="8192" width="9" style="89"/>
    <col min="8193" max="8193" width="23.375" style="89" customWidth="1"/>
    <col min="8194" max="8194" width="18.5" style="89" customWidth="1"/>
    <col min="8195" max="8195" width="9.5" style="89" customWidth="1"/>
    <col min="8196" max="8448" width="9" style="89"/>
    <col min="8449" max="8449" width="23.375" style="89" customWidth="1"/>
    <col min="8450" max="8450" width="18.5" style="89" customWidth="1"/>
    <col min="8451" max="8451" width="9.5" style="89" customWidth="1"/>
    <col min="8452" max="8704" width="9" style="89"/>
    <col min="8705" max="8705" width="23.375" style="89" customWidth="1"/>
    <col min="8706" max="8706" width="18.5" style="89" customWidth="1"/>
    <col min="8707" max="8707" width="9.5" style="89" customWidth="1"/>
    <col min="8708" max="8960" width="9" style="89"/>
    <col min="8961" max="8961" width="23.375" style="89" customWidth="1"/>
    <col min="8962" max="8962" width="18.5" style="89" customWidth="1"/>
    <col min="8963" max="8963" width="9.5" style="89" customWidth="1"/>
    <col min="8964" max="9216" width="9" style="89"/>
    <col min="9217" max="9217" width="23.375" style="89" customWidth="1"/>
    <col min="9218" max="9218" width="18.5" style="89" customWidth="1"/>
    <col min="9219" max="9219" width="9.5" style="89" customWidth="1"/>
    <col min="9220" max="9472" width="9" style="89"/>
    <col min="9473" max="9473" width="23.375" style="89" customWidth="1"/>
    <col min="9474" max="9474" width="18.5" style="89" customWidth="1"/>
    <col min="9475" max="9475" width="9.5" style="89" customWidth="1"/>
    <col min="9476" max="9728" width="9" style="89"/>
    <col min="9729" max="9729" width="23.375" style="89" customWidth="1"/>
    <col min="9730" max="9730" width="18.5" style="89" customWidth="1"/>
    <col min="9731" max="9731" width="9.5" style="89" customWidth="1"/>
    <col min="9732" max="9984" width="9" style="89"/>
    <col min="9985" max="9985" width="23.375" style="89" customWidth="1"/>
    <col min="9986" max="9986" width="18.5" style="89" customWidth="1"/>
    <col min="9987" max="9987" width="9.5" style="89" customWidth="1"/>
    <col min="9988" max="10240" width="9" style="89"/>
    <col min="10241" max="10241" width="23.375" style="89" customWidth="1"/>
    <col min="10242" max="10242" width="18.5" style="89" customWidth="1"/>
    <col min="10243" max="10243" width="9.5" style="89" customWidth="1"/>
    <col min="10244" max="10496" width="9" style="89"/>
    <col min="10497" max="10497" width="23.375" style="89" customWidth="1"/>
    <col min="10498" max="10498" width="18.5" style="89" customWidth="1"/>
    <col min="10499" max="10499" width="9.5" style="89" customWidth="1"/>
    <col min="10500" max="10752" width="9" style="89"/>
    <col min="10753" max="10753" width="23.375" style="89" customWidth="1"/>
    <col min="10754" max="10754" width="18.5" style="89" customWidth="1"/>
    <col min="10755" max="10755" width="9.5" style="89" customWidth="1"/>
    <col min="10756" max="11008" width="9" style="89"/>
    <col min="11009" max="11009" width="23.375" style="89" customWidth="1"/>
    <col min="11010" max="11010" width="18.5" style="89" customWidth="1"/>
    <col min="11011" max="11011" width="9.5" style="89" customWidth="1"/>
    <col min="11012" max="11264" width="9" style="89"/>
    <col min="11265" max="11265" width="23.375" style="89" customWidth="1"/>
    <col min="11266" max="11266" width="18.5" style="89" customWidth="1"/>
    <col min="11267" max="11267" width="9.5" style="89" customWidth="1"/>
    <col min="11268" max="11520" width="9" style="89"/>
    <col min="11521" max="11521" width="23.375" style="89" customWidth="1"/>
    <col min="11522" max="11522" width="18.5" style="89" customWidth="1"/>
    <col min="11523" max="11523" width="9.5" style="89" customWidth="1"/>
    <col min="11524" max="11776" width="9" style="89"/>
    <col min="11777" max="11777" width="23.375" style="89" customWidth="1"/>
    <col min="11778" max="11778" width="18.5" style="89" customWidth="1"/>
    <col min="11779" max="11779" width="9.5" style="89" customWidth="1"/>
    <col min="11780" max="12032" width="9" style="89"/>
    <col min="12033" max="12033" width="23.375" style="89" customWidth="1"/>
    <col min="12034" max="12034" width="18.5" style="89" customWidth="1"/>
    <col min="12035" max="12035" width="9.5" style="89" customWidth="1"/>
    <col min="12036" max="12288" width="9" style="89"/>
    <col min="12289" max="12289" width="23.375" style="89" customWidth="1"/>
    <col min="12290" max="12290" width="18.5" style="89" customWidth="1"/>
    <col min="12291" max="12291" width="9.5" style="89" customWidth="1"/>
    <col min="12292" max="12544" width="9" style="89"/>
    <col min="12545" max="12545" width="23.375" style="89" customWidth="1"/>
    <col min="12546" max="12546" width="18.5" style="89" customWidth="1"/>
    <col min="12547" max="12547" width="9.5" style="89" customWidth="1"/>
    <col min="12548" max="12800" width="9" style="89"/>
    <col min="12801" max="12801" width="23.375" style="89" customWidth="1"/>
    <col min="12802" max="12802" width="18.5" style="89" customWidth="1"/>
    <col min="12803" max="12803" width="9.5" style="89" customWidth="1"/>
    <col min="12804" max="13056" width="9" style="89"/>
    <col min="13057" max="13057" width="23.375" style="89" customWidth="1"/>
    <col min="13058" max="13058" width="18.5" style="89" customWidth="1"/>
    <col min="13059" max="13059" width="9.5" style="89" customWidth="1"/>
    <col min="13060" max="13312" width="9" style="89"/>
    <col min="13313" max="13313" width="23.375" style="89" customWidth="1"/>
    <col min="13314" max="13314" width="18.5" style="89" customWidth="1"/>
    <col min="13315" max="13315" width="9.5" style="89" customWidth="1"/>
    <col min="13316" max="13568" width="9" style="89"/>
    <col min="13569" max="13569" width="23.375" style="89" customWidth="1"/>
    <col min="13570" max="13570" width="18.5" style="89" customWidth="1"/>
    <col min="13571" max="13571" width="9.5" style="89" customWidth="1"/>
    <col min="13572" max="13824" width="9" style="89"/>
    <col min="13825" max="13825" width="23.375" style="89" customWidth="1"/>
    <col min="13826" max="13826" width="18.5" style="89" customWidth="1"/>
    <col min="13827" max="13827" width="9.5" style="89" customWidth="1"/>
    <col min="13828" max="14080" width="9" style="89"/>
    <col min="14081" max="14081" width="23.375" style="89" customWidth="1"/>
    <col min="14082" max="14082" width="18.5" style="89" customWidth="1"/>
    <col min="14083" max="14083" width="9.5" style="89" customWidth="1"/>
    <col min="14084" max="14336" width="9" style="89"/>
    <col min="14337" max="14337" width="23.375" style="89" customWidth="1"/>
    <col min="14338" max="14338" width="18.5" style="89" customWidth="1"/>
    <col min="14339" max="14339" width="9.5" style="89" customWidth="1"/>
    <col min="14340" max="14592" width="9" style="89"/>
    <col min="14593" max="14593" width="23.375" style="89" customWidth="1"/>
    <col min="14594" max="14594" width="18.5" style="89" customWidth="1"/>
    <col min="14595" max="14595" width="9.5" style="89" customWidth="1"/>
    <col min="14596" max="14848" width="9" style="89"/>
    <col min="14849" max="14849" width="23.375" style="89" customWidth="1"/>
    <col min="14850" max="14850" width="18.5" style="89" customWidth="1"/>
    <col min="14851" max="14851" width="9.5" style="89" customWidth="1"/>
    <col min="14852" max="15104" width="9" style="89"/>
    <col min="15105" max="15105" width="23.375" style="89" customWidth="1"/>
    <col min="15106" max="15106" width="18.5" style="89" customWidth="1"/>
    <col min="15107" max="15107" width="9.5" style="89" customWidth="1"/>
    <col min="15108" max="15360" width="9" style="89"/>
    <col min="15361" max="15361" width="23.375" style="89" customWidth="1"/>
    <col min="15362" max="15362" width="18.5" style="89" customWidth="1"/>
    <col min="15363" max="15363" width="9.5" style="89" customWidth="1"/>
    <col min="15364" max="15616" width="9" style="89"/>
    <col min="15617" max="15617" width="23.375" style="89" customWidth="1"/>
    <col min="15618" max="15618" width="18.5" style="89" customWidth="1"/>
    <col min="15619" max="15619" width="9.5" style="89" customWidth="1"/>
    <col min="15620" max="15872" width="9" style="89"/>
    <col min="15873" max="15873" width="23.375" style="89" customWidth="1"/>
    <col min="15874" max="15874" width="18.5" style="89" customWidth="1"/>
    <col min="15875" max="15875" width="9.5" style="89" customWidth="1"/>
    <col min="15876" max="16128" width="9" style="89"/>
    <col min="16129" max="16129" width="23.375" style="89" customWidth="1"/>
    <col min="16130" max="16130" width="18.5" style="89" customWidth="1"/>
    <col min="16131" max="16131" width="9.5" style="89" customWidth="1"/>
    <col min="16132" max="16384" width="9" style="89"/>
  </cols>
  <sheetData>
    <row r="1" spans="1:2">
      <c r="A1" s="89" t="s">
        <v>0</v>
      </c>
      <c r="B1" s="195" t="s">
        <v>1</v>
      </c>
    </row>
    <row r="2" ht="14.25" spans="1:2">
      <c r="A2" s="90" t="s">
        <v>2</v>
      </c>
      <c r="B2" s="195" t="s">
        <v>3</v>
      </c>
    </row>
    <row r="3" ht="14.25" spans="1:2">
      <c r="A3" s="90" t="s">
        <v>4</v>
      </c>
      <c r="B3" s="196" t="s">
        <v>5</v>
      </c>
    </row>
    <row r="4" ht="14.25" spans="1:2">
      <c r="A4" s="90" t="s">
        <v>6</v>
      </c>
      <c r="B4" s="196" t="s">
        <v>7</v>
      </c>
    </row>
    <row r="5" ht="18.75" spans="1:2">
      <c r="A5" s="90" t="s">
        <v>8</v>
      </c>
      <c r="B5" s="197" t="s">
        <v>9</v>
      </c>
    </row>
    <row r="6" ht="18.75" spans="1:2">
      <c r="A6" s="90" t="s">
        <v>10</v>
      </c>
      <c r="B6" s="197" t="s">
        <v>11</v>
      </c>
    </row>
    <row r="7" ht="18.75" spans="1:2">
      <c r="A7" s="90" t="s">
        <v>12</v>
      </c>
      <c r="B7" s="197" t="s">
        <v>13</v>
      </c>
    </row>
    <row r="8" ht="18.75" spans="1:2">
      <c r="A8" s="90" t="s">
        <v>14</v>
      </c>
      <c r="B8" s="197" t="str">
        <f>'4-6-1房屋建筑物'!C9</f>
        <v>地球上</v>
      </c>
    </row>
    <row r="9" ht="18.75" spans="1:2">
      <c r="A9" s="90" t="s">
        <v>15</v>
      </c>
      <c r="B9" s="197" t="s">
        <v>16</v>
      </c>
    </row>
    <row r="10" ht="14.25" spans="1:2">
      <c r="A10" s="90" t="s">
        <v>17</v>
      </c>
      <c r="B10" s="196" t="s">
        <v>18</v>
      </c>
    </row>
    <row r="11" ht="14.25" spans="1:2">
      <c r="A11" s="90" t="s">
        <v>19</v>
      </c>
      <c r="B11" s="196" t="s">
        <v>20</v>
      </c>
    </row>
    <row r="12" ht="14.25" spans="1:2">
      <c r="A12" s="90" t="s">
        <v>21</v>
      </c>
      <c r="B12" s="196" t="s">
        <v>22</v>
      </c>
    </row>
    <row r="13" ht="18.75" spans="1:2">
      <c r="A13" s="90" t="s">
        <v>23</v>
      </c>
      <c r="B13" s="197" t="s">
        <v>24</v>
      </c>
    </row>
    <row r="14" ht="18.75" spans="1:2">
      <c r="A14" s="90" t="s">
        <v>25</v>
      </c>
      <c r="B14" s="198" t="s">
        <v>26</v>
      </c>
    </row>
    <row r="15" ht="18.75" spans="1:2">
      <c r="A15" s="90" t="s">
        <v>27</v>
      </c>
      <c r="B15" s="197" t="s">
        <v>28</v>
      </c>
    </row>
    <row r="16" ht="14.25" spans="1:2">
      <c r="A16" s="90" t="s">
        <v>29</v>
      </c>
      <c r="B16" s="89" t="s">
        <v>30</v>
      </c>
    </row>
    <row r="17" ht="18.75" spans="1:2">
      <c r="A17" s="90" t="s">
        <v>31</v>
      </c>
      <c r="B17" s="199" t="str">
        <f>'4-6-1房屋建筑物'!B9</f>
        <v>房3</v>
      </c>
    </row>
    <row r="18" ht="18.75" spans="1:2">
      <c r="A18" s="90" t="s">
        <v>32</v>
      </c>
      <c r="B18" s="197" t="s">
        <v>33</v>
      </c>
    </row>
    <row r="19" ht="18.75" spans="1:2">
      <c r="A19" s="90" t="s">
        <v>34</v>
      </c>
      <c r="B19" s="199">
        <f>'4-6-1房屋建筑物'!H9</f>
        <v>300</v>
      </c>
    </row>
    <row r="20" ht="18.75" spans="1:2">
      <c r="A20" s="90" t="s">
        <v>35</v>
      </c>
      <c r="B20" s="199">
        <f>'4-6-1房屋建筑物'!T9</f>
        <v>1000</v>
      </c>
    </row>
    <row r="21" ht="18.75" spans="1:2">
      <c r="A21" s="90" t="s">
        <v>36</v>
      </c>
      <c r="B21" s="200">
        <f>前期费率!D10</f>
        <v>0.086</v>
      </c>
    </row>
    <row r="22" ht="18.75" spans="1:2">
      <c r="A22" s="90" t="s">
        <v>37</v>
      </c>
      <c r="B22" s="199">
        <f>'4-6-1房屋建筑物'!W9</f>
        <v>86</v>
      </c>
    </row>
    <row r="23" ht="18.75" spans="1:2">
      <c r="A23" s="90" t="s">
        <v>38</v>
      </c>
      <c r="B23" s="199" t="str">
        <f>'4-6-1房屋建筑物'!AA7&amp;"年"</f>
        <v>0.5年</v>
      </c>
    </row>
    <row r="24" ht="18.75" spans="1:2">
      <c r="A24" s="90" t="s">
        <v>39</v>
      </c>
      <c r="B24" s="201" t="str">
        <f>IF('4-6-1房屋建筑物'!AA9&lt;=0.5,"工期较短，资金成本取0","资金成本取"&amp;'4-6-1房屋建筑物'!AB9)</f>
        <v>工期较短，资金成本取0</v>
      </c>
    </row>
    <row r="25" ht="18.75" spans="1:2">
      <c r="A25" s="90" t="s">
        <v>40</v>
      </c>
      <c r="B25" s="201">
        <f>'4-6-1房屋建筑物'!AB9</f>
        <v>0</v>
      </c>
    </row>
    <row r="26" ht="18.75" spans="1:2">
      <c r="A26" s="90" t="s">
        <v>41</v>
      </c>
      <c r="B26" s="202">
        <f>'4-6-1房屋建筑物'!I9</f>
        <v>325800</v>
      </c>
    </row>
    <row r="27" ht="18.75" spans="1:2">
      <c r="A27" s="90" t="s">
        <v>42</v>
      </c>
      <c r="B27" s="203">
        <f>'4-6-1房屋建筑物'!G9</f>
        <v>42887</v>
      </c>
    </row>
    <row r="28" ht="18.75" spans="1:2">
      <c r="A28" s="90" t="s">
        <v>43</v>
      </c>
      <c r="B28" s="203" t="str">
        <f>'4-6-1房屋建筑物'!F9</f>
        <v>钢</v>
      </c>
    </row>
    <row r="29" ht="18.75" spans="1:2">
      <c r="A29" s="90" t="s">
        <v>44</v>
      </c>
      <c r="B29" s="202">
        <f>'4-6-1房屋建筑物'!AH9</f>
        <v>50</v>
      </c>
    </row>
    <row r="30" ht="18.75" spans="1:2">
      <c r="A30" s="90" t="s">
        <v>45</v>
      </c>
      <c r="B30" s="202">
        <f>'4-6-1房屋建筑物'!AG9</f>
        <v>1.8027397260274</v>
      </c>
    </row>
    <row r="31" ht="18.75" spans="1:2">
      <c r="A31" s="90" t="s">
        <v>46</v>
      </c>
      <c r="B31" s="204">
        <f>'4-6-1房屋建筑物'!AJ9</f>
        <v>0.96</v>
      </c>
    </row>
    <row r="32" ht="18.75" spans="1:2">
      <c r="A32" s="90" t="s">
        <v>47</v>
      </c>
      <c r="B32" s="204">
        <f>'4-6-1房屋建筑物'!AK9</f>
        <v>0.96</v>
      </c>
    </row>
    <row r="33" ht="18.75" spans="1:2">
      <c r="A33" s="90" t="s">
        <v>48</v>
      </c>
      <c r="B33" s="204">
        <f>'4-6-1房屋建筑物'!AL9</f>
        <v>0.96</v>
      </c>
    </row>
    <row r="34" ht="18.75" spans="1:2">
      <c r="A34" s="90" t="s">
        <v>49</v>
      </c>
      <c r="B34" s="205">
        <f>'4-6-1房屋建筑物'!K9</f>
        <v>312768</v>
      </c>
    </row>
    <row r="35" ht="18.75" spans="1:2">
      <c r="A35" s="90" t="s">
        <v>50</v>
      </c>
      <c r="B35" s="205">
        <f>'4-6-1房屋建筑物'!K11</f>
        <v>555888</v>
      </c>
    </row>
    <row r="36" ht="18.75" spans="1:2">
      <c r="A36" s="90" t="s">
        <v>51</v>
      </c>
      <c r="B36" s="197" t="s">
        <v>52</v>
      </c>
    </row>
    <row r="37" ht="18.75" spans="1:2">
      <c r="A37" s="90" t="s">
        <v>53</v>
      </c>
      <c r="B37" s="206">
        <f>机器设备!Y8</f>
        <v>0.13</v>
      </c>
    </row>
    <row r="38" ht="18.75" spans="1:2">
      <c r="A38" s="90" t="s">
        <v>51</v>
      </c>
      <c r="B38" s="204" t="s">
        <v>54</v>
      </c>
    </row>
    <row r="39" ht="14.25" spans="1:2">
      <c r="A39" s="90" t="s">
        <v>55</v>
      </c>
      <c r="B39" s="89" t="s">
        <v>56</v>
      </c>
    </row>
    <row r="40" ht="14.25" spans="1:2">
      <c r="A40" s="90" t="s">
        <v>57</v>
      </c>
      <c r="B40" s="90" t="str">
        <f>机器设备!B8</f>
        <v>设备2</v>
      </c>
    </row>
    <row r="41" ht="14.25" spans="1:2">
      <c r="A41" s="90" t="s">
        <v>58</v>
      </c>
      <c r="B41" s="89">
        <f>机器设备!E8</f>
        <v>2</v>
      </c>
    </row>
    <row r="42" ht="14.25" spans="1:2">
      <c r="A42" s="90" t="s">
        <v>59</v>
      </c>
      <c r="B42" s="207">
        <f>机器设备!G8</f>
        <v>42898</v>
      </c>
    </row>
    <row r="43" ht="18.75" spans="1:2">
      <c r="A43" s="90" t="s">
        <v>60</v>
      </c>
      <c r="B43" s="197" t="s">
        <v>61</v>
      </c>
    </row>
    <row r="44" ht="14.25" spans="1:3">
      <c r="A44" s="90" t="s">
        <v>62</v>
      </c>
      <c r="B44" s="208">
        <f>机器设备!X8</f>
        <v>39700</v>
      </c>
      <c r="C44" s="89" t="s">
        <v>63</v>
      </c>
    </row>
    <row r="45" ht="14.25" spans="1:2">
      <c r="A45" s="90" t="s">
        <v>64</v>
      </c>
      <c r="B45" s="209">
        <f>机器设备!X8-机器设备!Z8</f>
        <v>35133</v>
      </c>
    </row>
    <row r="46" ht="14.25" spans="1:2">
      <c r="A46" s="90" t="s">
        <v>65</v>
      </c>
      <c r="B46" s="89" t="str">
        <f>IF(机器设备!AA8=0,"购置价中已包含运费，不再重复计算","本次运杂费率取购置价的"&amp;机器设备!AA8)</f>
        <v>购置价中已包含运费，不再重复计算</v>
      </c>
    </row>
    <row r="47" ht="14.25" spans="1:3">
      <c r="A47" s="90" t="s">
        <v>66</v>
      </c>
      <c r="B47" s="210">
        <f>机器设备!AB8</f>
        <v>0</v>
      </c>
      <c r="C47" s="209"/>
    </row>
    <row r="48" ht="14.25" spans="1:2">
      <c r="A48" s="90" t="s">
        <v>67</v>
      </c>
      <c r="B48" s="89" t="str">
        <f>IF(机器设备!AD8=0,"购置价中已包含安装费，不再重复计算","本次安装费率取购置价的"&amp;机器设备!AD8)</f>
        <v>购置价中已包含安装费，不再重复计算</v>
      </c>
    </row>
    <row r="49" ht="14.25" spans="1:2">
      <c r="A49" s="90" t="s">
        <v>68</v>
      </c>
      <c r="B49" s="210">
        <f>ROUND(B44*机器设备!AD8,2)</f>
        <v>0</v>
      </c>
    </row>
    <row r="50" ht="14.25" spans="1:2">
      <c r="A50" s="90" t="s">
        <v>69</v>
      </c>
      <c r="B50" s="103" t="str">
        <f>IF(机器设备!AJ8=0,"本次不考虑前期及其他费","本次前期及其他费取"&amp;机器设备!AJ8)</f>
        <v>本次前期及其他费取0.02</v>
      </c>
    </row>
    <row r="51" ht="14.25" spans="1:2">
      <c r="A51" s="90" t="s">
        <v>70</v>
      </c>
      <c r="B51" s="211">
        <f>机器设备!AK8</f>
        <v>794</v>
      </c>
    </row>
    <row r="52" ht="14.25" spans="1:2">
      <c r="A52" s="90" t="s">
        <v>71</v>
      </c>
      <c r="B52" s="89">
        <f>机器设备!AK8</f>
        <v>794</v>
      </c>
    </row>
    <row r="53" ht="14.25" spans="1:2">
      <c r="A53" s="90" t="s">
        <v>72</v>
      </c>
      <c r="B53" s="103">
        <f>机器设备!AN8</f>
        <v>0.0435</v>
      </c>
    </row>
    <row r="54" ht="14.25" spans="1:3">
      <c r="A54" s="90" t="s">
        <v>73</v>
      </c>
      <c r="B54" s="212">
        <f>机器设备!AM8</f>
        <v>1</v>
      </c>
      <c r="C54" s="89" t="s">
        <v>63</v>
      </c>
    </row>
    <row r="55" ht="14.25" spans="1:2">
      <c r="A55" s="90" t="s">
        <v>74</v>
      </c>
      <c r="B55" s="89" t="str">
        <f>IF(B54&lt;=0.5,"工期较短，资金成本取0","经计算资金成本为"&amp;机器设备!AO8)</f>
        <v>经计算资金成本为881</v>
      </c>
    </row>
    <row r="56" ht="14.25" spans="1:3">
      <c r="A56" s="90" t="s">
        <v>75</v>
      </c>
      <c r="B56" s="89">
        <f>机器设备!AO8</f>
        <v>881</v>
      </c>
      <c r="C56" s="89" t="s">
        <v>63</v>
      </c>
    </row>
    <row r="57" ht="14.25" spans="1:2">
      <c r="A57" s="90" t="s">
        <v>76</v>
      </c>
      <c r="B57" s="209">
        <f>机器设备!I8</f>
        <v>82800</v>
      </c>
    </row>
    <row r="58" ht="14.25" spans="1:3">
      <c r="A58" s="90" t="s">
        <v>77</v>
      </c>
      <c r="B58" s="208">
        <f>机器设备!S8</f>
        <v>14.23</v>
      </c>
      <c r="C58" s="89" t="s">
        <v>63</v>
      </c>
    </row>
    <row r="59" ht="14.25" spans="1:3">
      <c r="A59" s="90" t="s">
        <v>78</v>
      </c>
      <c r="B59" s="208">
        <f>机器设备!R8</f>
        <v>16</v>
      </c>
      <c r="C59" s="89" t="s">
        <v>63</v>
      </c>
    </row>
    <row r="60" ht="14.25" spans="1:2">
      <c r="A60" s="90" t="s">
        <v>79</v>
      </c>
      <c r="B60" s="213">
        <f>机器设备!T8</f>
        <v>0.89</v>
      </c>
    </row>
    <row r="61" ht="14.25" spans="1:3">
      <c r="A61" s="90" t="s">
        <v>80</v>
      </c>
      <c r="B61" s="213">
        <f>机器设备!U8</f>
        <v>0.89</v>
      </c>
      <c r="C61" s="89" t="s">
        <v>81</v>
      </c>
    </row>
    <row r="62" ht="14.25" spans="1:2">
      <c r="A62" s="90" t="s">
        <v>82</v>
      </c>
      <c r="B62" s="213">
        <f>机器设备!V8</f>
        <v>0.89</v>
      </c>
    </row>
    <row r="63" ht="14.25" spans="1:2">
      <c r="A63" s="90" t="s">
        <v>83</v>
      </c>
      <c r="B63" s="209">
        <f>机器设备!K8</f>
        <v>73600</v>
      </c>
    </row>
    <row r="64" spans="1:2">
      <c r="A64" s="89" t="s">
        <v>84</v>
      </c>
      <c r="B64" s="209">
        <f>机器设备!K13</f>
        <v>122100</v>
      </c>
    </row>
    <row r="65" ht="14.25" spans="1:2">
      <c r="A65" s="90" t="s">
        <v>85</v>
      </c>
      <c r="B65" s="214">
        <v>43545</v>
      </c>
    </row>
    <row r="66" ht="14.25" spans="1:2">
      <c r="A66" s="90" t="s">
        <v>86</v>
      </c>
      <c r="B66" s="215">
        <f>B65+365</f>
        <v>43910</v>
      </c>
    </row>
    <row r="67" ht="14.25" spans="1:2">
      <c r="A67" s="90" t="s">
        <v>87</v>
      </c>
      <c r="B67" s="209">
        <f>'4-6资产汇总表'!F19</f>
        <v>1484260</v>
      </c>
    </row>
    <row r="68" ht="14.25" spans="1:3">
      <c r="A68" s="90" t="s">
        <v>88</v>
      </c>
      <c r="B68" s="216"/>
      <c r="C68" s="89" t="s">
        <v>89</v>
      </c>
    </row>
    <row r="69" ht="14.25" spans="1:2">
      <c r="A69" s="90" t="s">
        <v>90</v>
      </c>
      <c r="B69" s="214">
        <v>43567</v>
      </c>
    </row>
    <row r="70" ht="14.25" spans="1:2">
      <c r="A70" s="90" t="s">
        <v>91</v>
      </c>
      <c r="B70" s="195" t="s">
        <v>92</v>
      </c>
    </row>
    <row r="71" ht="14.25" spans="1:2">
      <c r="A71" s="90" t="s">
        <v>93</v>
      </c>
      <c r="B71" s="195" t="s">
        <v>94</v>
      </c>
    </row>
    <row r="72" ht="18.75" spans="1:2">
      <c r="A72" s="90" t="s">
        <v>95</v>
      </c>
      <c r="B72" s="217" t="s">
        <v>96</v>
      </c>
    </row>
    <row r="73" ht="18.75" spans="1:2">
      <c r="A73" s="90" t="s">
        <v>97</v>
      </c>
      <c r="B73" s="217" t="s">
        <v>98</v>
      </c>
    </row>
    <row r="74" ht="14.25" spans="1:2">
      <c r="A74" s="90" t="s">
        <v>99</v>
      </c>
      <c r="B74" s="217" t="s">
        <v>100</v>
      </c>
    </row>
    <row r="75" ht="18.75" spans="1:2">
      <c r="A75" s="90" t="s">
        <v>101</v>
      </c>
      <c r="B75" s="217" t="s">
        <v>102</v>
      </c>
    </row>
    <row r="76" spans="2:2">
      <c r="B76" s="218"/>
    </row>
    <row r="77" ht="18.75" spans="1:1">
      <c r="A77" s="219"/>
    </row>
    <row r="78" spans="1:1">
      <c r="A78" s="220"/>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D7"/>
  <sheetViews>
    <sheetView workbookViewId="0">
      <selection activeCell="D11" sqref="D11"/>
    </sheetView>
  </sheetViews>
  <sheetFormatPr defaultColWidth="9" defaultRowHeight="13.5" outlineLevelRow="6" outlineLevelCol="3"/>
  <cols>
    <col min="1" max="2" width="9" style="89"/>
    <col min="3" max="3" width="16.5" style="89" customWidth="1"/>
    <col min="4" max="4" width="12" style="89" customWidth="1"/>
    <col min="5" max="258" width="9" style="89"/>
    <col min="259" max="259" width="16.5" style="89" customWidth="1"/>
    <col min="260" max="260" width="12" style="89" customWidth="1"/>
    <col min="261" max="514" width="9" style="89"/>
    <col min="515" max="515" width="16.5" style="89" customWidth="1"/>
    <col min="516" max="516" width="12" style="89" customWidth="1"/>
    <col min="517" max="770" width="9" style="89"/>
    <col min="771" max="771" width="16.5" style="89" customWidth="1"/>
    <col min="772" max="772" width="12" style="89" customWidth="1"/>
    <col min="773" max="1026" width="9" style="89"/>
    <col min="1027" max="1027" width="16.5" style="89" customWidth="1"/>
    <col min="1028" max="1028" width="12" style="89" customWidth="1"/>
    <col min="1029" max="1282" width="9" style="89"/>
    <col min="1283" max="1283" width="16.5" style="89" customWidth="1"/>
    <col min="1284" max="1284" width="12" style="89" customWidth="1"/>
    <col min="1285" max="1538" width="9" style="89"/>
    <col min="1539" max="1539" width="16.5" style="89" customWidth="1"/>
    <col min="1540" max="1540" width="12" style="89" customWidth="1"/>
    <col min="1541" max="1794" width="9" style="89"/>
    <col min="1795" max="1795" width="16.5" style="89" customWidth="1"/>
    <col min="1796" max="1796" width="12" style="89" customWidth="1"/>
    <col min="1797" max="2050" width="9" style="89"/>
    <col min="2051" max="2051" width="16.5" style="89" customWidth="1"/>
    <col min="2052" max="2052" width="12" style="89" customWidth="1"/>
    <col min="2053" max="2306" width="9" style="89"/>
    <col min="2307" max="2307" width="16.5" style="89" customWidth="1"/>
    <col min="2308" max="2308" width="12" style="89" customWidth="1"/>
    <col min="2309" max="2562" width="9" style="89"/>
    <col min="2563" max="2563" width="16.5" style="89" customWidth="1"/>
    <col min="2564" max="2564" width="12" style="89" customWidth="1"/>
    <col min="2565" max="2818" width="9" style="89"/>
    <col min="2819" max="2819" width="16.5" style="89" customWidth="1"/>
    <col min="2820" max="2820" width="12" style="89" customWidth="1"/>
    <col min="2821" max="3074" width="9" style="89"/>
    <col min="3075" max="3075" width="16.5" style="89" customWidth="1"/>
    <col min="3076" max="3076" width="12" style="89" customWidth="1"/>
    <col min="3077" max="3330" width="9" style="89"/>
    <col min="3331" max="3331" width="16.5" style="89" customWidth="1"/>
    <col min="3332" max="3332" width="12" style="89" customWidth="1"/>
    <col min="3333" max="3586" width="9" style="89"/>
    <col min="3587" max="3587" width="16.5" style="89" customWidth="1"/>
    <col min="3588" max="3588" width="12" style="89" customWidth="1"/>
    <col min="3589" max="3842" width="9" style="89"/>
    <col min="3843" max="3843" width="16.5" style="89" customWidth="1"/>
    <col min="3844" max="3844" width="12" style="89" customWidth="1"/>
    <col min="3845" max="4098" width="9" style="89"/>
    <col min="4099" max="4099" width="16.5" style="89" customWidth="1"/>
    <col min="4100" max="4100" width="12" style="89" customWidth="1"/>
    <col min="4101" max="4354" width="9" style="89"/>
    <col min="4355" max="4355" width="16.5" style="89" customWidth="1"/>
    <col min="4356" max="4356" width="12" style="89" customWidth="1"/>
    <col min="4357" max="4610" width="9" style="89"/>
    <col min="4611" max="4611" width="16.5" style="89" customWidth="1"/>
    <col min="4612" max="4612" width="12" style="89" customWidth="1"/>
    <col min="4613" max="4866" width="9" style="89"/>
    <col min="4867" max="4867" width="16.5" style="89" customWidth="1"/>
    <col min="4868" max="4868" width="12" style="89" customWidth="1"/>
    <col min="4869" max="5122" width="9" style="89"/>
    <col min="5123" max="5123" width="16.5" style="89" customWidth="1"/>
    <col min="5124" max="5124" width="12" style="89" customWidth="1"/>
    <col min="5125" max="5378" width="9" style="89"/>
    <col min="5379" max="5379" width="16.5" style="89" customWidth="1"/>
    <col min="5380" max="5380" width="12" style="89" customWidth="1"/>
    <col min="5381" max="5634" width="9" style="89"/>
    <col min="5635" max="5635" width="16.5" style="89" customWidth="1"/>
    <col min="5636" max="5636" width="12" style="89" customWidth="1"/>
    <col min="5637" max="5890" width="9" style="89"/>
    <col min="5891" max="5891" width="16.5" style="89" customWidth="1"/>
    <col min="5892" max="5892" width="12" style="89" customWidth="1"/>
    <col min="5893" max="6146" width="9" style="89"/>
    <col min="6147" max="6147" width="16.5" style="89" customWidth="1"/>
    <col min="6148" max="6148" width="12" style="89" customWidth="1"/>
    <col min="6149" max="6402" width="9" style="89"/>
    <col min="6403" max="6403" width="16.5" style="89" customWidth="1"/>
    <col min="6404" max="6404" width="12" style="89" customWidth="1"/>
    <col min="6405" max="6658" width="9" style="89"/>
    <col min="6659" max="6659" width="16.5" style="89" customWidth="1"/>
    <col min="6660" max="6660" width="12" style="89" customWidth="1"/>
    <col min="6661" max="6914" width="9" style="89"/>
    <col min="6915" max="6915" width="16.5" style="89" customWidth="1"/>
    <col min="6916" max="6916" width="12" style="89" customWidth="1"/>
    <col min="6917" max="7170" width="9" style="89"/>
    <col min="7171" max="7171" width="16.5" style="89" customWidth="1"/>
    <col min="7172" max="7172" width="12" style="89" customWidth="1"/>
    <col min="7173" max="7426" width="9" style="89"/>
    <col min="7427" max="7427" width="16.5" style="89" customWidth="1"/>
    <col min="7428" max="7428" width="12" style="89" customWidth="1"/>
    <col min="7429" max="7682" width="9" style="89"/>
    <col min="7683" max="7683" width="16.5" style="89" customWidth="1"/>
    <col min="7684" max="7684" width="12" style="89" customWidth="1"/>
    <col min="7685" max="7938" width="9" style="89"/>
    <col min="7939" max="7939" width="16.5" style="89" customWidth="1"/>
    <col min="7940" max="7940" width="12" style="89" customWidth="1"/>
    <col min="7941" max="8194" width="9" style="89"/>
    <col min="8195" max="8195" width="16.5" style="89" customWidth="1"/>
    <col min="8196" max="8196" width="12" style="89" customWidth="1"/>
    <col min="8197" max="8450" width="9" style="89"/>
    <col min="8451" max="8451" width="16.5" style="89" customWidth="1"/>
    <col min="8452" max="8452" width="12" style="89" customWidth="1"/>
    <col min="8453" max="8706" width="9" style="89"/>
    <col min="8707" max="8707" width="16.5" style="89" customWidth="1"/>
    <col min="8708" max="8708" width="12" style="89" customWidth="1"/>
    <col min="8709" max="8962" width="9" style="89"/>
    <col min="8963" max="8963" width="16.5" style="89" customWidth="1"/>
    <col min="8964" max="8964" width="12" style="89" customWidth="1"/>
    <col min="8965" max="9218" width="9" style="89"/>
    <col min="9219" max="9219" width="16.5" style="89" customWidth="1"/>
    <col min="9220" max="9220" width="12" style="89" customWidth="1"/>
    <col min="9221" max="9474" width="9" style="89"/>
    <col min="9475" max="9475" width="16.5" style="89" customWidth="1"/>
    <col min="9476" max="9476" width="12" style="89" customWidth="1"/>
    <col min="9477" max="9730" width="9" style="89"/>
    <col min="9731" max="9731" width="16.5" style="89" customWidth="1"/>
    <col min="9732" max="9732" width="12" style="89" customWidth="1"/>
    <col min="9733" max="9986" width="9" style="89"/>
    <col min="9987" max="9987" width="16.5" style="89" customWidth="1"/>
    <col min="9988" max="9988" width="12" style="89" customWidth="1"/>
    <col min="9989" max="10242" width="9" style="89"/>
    <col min="10243" max="10243" width="16.5" style="89" customWidth="1"/>
    <col min="10244" max="10244" width="12" style="89" customWidth="1"/>
    <col min="10245" max="10498" width="9" style="89"/>
    <col min="10499" max="10499" width="16.5" style="89" customWidth="1"/>
    <col min="10500" max="10500" width="12" style="89" customWidth="1"/>
    <col min="10501" max="10754" width="9" style="89"/>
    <col min="10755" max="10755" width="16.5" style="89" customWidth="1"/>
    <col min="10756" max="10756" width="12" style="89" customWidth="1"/>
    <col min="10757" max="11010" width="9" style="89"/>
    <col min="11011" max="11011" width="16.5" style="89" customWidth="1"/>
    <col min="11012" max="11012" width="12" style="89" customWidth="1"/>
    <col min="11013" max="11266" width="9" style="89"/>
    <col min="11267" max="11267" width="16.5" style="89" customWidth="1"/>
    <col min="11268" max="11268" width="12" style="89" customWidth="1"/>
    <col min="11269" max="11522" width="9" style="89"/>
    <col min="11523" max="11523" width="16.5" style="89" customWidth="1"/>
    <col min="11524" max="11524" width="12" style="89" customWidth="1"/>
    <col min="11525" max="11778" width="9" style="89"/>
    <col min="11779" max="11779" width="16.5" style="89" customWidth="1"/>
    <col min="11780" max="11780" width="12" style="89" customWidth="1"/>
    <col min="11781" max="12034" width="9" style="89"/>
    <col min="12035" max="12035" width="16.5" style="89" customWidth="1"/>
    <col min="12036" max="12036" width="12" style="89" customWidth="1"/>
    <col min="12037" max="12290" width="9" style="89"/>
    <col min="12291" max="12291" width="16.5" style="89" customWidth="1"/>
    <col min="12292" max="12292" width="12" style="89" customWidth="1"/>
    <col min="12293" max="12546" width="9" style="89"/>
    <col min="12547" max="12547" width="16.5" style="89" customWidth="1"/>
    <col min="12548" max="12548" width="12" style="89" customWidth="1"/>
    <col min="12549" max="12802" width="9" style="89"/>
    <col min="12803" max="12803" width="16.5" style="89" customWidth="1"/>
    <col min="12804" max="12804" width="12" style="89" customWidth="1"/>
    <col min="12805" max="13058" width="9" style="89"/>
    <col min="13059" max="13059" width="16.5" style="89" customWidth="1"/>
    <col min="13060" max="13060" width="12" style="89" customWidth="1"/>
    <col min="13061" max="13314" width="9" style="89"/>
    <col min="13315" max="13315" width="16.5" style="89" customWidth="1"/>
    <col min="13316" max="13316" width="12" style="89" customWidth="1"/>
    <col min="13317" max="13570" width="9" style="89"/>
    <col min="13571" max="13571" width="16.5" style="89" customWidth="1"/>
    <col min="13572" max="13572" width="12" style="89" customWidth="1"/>
    <col min="13573" max="13826" width="9" style="89"/>
    <col min="13827" max="13827" width="16.5" style="89" customWidth="1"/>
    <col min="13828" max="13828" width="12" style="89" customWidth="1"/>
    <col min="13829" max="14082" width="9" style="89"/>
    <col min="14083" max="14083" width="16.5" style="89" customWidth="1"/>
    <col min="14084" max="14084" width="12" style="89" customWidth="1"/>
    <col min="14085" max="14338" width="9" style="89"/>
    <col min="14339" max="14339" width="16.5" style="89" customWidth="1"/>
    <col min="14340" max="14340" width="12" style="89" customWidth="1"/>
    <col min="14341" max="14594" width="9" style="89"/>
    <col min="14595" max="14595" width="16.5" style="89" customWidth="1"/>
    <col min="14596" max="14596" width="12" style="89" customWidth="1"/>
    <col min="14597" max="14850" width="9" style="89"/>
    <col min="14851" max="14851" width="16.5" style="89" customWidth="1"/>
    <col min="14852" max="14852" width="12" style="89" customWidth="1"/>
    <col min="14853" max="15106" width="9" style="89"/>
    <col min="15107" max="15107" width="16.5" style="89" customWidth="1"/>
    <col min="15108" max="15108" width="12" style="89" customWidth="1"/>
    <col min="15109" max="15362" width="9" style="89"/>
    <col min="15363" max="15363" width="16.5" style="89" customWidth="1"/>
    <col min="15364" max="15364" width="12" style="89" customWidth="1"/>
    <col min="15365" max="15618" width="9" style="89"/>
    <col min="15619" max="15619" width="16.5" style="89" customWidth="1"/>
    <col min="15620" max="15620" width="12" style="89" customWidth="1"/>
    <col min="15621" max="15874" width="9" style="89"/>
    <col min="15875" max="15875" width="16.5" style="89" customWidth="1"/>
    <col min="15876" max="15876" width="12" style="89" customWidth="1"/>
    <col min="15877" max="16130" width="9" style="89"/>
    <col min="16131" max="16131" width="16.5" style="89" customWidth="1"/>
    <col min="16132" max="16132" width="12" style="89" customWidth="1"/>
    <col min="16133" max="16384" width="9" style="89"/>
  </cols>
  <sheetData>
    <row r="3" ht="14.25" spans="3:4">
      <c r="C3" s="192" t="s">
        <v>103</v>
      </c>
      <c r="D3" s="90"/>
    </row>
    <row r="4" ht="14.25" spans="3:4">
      <c r="C4" s="90" t="s">
        <v>104</v>
      </c>
      <c r="D4" s="193"/>
    </row>
    <row r="5" ht="14.25" spans="3:4">
      <c r="C5" s="90" t="s">
        <v>105</v>
      </c>
      <c r="D5" s="90"/>
    </row>
    <row r="6" spans="3:4">
      <c r="C6" s="194" t="s">
        <v>106</v>
      </c>
      <c r="D6" s="193">
        <v>43831</v>
      </c>
    </row>
    <row r="7" ht="14.25" spans="3:3">
      <c r="C7" s="90" t="s">
        <v>107</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E28" sqref="E28"/>
    </sheetView>
  </sheetViews>
  <sheetFormatPr defaultColWidth="9" defaultRowHeight="15.75" customHeight="1"/>
  <cols>
    <col min="1" max="1" width="6.375" style="3" customWidth="1"/>
    <col min="2" max="2" width="23.25" style="3" customWidth="1"/>
    <col min="3" max="4" width="12.375" style="3" hidden="1" customWidth="1"/>
    <col min="5" max="5" width="21" style="3" customWidth="1"/>
    <col min="6" max="6" width="20.75" style="3" customWidth="1"/>
    <col min="7" max="8" width="12.375" style="3" hidden="1" customWidth="1"/>
    <col min="9" max="10" width="7.875" style="3" hidden="1" customWidth="1"/>
    <col min="11" max="256" width="9" style="3"/>
    <col min="257" max="257" width="6.375" style="3" customWidth="1"/>
    <col min="258" max="258" width="23.25" style="3" customWidth="1"/>
    <col min="259" max="260" width="9" style="3" hidden="1" customWidth="1"/>
    <col min="261" max="261" width="21" style="3" customWidth="1"/>
    <col min="262" max="262" width="20.75" style="3" customWidth="1"/>
    <col min="263" max="266" width="9" style="3" hidden="1" customWidth="1"/>
    <col min="267" max="512" width="9" style="3"/>
    <col min="513" max="513" width="6.375" style="3" customWidth="1"/>
    <col min="514" max="514" width="23.25" style="3" customWidth="1"/>
    <col min="515" max="516" width="9" style="3" hidden="1" customWidth="1"/>
    <col min="517" max="517" width="21" style="3" customWidth="1"/>
    <col min="518" max="518" width="20.75" style="3" customWidth="1"/>
    <col min="519" max="522" width="9" style="3" hidden="1" customWidth="1"/>
    <col min="523" max="768" width="9" style="3"/>
    <col min="769" max="769" width="6.375" style="3" customWidth="1"/>
    <col min="770" max="770" width="23.25" style="3" customWidth="1"/>
    <col min="771" max="772" width="9" style="3" hidden="1" customWidth="1"/>
    <col min="773" max="773" width="21" style="3" customWidth="1"/>
    <col min="774" max="774" width="20.75" style="3" customWidth="1"/>
    <col min="775" max="778" width="9" style="3" hidden="1" customWidth="1"/>
    <col min="779" max="1024" width="9" style="3"/>
    <col min="1025" max="1025" width="6.375" style="3" customWidth="1"/>
    <col min="1026" max="1026" width="23.25" style="3" customWidth="1"/>
    <col min="1027" max="1028" width="9" style="3" hidden="1" customWidth="1"/>
    <col min="1029" max="1029" width="21" style="3" customWidth="1"/>
    <col min="1030" max="1030" width="20.75" style="3" customWidth="1"/>
    <col min="1031" max="1034" width="9" style="3" hidden="1" customWidth="1"/>
    <col min="1035" max="1280" width="9" style="3"/>
    <col min="1281" max="1281" width="6.375" style="3" customWidth="1"/>
    <col min="1282" max="1282" width="23.25" style="3" customWidth="1"/>
    <col min="1283" max="1284" width="9" style="3" hidden="1" customWidth="1"/>
    <col min="1285" max="1285" width="21" style="3" customWidth="1"/>
    <col min="1286" max="1286" width="20.75" style="3" customWidth="1"/>
    <col min="1287" max="1290" width="9" style="3" hidden="1" customWidth="1"/>
    <col min="1291" max="1536" width="9" style="3"/>
    <col min="1537" max="1537" width="6.375" style="3" customWidth="1"/>
    <col min="1538" max="1538" width="23.25" style="3" customWidth="1"/>
    <col min="1539" max="1540" width="9" style="3" hidden="1" customWidth="1"/>
    <col min="1541" max="1541" width="21" style="3" customWidth="1"/>
    <col min="1542" max="1542" width="20.75" style="3" customWidth="1"/>
    <col min="1543" max="1546" width="9" style="3" hidden="1" customWidth="1"/>
    <col min="1547" max="1792" width="9" style="3"/>
    <col min="1793" max="1793" width="6.375" style="3" customWidth="1"/>
    <col min="1794" max="1794" width="23.25" style="3" customWidth="1"/>
    <col min="1795" max="1796" width="9" style="3" hidden="1" customWidth="1"/>
    <col min="1797" max="1797" width="21" style="3" customWidth="1"/>
    <col min="1798" max="1798" width="20.75" style="3" customWidth="1"/>
    <col min="1799" max="1802" width="9" style="3" hidden="1" customWidth="1"/>
    <col min="1803" max="2048" width="9" style="3"/>
    <col min="2049" max="2049" width="6.375" style="3" customWidth="1"/>
    <col min="2050" max="2050" width="23.25" style="3" customWidth="1"/>
    <col min="2051" max="2052" width="9" style="3" hidden="1" customWidth="1"/>
    <col min="2053" max="2053" width="21" style="3" customWidth="1"/>
    <col min="2054" max="2054" width="20.75" style="3" customWidth="1"/>
    <col min="2055" max="2058" width="9" style="3" hidden="1" customWidth="1"/>
    <col min="2059" max="2304" width="9" style="3"/>
    <col min="2305" max="2305" width="6.375" style="3" customWidth="1"/>
    <col min="2306" max="2306" width="23.25" style="3" customWidth="1"/>
    <col min="2307" max="2308" width="9" style="3" hidden="1" customWidth="1"/>
    <col min="2309" max="2309" width="21" style="3" customWidth="1"/>
    <col min="2310" max="2310" width="20.75" style="3" customWidth="1"/>
    <col min="2311" max="2314" width="9" style="3" hidden="1" customWidth="1"/>
    <col min="2315" max="2560" width="9" style="3"/>
    <col min="2561" max="2561" width="6.375" style="3" customWidth="1"/>
    <col min="2562" max="2562" width="23.25" style="3" customWidth="1"/>
    <col min="2563" max="2564" width="9" style="3" hidden="1" customWidth="1"/>
    <col min="2565" max="2565" width="21" style="3" customWidth="1"/>
    <col min="2566" max="2566" width="20.75" style="3" customWidth="1"/>
    <col min="2567" max="2570" width="9" style="3" hidden="1" customWidth="1"/>
    <col min="2571" max="2816" width="9" style="3"/>
    <col min="2817" max="2817" width="6.375" style="3" customWidth="1"/>
    <col min="2818" max="2818" width="23.25" style="3" customWidth="1"/>
    <col min="2819" max="2820" width="9" style="3" hidden="1" customWidth="1"/>
    <col min="2821" max="2821" width="21" style="3" customWidth="1"/>
    <col min="2822" max="2822" width="20.75" style="3" customWidth="1"/>
    <col min="2823" max="2826" width="9" style="3" hidden="1" customWidth="1"/>
    <col min="2827" max="3072" width="9" style="3"/>
    <col min="3073" max="3073" width="6.375" style="3" customWidth="1"/>
    <col min="3074" max="3074" width="23.25" style="3" customWidth="1"/>
    <col min="3075" max="3076" width="9" style="3" hidden="1" customWidth="1"/>
    <col min="3077" max="3077" width="21" style="3" customWidth="1"/>
    <col min="3078" max="3078" width="20.75" style="3" customWidth="1"/>
    <col min="3079" max="3082" width="9" style="3" hidden="1" customWidth="1"/>
    <col min="3083" max="3328" width="9" style="3"/>
    <col min="3329" max="3329" width="6.375" style="3" customWidth="1"/>
    <col min="3330" max="3330" width="23.25" style="3" customWidth="1"/>
    <col min="3331" max="3332" width="9" style="3" hidden="1" customWidth="1"/>
    <col min="3333" max="3333" width="21" style="3" customWidth="1"/>
    <col min="3334" max="3334" width="20.75" style="3" customWidth="1"/>
    <col min="3335" max="3338" width="9" style="3" hidden="1" customWidth="1"/>
    <col min="3339" max="3584" width="9" style="3"/>
    <col min="3585" max="3585" width="6.375" style="3" customWidth="1"/>
    <col min="3586" max="3586" width="23.25" style="3" customWidth="1"/>
    <col min="3587" max="3588" width="9" style="3" hidden="1" customWidth="1"/>
    <col min="3589" max="3589" width="21" style="3" customWidth="1"/>
    <col min="3590" max="3590" width="20.75" style="3" customWidth="1"/>
    <col min="3591" max="3594" width="9" style="3" hidden="1" customWidth="1"/>
    <col min="3595" max="3840" width="9" style="3"/>
    <col min="3841" max="3841" width="6.375" style="3" customWidth="1"/>
    <col min="3842" max="3842" width="23.25" style="3" customWidth="1"/>
    <col min="3843" max="3844" width="9" style="3" hidden="1" customWidth="1"/>
    <col min="3845" max="3845" width="21" style="3" customWidth="1"/>
    <col min="3846" max="3846" width="20.75" style="3" customWidth="1"/>
    <col min="3847" max="3850" width="9" style="3" hidden="1" customWidth="1"/>
    <col min="3851" max="4096" width="9" style="3"/>
    <col min="4097" max="4097" width="6.375" style="3" customWidth="1"/>
    <col min="4098" max="4098" width="23.25" style="3" customWidth="1"/>
    <col min="4099" max="4100" width="9" style="3" hidden="1" customWidth="1"/>
    <col min="4101" max="4101" width="21" style="3" customWidth="1"/>
    <col min="4102" max="4102" width="20.75" style="3" customWidth="1"/>
    <col min="4103" max="4106" width="9" style="3" hidden="1" customWidth="1"/>
    <col min="4107" max="4352" width="9" style="3"/>
    <col min="4353" max="4353" width="6.375" style="3" customWidth="1"/>
    <col min="4354" max="4354" width="23.25" style="3" customWidth="1"/>
    <col min="4355" max="4356" width="9" style="3" hidden="1" customWidth="1"/>
    <col min="4357" max="4357" width="21" style="3" customWidth="1"/>
    <col min="4358" max="4358" width="20.75" style="3" customWidth="1"/>
    <col min="4359" max="4362" width="9" style="3" hidden="1" customWidth="1"/>
    <col min="4363" max="4608" width="9" style="3"/>
    <col min="4609" max="4609" width="6.375" style="3" customWidth="1"/>
    <col min="4610" max="4610" width="23.25" style="3" customWidth="1"/>
    <col min="4611" max="4612" width="9" style="3" hidden="1" customWidth="1"/>
    <col min="4613" max="4613" width="21" style="3" customWidth="1"/>
    <col min="4614" max="4614" width="20.75" style="3" customWidth="1"/>
    <col min="4615" max="4618" width="9" style="3" hidden="1" customWidth="1"/>
    <col min="4619" max="4864" width="9" style="3"/>
    <col min="4865" max="4865" width="6.375" style="3" customWidth="1"/>
    <col min="4866" max="4866" width="23.25" style="3" customWidth="1"/>
    <col min="4867" max="4868" width="9" style="3" hidden="1" customWidth="1"/>
    <col min="4869" max="4869" width="21" style="3" customWidth="1"/>
    <col min="4870" max="4870" width="20.75" style="3" customWidth="1"/>
    <col min="4871" max="4874" width="9" style="3" hidden="1" customWidth="1"/>
    <col min="4875" max="5120" width="9" style="3"/>
    <col min="5121" max="5121" width="6.375" style="3" customWidth="1"/>
    <col min="5122" max="5122" width="23.25" style="3" customWidth="1"/>
    <col min="5123" max="5124" width="9" style="3" hidden="1" customWidth="1"/>
    <col min="5125" max="5125" width="21" style="3" customWidth="1"/>
    <col min="5126" max="5126" width="20.75" style="3" customWidth="1"/>
    <col min="5127" max="5130" width="9" style="3" hidden="1" customWidth="1"/>
    <col min="5131" max="5376" width="9" style="3"/>
    <col min="5377" max="5377" width="6.375" style="3" customWidth="1"/>
    <col min="5378" max="5378" width="23.25" style="3" customWidth="1"/>
    <col min="5379" max="5380" width="9" style="3" hidden="1" customWidth="1"/>
    <col min="5381" max="5381" width="21" style="3" customWidth="1"/>
    <col min="5382" max="5382" width="20.75" style="3" customWidth="1"/>
    <col min="5383" max="5386" width="9" style="3" hidden="1" customWidth="1"/>
    <col min="5387" max="5632" width="9" style="3"/>
    <col min="5633" max="5633" width="6.375" style="3" customWidth="1"/>
    <col min="5634" max="5634" width="23.25" style="3" customWidth="1"/>
    <col min="5635" max="5636" width="9" style="3" hidden="1" customWidth="1"/>
    <col min="5637" max="5637" width="21" style="3" customWidth="1"/>
    <col min="5638" max="5638" width="20.75" style="3" customWidth="1"/>
    <col min="5639" max="5642" width="9" style="3" hidden="1" customWidth="1"/>
    <col min="5643" max="5888" width="9" style="3"/>
    <col min="5889" max="5889" width="6.375" style="3" customWidth="1"/>
    <col min="5890" max="5890" width="23.25" style="3" customWidth="1"/>
    <col min="5891" max="5892" width="9" style="3" hidden="1" customWidth="1"/>
    <col min="5893" max="5893" width="21" style="3" customWidth="1"/>
    <col min="5894" max="5894" width="20.75" style="3" customWidth="1"/>
    <col min="5895" max="5898" width="9" style="3" hidden="1" customWidth="1"/>
    <col min="5899" max="6144" width="9" style="3"/>
    <col min="6145" max="6145" width="6.375" style="3" customWidth="1"/>
    <col min="6146" max="6146" width="23.25" style="3" customWidth="1"/>
    <col min="6147" max="6148" width="9" style="3" hidden="1" customWidth="1"/>
    <col min="6149" max="6149" width="21" style="3" customWidth="1"/>
    <col min="6150" max="6150" width="20.75" style="3" customWidth="1"/>
    <col min="6151" max="6154" width="9" style="3" hidden="1" customWidth="1"/>
    <col min="6155" max="6400" width="9" style="3"/>
    <col min="6401" max="6401" width="6.375" style="3" customWidth="1"/>
    <col min="6402" max="6402" width="23.25" style="3" customWidth="1"/>
    <col min="6403" max="6404" width="9" style="3" hidden="1" customWidth="1"/>
    <col min="6405" max="6405" width="21" style="3" customWidth="1"/>
    <col min="6406" max="6406" width="20.75" style="3" customWidth="1"/>
    <col min="6407" max="6410" width="9" style="3" hidden="1" customWidth="1"/>
    <col min="6411" max="6656" width="9" style="3"/>
    <col min="6657" max="6657" width="6.375" style="3" customWidth="1"/>
    <col min="6658" max="6658" width="23.25" style="3" customWidth="1"/>
    <col min="6659" max="6660" width="9" style="3" hidden="1" customWidth="1"/>
    <col min="6661" max="6661" width="21" style="3" customWidth="1"/>
    <col min="6662" max="6662" width="20.75" style="3" customWidth="1"/>
    <col min="6663" max="6666" width="9" style="3" hidden="1" customWidth="1"/>
    <col min="6667" max="6912" width="9" style="3"/>
    <col min="6913" max="6913" width="6.375" style="3" customWidth="1"/>
    <col min="6914" max="6914" width="23.25" style="3" customWidth="1"/>
    <col min="6915" max="6916" width="9" style="3" hidden="1" customWidth="1"/>
    <col min="6917" max="6917" width="21" style="3" customWidth="1"/>
    <col min="6918" max="6918" width="20.75" style="3" customWidth="1"/>
    <col min="6919" max="6922" width="9" style="3" hidden="1" customWidth="1"/>
    <col min="6923" max="7168" width="9" style="3"/>
    <col min="7169" max="7169" width="6.375" style="3" customWidth="1"/>
    <col min="7170" max="7170" width="23.25" style="3" customWidth="1"/>
    <col min="7171" max="7172" width="9" style="3" hidden="1" customWidth="1"/>
    <col min="7173" max="7173" width="21" style="3" customWidth="1"/>
    <col min="7174" max="7174" width="20.75" style="3" customWidth="1"/>
    <col min="7175" max="7178" width="9" style="3" hidden="1" customWidth="1"/>
    <col min="7179" max="7424" width="9" style="3"/>
    <col min="7425" max="7425" width="6.375" style="3" customWidth="1"/>
    <col min="7426" max="7426" width="23.25" style="3" customWidth="1"/>
    <col min="7427" max="7428" width="9" style="3" hidden="1" customWidth="1"/>
    <col min="7429" max="7429" width="21" style="3" customWidth="1"/>
    <col min="7430" max="7430" width="20.75" style="3" customWidth="1"/>
    <col min="7431" max="7434" width="9" style="3" hidden="1" customWidth="1"/>
    <col min="7435" max="7680" width="9" style="3"/>
    <col min="7681" max="7681" width="6.375" style="3" customWidth="1"/>
    <col min="7682" max="7682" width="23.25" style="3" customWidth="1"/>
    <col min="7683" max="7684" width="9" style="3" hidden="1" customWidth="1"/>
    <col min="7685" max="7685" width="21" style="3" customWidth="1"/>
    <col min="7686" max="7686" width="20.75" style="3" customWidth="1"/>
    <col min="7687" max="7690" width="9" style="3" hidden="1" customWidth="1"/>
    <col min="7691" max="7936" width="9" style="3"/>
    <col min="7937" max="7937" width="6.375" style="3" customWidth="1"/>
    <col min="7938" max="7938" width="23.25" style="3" customWidth="1"/>
    <col min="7939" max="7940" width="9" style="3" hidden="1" customWidth="1"/>
    <col min="7941" max="7941" width="21" style="3" customWidth="1"/>
    <col min="7942" max="7942" width="20.75" style="3" customWidth="1"/>
    <col min="7943" max="7946" width="9" style="3" hidden="1" customWidth="1"/>
    <col min="7947" max="8192" width="9" style="3"/>
    <col min="8193" max="8193" width="6.375" style="3" customWidth="1"/>
    <col min="8194" max="8194" width="23.25" style="3" customWidth="1"/>
    <col min="8195" max="8196" width="9" style="3" hidden="1" customWidth="1"/>
    <col min="8197" max="8197" width="21" style="3" customWidth="1"/>
    <col min="8198" max="8198" width="20.75" style="3" customWidth="1"/>
    <col min="8199" max="8202" width="9" style="3" hidden="1" customWidth="1"/>
    <col min="8203" max="8448" width="9" style="3"/>
    <col min="8449" max="8449" width="6.375" style="3" customWidth="1"/>
    <col min="8450" max="8450" width="23.25" style="3" customWidth="1"/>
    <col min="8451" max="8452" width="9" style="3" hidden="1" customWidth="1"/>
    <col min="8453" max="8453" width="21" style="3" customWidth="1"/>
    <col min="8454" max="8454" width="20.75" style="3" customWidth="1"/>
    <col min="8455" max="8458" width="9" style="3" hidden="1" customWidth="1"/>
    <col min="8459" max="8704" width="9" style="3"/>
    <col min="8705" max="8705" width="6.375" style="3" customWidth="1"/>
    <col min="8706" max="8706" width="23.25" style="3" customWidth="1"/>
    <col min="8707" max="8708" width="9" style="3" hidden="1" customWidth="1"/>
    <col min="8709" max="8709" width="21" style="3" customWidth="1"/>
    <col min="8710" max="8710" width="20.75" style="3" customWidth="1"/>
    <col min="8711" max="8714" width="9" style="3" hidden="1" customWidth="1"/>
    <col min="8715" max="8960" width="9" style="3"/>
    <col min="8961" max="8961" width="6.375" style="3" customWidth="1"/>
    <col min="8962" max="8962" width="23.25" style="3" customWidth="1"/>
    <col min="8963" max="8964" width="9" style="3" hidden="1" customWidth="1"/>
    <col min="8965" max="8965" width="21" style="3" customWidth="1"/>
    <col min="8966" max="8966" width="20.75" style="3" customWidth="1"/>
    <col min="8967" max="8970" width="9" style="3" hidden="1" customWidth="1"/>
    <col min="8971" max="9216" width="9" style="3"/>
    <col min="9217" max="9217" width="6.375" style="3" customWidth="1"/>
    <col min="9218" max="9218" width="23.25" style="3" customWidth="1"/>
    <col min="9219" max="9220" width="9" style="3" hidden="1" customWidth="1"/>
    <col min="9221" max="9221" width="21" style="3" customWidth="1"/>
    <col min="9222" max="9222" width="20.75" style="3" customWidth="1"/>
    <col min="9223" max="9226" width="9" style="3" hidden="1" customWidth="1"/>
    <col min="9227" max="9472" width="9" style="3"/>
    <col min="9473" max="9473" width="6.375" style="3" customWidth="1"/>
    <col min="9474" max="9474" width="23.25" style="3" customWidth="1"/>
    <col min="9475" max="9476" width="9" style="3" hidden="1" customWidth="1"/>
    <col min="9477" max="9477" width="21" style="3" customWidth="1"/>
    <col min="9478" max="9478" width="20.75" style="3" customWidth="1"/>
    <col min="9479" max="9482" width="9" style="3" hidden="1" customWidth="1"/>
    <col min="9483" max="9728" width="9" style="3"/>
    <col min="9729" max="9729" width="6.375" style="3" customWidth="1"/>
    <col min="9730" max="9730" width="23.25" style="3" customWidth="1"/>
    <col min="9731" max="9732" width="9" style="3" hidden="1" customWidth="1"/>
    <col min="9733" max="9733" width="21" style="3" customWidth="1"/>
    <col min="9734" max="9734" width="20.75" style="3" customWidth="1"/>
    <col min="9735" max="9738" width="9" style="3" hidden="1" customWidth="1"/>
    <col min="9739" max="9984" width="9" style="3"/>
    <col min="9985" max="9985" width="6.375" style="3" customWidth="1"/>
    <col min="9986" max="9986" width="23.25" style="3" customWidth="1"/>
    <col min="9987" max="9988" width="9" style="3" hidden="1" customWidth="1"/>
    <col min="9989" max="9989" width="21" style="3" customWidth="1"/>
    <col min="9990" max="9990" width="20.75" style="3" customWidth="1"/>
    <col min="9991" max="9994" width="9" style="3" hidden="1" customWidth="1"/>
    <col min="9995" max="10240" width="9" style="3"/>
    <col min="10241" max="10241" width="6.375" style="3" customWidth="1"/>
    <col min="10242" max="10242" width="23.25" style="3" customWidth="1"/>
    <col min="10243" max="10244" width="9" style="3" hidden="1" customWidth="1"/>
    <col min="10245" max="10245" width="21" style="3" customWidth="1"/>
    <col min="10246" max="10246" width="20.75" style="3" customWidth="1"/>
    <col min="10247" max="10250" width="9" style="3" hidden="1" customWidth="1"/>
    <col min="10251" max="10496" width="9" style="3"/>
    <col min="10497" max="10497" width="6.375" style="3" customWidth="1"/>
    <col min="10498" max="10498" width="23.25" style="3" customWidth="1"/>
    <col min="10499" max="10500" width="9" style="3" hidden="1" customWidth="1"/>
    <col min="10501" max="10501" width="21" style="3" customWidth="1"/>
    <col min="10502" max="10502" width="20.75" style="3" customWidth="1"/>
    <col min="10503" max="10506" width="9" style="3" hidden="1" customWidth="1"/>
    <col min="10507" max="10752" width="9" style="3"/>
    <col min="10753" max="10753" width="6.375" style="3" customWidth="1"/>
    <col min="10754" max="10754" width="23.25" style="3" customWidth="1"/>
    <col min="10755" max="10756" width="9" style="3" hidden="1" customWidth="1"/>
    <col min="10757" max="10757" width="21" style="3" customWidth="1"/>
    <col min="10758" max="10758" width="20.75" style="3" customWidth="1"/>
    <col min="10759" max="10762" width="9" style="3" hidden="1" customWidth="1"/>
    <col min="10763" max="11008" width="9" style="3"/>
    <col min="11009" max="11009" width="6.375" style="3" customWidth="1"/>
    <col min="11010" max="11010" width="23.25" style="3" customWidth="1"/>
    <col min="11011" max="11012" width="9" style="3" hidden="1" customWidth="1"/>
    <col min="11013" max="11013" width="21" style="3" customWidth="1"/>
    <col min="11014" max="11014" width="20.75" style="3" customWidth="1"/>
    <col min="11015" max="11018" width="9" style="3" hidden="1" customWidth="1"/>
    <col min="11019" max="11264" width="9" style="3"/>
    <col min="11265" max="11265" width="6.375" style="3" customWidth="1"/>
    <col min="11266" max="11266" width="23.25" style="3" customWidth="1"/>
    <col min="11267" max="11268" width="9" style="3" hidden="1" customWidth="1"/>
    <col min="11269" max="11269" width="21" style="3" customWidth="1"/>
    <col min="11270" max="11270" width="20.75" style="3" customWidth="1"/>
    <col min="11271" max="11274" width="9" style="3" hidden="1" customWidth="1"/>
    <col min="11275" max="11520" width="9" style="3"/>
    <col min="11521" max="11521" width="6.375" style="3" customWidth="1"/>
    <col min="11522" max="11522" width="23.25" style="3" customWidth="1"/>
    <col min="11523" max="11524" width="9" style="3" hidden="1" customWidth="1"/>
    <col min="11525" max="11525" width="21" style="3" customWidth="1"/>
    <col min="11526" max="11526" width="20.75" style="3" customWidth="1"/>
    <col min="11527" max="11530" width="9" style="3" hidden="1" customWidth="1"/>
    <col min="11531" max="11776" width="9" style="3"/>
    <col min="11777" max="11777" width="6.375" style="3" customWidth="1"/>
    <col min="11778" max="11778" width="23.25" style="3" customWidth="1"/>
    <col min="11779" max="11780" width="9" style="3" hidden="1" customWidth="1"/>
    <col min="11781" max="11781" width="21" style="3" customWidth="1"/>
    <col min="11782" max="11782" width="20.75" style="3" customWidth="1"/>
    <col min="11783" max="11786" width="9" style="3" hidden="1" customWidth="1"/>
    <col min="11787" max="12032" width="9" style="3"/>
    <col min="12033" max="12033" width="6.375" style="3" customWidth="1"/>
    <col min="12034" max="12034" width="23.25" style="3" customWidth="1"/>
    <col min="12035" max="12036" width="9" style="3" hidden="1" customWidth="1"/>
    <col min="12037" max="12037" width="21" style="3" customWidth="1"/>
    <col min="12038" max="12038" width="20.75" style="3" customWidth="1"/>
    <col min="12039" max="12042" width="9" style="3" hidden="1" customWidth="1"/>
    <col min="12043" max="12288" width="9" style="3"/>
    <col min="12289" max="12289" width="6.375" style="3" customWidth="1"/>
    <col min="12290" max="12290" width="23.25" style="3" customWidth="1"/>
    <col min="12291" max="12292" width="9" style="3" hidden="1" customWidth="1"/>
    <col min="12293" max="12293" width="21" style="3" customWidth="1"/>
    <col min="12294" max="12294" width="20.75" style="3" customWidth="1"/>
    <col min="12295" max="12298" width="9" style="3" hidden="1" customWidth="1"/>
    <col min="12299" max="12544" width="9" style="3"/>
    <col min="12545" max="12545" width="6.375" style="3" customWidth="1"/>
    <col min="12546" max="12546" width="23.25" style="3" customWidth="1"/>
    <col min="12547" max="12548" width="9" style="3" hidden="1" customWidth="1"/>
    <col min="12549" max="12549" width="21" style="3" customWidth="1"/>
    <col min="12550" max="12550" width="20.75" style="3" customWidth="1"/>
    <col min="12551" max="12554" width="9" style="3" hidden="1" customWidth="1"/>
    <col min="12555" max="12800" width="9" style="3"/>
    <col min="12801" max="12801" width="6.375" style="3" customWidth="1"/>
    <col min="12802" max="12802" width="23.25" style="3" customWidth="1"/>
    <col min="12803" max="12804" width="9" style="3" hidden="1" customWidth="1"/>
    <col min="12805" max="12805" width="21" style="3" customWidth="1"/>
    <col min="12806" max="12806" width="20.75" style="3" customWidth="1"/>
    <col min="12807" max="12810" width="9" style="3" hidden="1" customWidth="1"/>
    <col min="12811" max="13056" width="9" style="3"/>
    <col min="13057" max="13057" width="6.375" style="3" customWidth="1"/>
    <col min="13058" max="13058" width="23.25" style="3" customWidth="1"/>
    <col min="13059" max="13060" width="9" style="3" hidden="1" customWidth="1"/>
    <col min="13061" max="13061" width="21" style="3" customWidth="1"/>
    <col min="13062" max="13062" width="20.75" style="3" customWidth="1"/>
    <col min="13063" max="13066" width="9" style="3" hidden="1" customWidth="1"/>
    <col min="13067" max="13312" width="9" style="3"/>
    <col min="13313" max="13313" width="6.375" style="3" customWidth="1"/>
    <col min="13314" max="13314" width="23.25" style="3" customWidth="1"/>
    <col min="13315" max="13316" width="9" style="3" hidden="1" customWidth="1"/>
    <col min="13317" max="13317" width="21" style="3" customWidth="1"/>
    <col min="13318" max="13318" width="20.75" style="3" customWidth="1"/>
    <col min="13319" max="13322" width="9" style="3" hidden="1" customWidth="1"/>
    <col min="13323" max="13568" width="9" style="3"/>
    <col min="13569" max="13569" width="6.375" style="3" customWidth="1"/>
    <col min="13570" max="13570" width="23.25" style="3" customWidth="1"/>
    <col min="13571" max="13572" width="9" style="3" hidden="1" customWidth="1"/>
    <col min="13573" max="13573" width="21" style="3" customWidth="1"/>
    <col min="13574" max="13574" width="20.75" style="3" customWidth="1"/>
    <col min="13575" max="13578" width="9" style="3" hidden="1" customWidth="1"/>
    <col min="13579" max="13824" width="9" style="3"/>
    <col min="13825" max="13825" width="6.375" style="3" customWidth="1"/>
    <col min="13826" max="13826" width="23.25" style="3" customWidth="1"/>
    <col min="13827" max="13828" width="9" style="3" hidden="1" customWidth="1"/>
    <col min="13829" max="13829" width="21" style="3" customWidth="1"/>
    <col min="13830" max="13830" width="20.75" style="3" customWidth="1"/>
    <col min="13831" max="13834" width="9" style="3" hidden="1" customWidth="1"/>
    <col min="13835" max="14080" width="9" style="3"/>
    <col min="14081" max="14081" width="6.375" style="3" customWidth="1"/>
    <col min="14082" max="14082" width="23.25" style="3" customWidth="1"/>
    <col min="14083" max="14084" width="9" style="3" hidden="1" customWidth="1"/>
    <col min="14085" max="14085" width="21" style="3" customWidth="1"/>
    <col min="14086" max="14086" width="20.75" style="3" customWidth="1"/>
    <col min="14087" max="14090" width="9" style="3" hidden="1" customWidth="1"/>
    <col min="14091" max="14336" width="9" style="3"/>
    <col min="14337" max="14337" width="6.375" style="3" customWidth="1"/>
    <col min="14338" max="14338" width="23.25" style="3" customWidth="1"/>
    <col min="14339" max="14340" width="9" style="3" hidden="1" customWidth="1"/>
    <col min="14341" max="14341" width="21" style="3" customWidth="1"/>
    <col min="14342" max="14342" width="20.75" style="3" customWidth="1"/>
    <col min="14343" max="14346" width="9" style="3" hidden="1" customWidth="1"/>
    <col min="14347" max="14592" width="9" style="3"/>
    <col min="14593" max="14593" width="6.375" style="3" customWidth="1"/>
    <col min="14594" max="14594" width="23.25" style="3" customWidth="1"/>
    <col min="14595" max="14596" width="9" style="3" hidden="1" customWidth="1"/>
    <col min="14597" max="14597" width="21" style="3" customWidth="1"/>
    <col min="14598" max="14598" width="20.75" style="3" customWidth="1"/>
    <col min="14599" max="14602" width="9" style="3" hidden="1" customWidth="1"/>
    <col min="14603" max="14848" width="9" style="3"/>
    <col min="14849" max="14849" width="6.375" style="3" customWidth="1"/>
    <col min="14850" max="14850" width="23.25" style="3" customWidth="1"/>
    <col min="14851" max="14852" width="9" style="3" hidden="1" customWidth="1"/>
    <col min="14853" max="14853" width="21" style="3" customWidth="1"/>
    <col min="14854" max="14854" width="20.75" style="3" customWidth="1"/>
    <col min="14855" max="14858" width="9" style="3" hidden="1" customWidth="1"/>
    <col min="14859" max="15104" width="9" style="3"/>
    <col min="15105" max="15105" width="6.375" style="3" customWidth="1"/>
    <col min="15106" max="15106" width="23.25" style="3" customWidth="1"/>
    <col min="15107" max="15108" width="9" style="3" hidden="1" customWidth="1"/>
    <col min="15109" max="15109" width="21" style="3" customWidth="1"/>
    <col min="15110" max="15110" width="20.75" style="3" customWidth="1"/>
    <col min="15111" max="15114" width="9" style="3" hidden="1" customWidth="1"/>
    <col min="15115" max="15360" width="9" style="3"/>
    <col min="15361" max="15361" width="6.375" style="3" customWidth="1"/>
    <col min="15362" max="15362" width="23.25" style="3" customWidth="1"/>
    <col min="15363" max="15364" width="9" style="3" hidden="1" customWidth="1"/>
    <col min="15365" max="15365" width="21" style="3" customWidth="1"/>
    <col min="15366" max="15366" width="20.75" style="3" customWidth="1"/>
    <col min="15367" max="15370" width="9" style="3" hidden="1" customWidth="1"/>
    <col min="15371" max="15616" width="9" style="3"/>
    <col min="15617" max="15617" width="6.375" style="3" customWidth="1"/>
    <col min="15618" max="15618" width="23.25" style="3" customWidth="1"/>
    <col min="15619" max="15620" width="9" style="3" hidden="1" customWidth="1"/>
    <col min="15621" max="15621" width="21" style="3" customWidth="1"/>
    <col min="15622" max="15622" width="20.75" style="3" customWidth="1"/>
    <col min="15623" max="15626" width="9" style="3" hidden="1" customWidth="1"/>
    <col min="15627" max="15872" width="9" style="3"/>
    <col min="15873" max="15873" width="6.375" style="3" customWidth="1"/>
    <col min="15874" max="15874" width="23.25" style="3" customWidth="1"/>
    <col min="15875" max="15876" width="9" style="3" hidden="1" customWidth="1"/>
    <col min="15877" max="15877" width="21" style="3" customWidth="1"/>
    <col min="15878" max="15878" width="20.75" style="3" customWidth="1"/>
    <col min="15879" max="15882" width="9" style="3" hidden="1" customWidth="1"/>
    <col min="15883" max="16128" width="9" style="3"/>
    <col min="16129" max="16129" width="6.375" style="3" customWidth="1"/>
    <col min="16130" max="16130" width="23.25" style="3" customWidth="1"/>
    <col min="16131" max="16132" width="9" style="3" hidden="1" customWidth="1"/>
    <col min="16133" max="16133" width="21" style="3" customWidth="1"/>
    <col min="16134" max="16134" width="20.75" style="3" customWidth="1"/>
    <col min="16135" max="16138" width="9" style="3" hidden="1" customWidth="1"/>
    <col min="16139" max="16384" width="9" style="3"/>
  </cols>
  <sheetData>
    <row r="1" s="28" customFormat="1" ht="23.25" spans="1:10">
      <c r="A1" s="5" t="s">
        <v>108</v>
      </c>
      <c r="B1" s="6"/>
      <c r="C1" s="6"/>
      <c r="D1" s="6"/>
      <c r="E1" s="6"/>
      <c r="F1" s="6"/>
      <c r="G1" s="6"/>
      <c r="H1" s="6"/>
      <c r="I1" s="6"/>
      <c r="J1" s="6"/>
    </row>
    <row r="2" ht="23.25" spans="1:12">
      <c r="A2" s="7"/>
      <c r="B2" s="7"/>
      <c r="C2" s="7"/>
      <c r="D2" s="7"/>
      <c r="E2" s="8"/>
      <c r="F2" s="8" t="s">
        <v>109</v>
      </c>
      <c r="G2" s="8"/>
      <c r="I2" s="187"/>
      <c r="K2" s="28"/>
      <c r="L2" s="28"/>
    </row>
    <row r="3" ht="23.25" spans="1:12">
      <c r="A3" s="106" t="str">
        <f>基本信息!C4</f>
        <v>评估基准日：2020年1月1日</v>
      </c>
      <c r="B3" s="106"/>
      <c r="C3" s="106"/>
      <c r="D3" s="106"/>
      <c r="E3" s="31"/>
      <c r="F3" s="31"/>
      <c r="G3" s="31"/>
      <c r="H3" s="31"/>
      <c r="I3" s="31"/>
      <c r="J3" s="31"/>
      <c r="K3" s="28"/>
      <c r="L3" s="28"/>
    </row>
    <row r="4" ht="24" spans="1:12">
      <c r="A4" s="128" t="str">
        <f>变量表!B4</f>
        <v>C有限责任公司</v>
      </c>
      <c r="F4" s="3" t="s">
        <v>110</v>
      </c>
      <c r="H4" s="167"/>
      <c r="K4" s="28"/>
      <c r="L4" s="28"/>
    </row>
    <row r="5" s="131" customFormat="1" ht="12.75" spans="1:10">
      <c r="A5" s="168" t="s">
        <v>111</v>
      </c>
      <c r="B5" s="169" t="s">
        <v>112</v>
      </c>
      <c r="C5" s="170" t="s">
        <v>113</v>
      </c>
      <c r="D5" s="171"/>
      <c r="E5" s="169" t="s">
        <v>87</v>
      </c>
      <c r="F5" s="172"/>
      <c r="G5" s="169" t="s">
        <v>114</v>
      </c>
      <c r="H5" s="172"/>
      <c r="I5" s="169" t="s">
        <v>115</v>
      </c>
      <c r="J5" s="188"/>
    </row>
    <row r="6" s="131" customFormat="1" ht="12.75" spans="1:10">
      <c r="A6" s="173"/>
      <c r="B6" s="14"/>
      <c r="C6" s="22" t="s">
        <v>116</v>
      </c>
      <c r="D6" s="11" t="s">
        <v>117</v>
      </c>
      <c r="E6" s="11" t="s">
        <v>116</v>
      </c>
      <c r="F6" s="11" t="s">
        <v>117</v>
      </c>
      <c r="G6" s="11" t="s">
        <v>116</v>
      </c>
      <c r="H6" s="11" t="s">
        <v>117</v>
      </c>
      <c r="I6" s="11" t="s">
        <v>116</v>
      </c>
      <c r="J6" s="189" t="s">
        <v>117</v>
      </c>
    </row>
    <row r="7" ht="13.5" spans="1:10">
      <c r="A7" s="174"/>
      <c r="B7" s="175" t="s">
        <v>118</v>
      </c>
      <c r="C7" s="52">
        <f t="shared" ref="C7:H7" si="0">SUM(C8:C11)</f>
        <v>0</v>
      </c>
      <c r="D7" s="52">
        <f t="shared" si="0"/>
        <v>0</v>
      </c>
      <c r="E7" s="52">
        <f t="shared" si="0"/>
        <v>0</v>
      </c>
      <c r="F7" s="52">
        <f t="shared" si="0"/>
        <v>1381760</v>
      </c>
      <c r="G7" s="52">
        <f t="shared" si="0"/>
        <v>0</v>
      </c>
      <c r="H7" s="52">
        <f t="shared" si="0"/>
        <v>1381760</v>
      </c>
      <c r="I7" s="23">
        <f t="shared" ref="I7:J8" si="1">IF(C7=0,0,ROUND(G7/C7*100,2))</f>
        <v>0</v>
      </c>
      <c r="J7" s="190">
        <f t="shared" si="1"/>
        <v>0</v>
      </c>
    </row>
    <row r="8" ht="13.5" spans="1:10">
      <c r="A8" s="174" t="s">
        <v>119</v>
      </c>
      <c r="B8" s="176" t="s">
        <v>120</v>
      </c>
      <c r="C8" s="52"/>
      <c r="D8" s="52"/>
      <c r="E8" s="52"/>
      <c r="F8" s="23">
        <f>'[1]4-6-1房屋建筑物'!T19</f>
        <v>1381760</v>
      </c>
      <c r="G8" s="23">
        <f>E8-C8</f>
        <v>0</v>
      </c>
      <c r="H8" s="23">
        <f>F8-D8</f>
        <v>1381760</v>
      </c>
      <c r="I8" s="23">
        <f t="shared" si="1"/>
        <v>0</v>
      </c>
      <c r="J8" s="190">
        <f t="shared" si="1"/>
        <v>0</v>
      </c>
    </row>
    <row r="9" ht="13.5" spans="1:10">
      <c r="A9" s="174"/>
      <c r="B9" s="176"/>
      <c r="C9" s="52"/>
      <c r="D9" s="52"/>
      <c r="E9" s="52"/>
      <c r="F9" s="23"/>
      <c r="G9" s="23"/>
      <c r="H9" s="23"/>
      <c r="I9" s="23"/>
      <c r="J9" s="190"/>
    </row>
    <row r="10" ht="13.5" spans="1:10">
      <c r="A10" s="174"/>
      <c r="B10" s="177"/>
      <c r="C10" s="52"/>
      <c r="D10" s="23"/>
      <c r="E10" s="23"/>
      <c r="F10" s="23"/>
      <c r="G10" s="23"/>
      <c r="H10" s="23"/>
      <c r="I10" s="23" t="str">
        <f>IF(C10=0,"",G10/C10*100)</f>
        <v/>
      </c>
      <c r="J10" s="190" t="str">
        <f>IF(D10=0,"",H10/D10*100)</f>
        <v/>
      </c>
    </row>
    <row r="11" ht="13.5" spans="1:10">
      <c r="A11" s="174"/>
      <c r="B11" s="177"/>
      <c r="C11" s="52"/>
      <c r="D11" s="23"/>
      <c r="E11" s="23"/>
      <c r="F11" s="23"/>
      <c r="G11" s="23"/>
      <c r="H11" s="23"/>
      <c r="I11" s="23" t="str">
        <f>IF(C11=0,"",G11/C11*100)</f>
        <v/>
      </c>
      <c r="J11" s="190" t="str">
        <f>IF(D11=0,"",H11/D11*100)</f>
        <v/>
      </c>
    </row>
    <row r="12" ht="13.5" spans="1:10">
      <c r="A12" s="174"/>
      <c r="B12" s="175" t="s">
        <v>121</v>
      </c>
      <c r="C12" s="52">
        <f t="shared" ref="C12:H12" si="2">SUM(C13:C14)</f>
        <v>0</v>
      </c>
      <c r="D12" s="52">
        <f t="shared" si="2"/>
        <v>0</v>
      </c>
      <c r="E12" s="52">
        <f t="shared" si="2"/>
        <v>0</v>
      </c>
      <c r="F12" s="52">
        <f t="shared" si="2"/>
        <v>102500</v>
      </c>
      <c r="G12" s="52">
        <f t="shared" si="2"/>
        <v>0</v>
      </c>
      <c r="H12" s="52">
        <f t="shared" si="2"/>
        <v>102500</v>
      </c>
      <c r="I12" s="23">
        <f>IF(C12=0,0,ROUND(G12/C12*100,2))</f>
        <v>0</v>
      </c>
      <c r="J12" s="190">
        <f>IF(D12=0,0,ROUND(H12/D12*100,2))</f>
        <v>0</v>
      </c>
    </row>
    <row r="13" ht="13.5" spans="1:10">
      <c r="A13" s="174" t="s">
        <v>122</v>
      </c>
      <c r="B13" s="176" t="s">
        <v>123</v>
      </c>
      <c r="C13" s="52"/>
      <c r="D13" s="52"/>
      <c r="E13" s="52"/>
      <c r="F13" s="23">
        <f>[1]机器设备!Q17</f>
        <v>102500</v>
      </c>
      <c r="G13" s="23">
        <f>E13-C13</f>
        <v>0</v>
      </c>
      <c r="H13" s="23">
        <f>F13-D13</f>
        <v>102500</v>
      </c>
      <c r="I13" s="23">
        <f>IF(C13=0,0,ROUND(G13/C13*100,2))</f>
        <v>0</v>
      </c>
      <c r="J13" s="190">
        <f>IF(D13=0,0,ROUND(H13/D13*100,2))</f>
        <v>0</v>
      </c>
    </row>
    <row r="14" ht="13.5" spans="1:10">
      <c r="A14" s="174"/>
      <c r="B14" s="177"/>
      <c r="C14" s="52"/>
      <c r="D14" s="52"/>
      <c r="E14" s="52"/>
      <c r="F14" s="23"/>
      <c r="G14" s="23"/>
      <c r="H14" s="23"/>
      <c r="I14" s="23"/>
      <c r="J14" s="190"/>
    </row>
    <row r="15" ht="13.5" spans="1:10">
      <c r="A15" s="174"/>
      <c r="B15" s="176"/>
      <c r="C15" s="52"/>
      <c r="D15" s="23"/>
      <c r="E15" s="23"/>
      <c r="F15" s="23"/>
      <c r="G15" s="23"/>
      <c r="H15" s="23"/>
      <c r="I15" s="23"/>
      <c r="J15" s="190"/>
    </row>
    <row r="16" ht="13.5" spans="1:10">
      <c r="A16" s="174"/>
      <c r="B16" s="178"/>
      <c r="C16" s="52"/>
      <c r="D16" s="23"/>
      <c r="E16" s="23"/>
      <c r="F16" s="23"/>
      <c r="G16" s="23"/>
      <c r="H16" s="23"/>
      <c r="I16" s="23" t="str">
        <f>IF(C16=0,"",G16/C16*100)</f>
        <v/>
      </c>
      <c r="J16" s="190" t="str">
        <f>IF(D16=0,"",H16/D16*100)</f>
        <v/>
      </c>
    </row>
    <row r="17" ht="13.5" spans="1:10">
      <c r="A17" s="179" t="s">
        <v>124</v>
      </c>
      <c r="B17" s="180"/>
      <c r="C17" s="52" t="e">
        <f>C7+C12+#REF!</f>
        <v>#REF!</v>
      </c>
      <c r="D17" s="52" t="e">
        <f>D7+D12+#REF!</f>
        <v>#REF!</v>
      </c>
      <c r="E17" s="52">
        <f>E7+E12</f>
        <v>0</v>
      </c>
      <c r="F17" s="52">
        <f>F7+F12</f>
        <v>1484260</v>
      </c>
      <c r="G17" s="23" t="e">
        <f t="shared" ref="G17:H19" si="3">E17-C17</f>
        <v>#REF!</v>
      </c>
      <c r="H17" s="23" t="e">
        <f t="shared" si="3"/>
        <v>#REF!</v>
      </c>
      <c r="I17" s="23" t="e">
        <f t="shared" ref="I17:J19" si="4">IF(C17=0,0,ROUND(G17/C17*100,2))</f>
        <v>#REF!</v>
      </c>
      <c r="J17" s="190" t="e">
        <f t="shared" si="4"/>
        <v>#REF!</v>
      </c>
    </row>
    <row r="18" ht="13.5" spans="1:10">
      <c r="A18" s="181" t="s">
        <v>125</v>
      </c>
      <c r="B18" s="123"/>
      <c r="C18" s="52"/>
      <c r="D18" s="23"/>
      <c r="E18" s="23"/>
      <c r="F18" s="23"/>
      <c r="G18" s="23">
        <f t="shared" si="3"/>
        <v>0</v>
      </c>
      <c r="H18" s="23">
        <f t="shared" si="3"/>
        <v>0</v>
      </c>
      <c r="I18" s="23">
        <f t="shared" si="4"/>
        <v>0</v>
      </c>
      <c r="J18" s="190">
        <f t="shared" si="4"/>
        <v>0</v>
      </c>
    </row>
    <row r="19" ht="14.25" spans="1:10">
      <c r="A19" s="182" t="s">
        <v>124</v>
      </c>
      <c r="B19" s="183"/>
      <c r="C19" s="184" t="e">
        <f>C17-C18</f>
        <v>#REF!</v>
      </c>
      <c r="D19" s="184" t="e">
        <f>D17-D18</f>
        <v>#REF!</v>
      </c>
      <c r="E19" s="184">
        <f>E17-E18</f>
        <v>0</v>
      </c>
      <c r="F19" s="184">
        <f>F17-F18</f>
        <v>1484260</v>
      </c>
      <c r="G19" s="185" t="e">
        <f t="shared" si="3"/>
        <v>#REF!</v>
      </c>
      <c r="H19" s="185" t="e">
        <f t="shared" si="3"/>
        <v>#REF!</v>
      </c>
      <c r="I19" s="185" t="e">
        <f t="shared" si="4"/>
        <v>#REF!</v>
      </c>
      <c r="J19" s="191" t="e">
        <f t="shared" si="4"/>
        <v>#REF!</v>
      </c>
    </row>
    <row r="20" ht="14.25" spans="1:10">
      <c r="A20" s="26" t="str">
        <f>基本信息!C7</f>
        <v>委托人：YYY公司</v>
      </c>
      <c r="B20" s="26"/>
      <c r="C20" s="26"/>
      <c r="D20" s="26"/>
      <c r="E20" s="44"/>
      <c r="F20" s="186" t="str">
        <f>基本信息!C5</f>
        <v>评估人员：张三  李四</v>
      </c>
      <c r="G20" s="186"/>
      <c r="H20" s="186"/>
      <c r="I20" s="186"/>
      <c r="J20" s="186"/>
    </row>
    <row r="21" ht="13.5" spans="1:10">
      <c r="A21" s="26"/>
      <c r="B21" s="26"/>
      <c r="C21" s="26"/>
      <c r="D21" s="26"/>
      <c r="E21" s="26"/>
      <c r="F21" s="26"/>
      <c r="G21" s="26"/>
      <c r="H21" s="26"/>
      <c r="I21" s="26"/>
      <c r="J21" s="26"/>
    </row>
  </sheetData>
  <protectedRanges>
    <protectedRange sqref="C18:F18" name="区域1" securityDescriptor=""/>
  </protectedRanges>
  <mergeCells count="9">
    <mergeCell ref="C5:D5"/>
    <mergeCell ref="E5:F5"/>
    <mergeCell ref="G5:H5"/>
    <mergeCell ref="I5:J5"/>
    <mergeCell ref="A17:B17"/>
    <mergeCell ref="A18:B18"/>
    <mergeCell ref="A19:B19"/>
    <mergeCell ref="A5:A6"/>
    <mergeCell ref="B5:B6"/>
  </mergeCells>
  <hyperlinks>
    <hyperlink ref="B8" location="'4-6-1房屋建筑物'!A1" display="固定资产-房屋建筑物"/>
    <hyperlink ref="B13" location="'4-6-4机器设备'!A1" display="固定资产-机器设备"/>
  </hyperlinks>
  <pageMargins left="0.699305555555556" right="0.699305555555556" top="0.75" bottom="0.75" header="0.3" footer="0.3"/>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6"/>
  <sheetViews>
    <sheetView workbookViewId="0">
      <selection activeCell="G28" sqref="G27:G28"/>
    </sheetView>
  </sheetViews>
  <sheetFormatPr defaultColWidth="9" defaultRowHeight="15.75" customHeight="1"/>
  <cols>
    <col min="1" max="1" width="3.375" style="3" customWidth="1"/>
    <col min="2" max="2" width="8.75" style="3" customWidth="1"/>
    <col min="3" max="3" width="12.875" style="3" customWidth="1" outlineLevel="1"/>
    <col min="4" max="5" width="4.875" style="3" customWidth="1" outlineLevel="1"/>
    <col min="6" max="6" width="4.875" style="3" customWidth="1"/>
    <col min="7" max="7" width="6.875" style="3" customWidth="1"/>
    <col min="8" max="8" width="9.375" style="3" customWidth="1"/>
    <col min="9" max="9" width="9.625" style="3" customWidth="1"/>
    <col min="10" max="10" width="8.25" style="3" customWidth="1"/>
    <col min="11" max="11" width="10.125" style="3" customWidth="1"/>
    <col min="12" max="12" width="8.125" style="3" hidden="1" customWidth="1" outlineLevel="1"/>
    <col min="13" max="13" width="8" style="3" hidden="1" customWidth="1" outlineLevel="1"/>
    <col min="14" max="14" width="13.375" style="3" customWidth="1" collapsed="1"/>
    <col min="15" max="16" width="9" style="3" customWidth="1"/>
    <col min="17" max="17" width="9" style="4" customWidth="1"/>
    <col min="18" max="18" width="10.25" style="4" customWidth="1"/>
    <col min="19" max="31" width="9" style="4" customWidth="1"/>
    <col min="32" max="247" width="9" style="4"/>
    <col min="248" max="248" width="5.375" style="4" customWidth="1"/>
    <col min="249" max="250" width="9" style="4" hidden="1" customWidth="1"/>
    <col min="251" max="251" width="11.625" style="4" customWidth="1"/>
    <col min="252" max="252" width="22.375" style="4" customWidth="1"/>
    <col min="253" max="256" width="9" style="4" hidden="1" customWidth="1"/>
    <col min="257" max="258" width="5.375" style="4" customWidth="1"/>
    <col min="259" max="259" width="7.25" style="4" customWidth="1"/>
    <col min="260" max="260" width="7.75" style="4" customWidth="1"/>
    <col min="261" max="261" width="7.5" style="4" customWidth="1"/>
    <col min="262" max="264" width="9" style="4" hidden="1" customWidth="1"/>
    <col min="265" max="265" width="9.625" style="4" customWidth="1"/>
    <col min="266" max="266" width="8.25" style="4" customWidth="1"/>
    <col min="267" max="267" width="10.125" style="4" customWidth="1"/>
    <col min="268" max="269" width="9" style="4" hidden="1" customWidth="1"/>
    <col min="270" max="270" width="13.375" style="4" customWidth="1"/>
    <col min="271" max="273" width="9" style="4" customWidth="1"/>
    <col min="274" max="274" width="10.25" style="4" customWidth="1"/>
    <col min="275" max="287" width="9" style="4" customWidth="1"/>
    <col min="288" max="503" width="9" style="4"/>
    <col min="504" max="504" width="5.375" style="4" customWidth="1"/>
    <col min="505" max="506" width="9" style="4" hidden="1" customWidth="1"/>
    <col min="507" max="507" width="11.625" style="4" customWidth="1"/>
    <col min="508" max="508" width="22.375" style="4" customWidth="1"/>
    <col min="509" max="512" width="9" style="4" hidden="1" customWidth="1"/>
    <col min="513" max="514" width="5.375" style="4" customWidth="1"/>
    <col min="515" max="515" width="7.25" style="4" customWidth="1"/>
    <col min="516" max="516" width="7.75" style="4" customWidth="1"/>
    <col min="517" max="517" width="7.5" style="4" customWidth="1"/>
    <col min="518" max="520" width="9" style="4" hidden="1" customWidth="1"/>
    <col min="521" max="521" width="9.625" style="4" customWidth="1"/>
    <col min="522" max="522" width="8.25" style="4" customWidth="1"/>
    <col min="523" max="523" width="10.125" style="4" customWidth="1"/>
    <col min="524" max="525" width="9" style="4" hidden="1" customWidth="1"/>
    <col min="526" max="526" width="13.375" style="4" customWidth="1"/>
    <col min="527" max="529" width="9" style="4" customWidth="1"/>
    <col min="530" max="530" width="10.25" style="4" customWidth="1"/>
    <col min="531" max="543" width="9" style="4" customWidth="1"/>
    <col min="544" max="759" width="9" style="4"/>
    <col min="760" max="760" width="5.375" style="4" customWidth="1"/>
    <col min="761" max="762" width="9" style="4" hidden="1" customWidth="1"/>
    <col min="763" max="763" width="11.625" style="4" customWidth="1"/>
    <col min="764" max="764" width="22.375" style="4" customWidth="1"/>
    <col min="765" max="768" width="9" style="4" hidden="1" customWidth="1"/>
    <col min="769" max="770" width="5.375" style="4" customWidth="1"/>
    <col min="771" max="771" width="7.25" style="4" customWidth="1"/>
    <col min="772" max="772" width="7.75" style="4" customWidth="1"/>
    <col min="773" max="773" width="7.5" style="4" customWidth="1"/>
    <col min="774" max="776" width="9" style="4" hidden="1" customWidth="1"/>
    <col min="777" max="777" width="9.625" style="4" customWidth="1"/>
    <col min="778" max="778" width="8.25" style="4" customWidth="1"/>
    <col min="779" max="779" width="10.125" style="4" customWidth="1"/>
    <col min="780" max="781" width="9" style="4" hidden="1" customWidth="1"/>
    <col min="782" max="782" width="13.375" style="4" customWidth="1"/>
    <col min="783" max="785" width="9" style="4" customWidth="1"/>
    <col min="786" max="786" width="10.25" style="4" customWidth="1"/>
    <col min="787" max="799" width="9" style="4" customWidth="1"/>
    <col min="800" max="1015" width="9" style="4"/>
    <col min="1016" max="1016" width="5.375" style="4" customWidth="1"/>
    <col min="1017" max="1018" width="9" style="4" hidden="1" customWidth="1"/>
    <col min="1019" max="1019" width="11.625" style="4" customWidth="1"/>
    <col min="1020" max="1020" width="22.375" style="4" customWidth="1"/>
    <col min="1021" max="1024" width="9" style="4" hidden="1" customWidth="1"/>
    <col min="1025" max="1026" width="5.375" style="4" customWidth="1"/>
    <col min="1027" max="1027" width="7.25" style="4" customWidth="1"/>
    <col min="1028" max="1028" width="7.75" style="4" customWidth="1"/>
    <col min="1029" max="1029" width="7.5" style="4" customWidth="1"/>
    <col min="1030" max="1032" width="9" style="4" hidden="1" customWidth="1"/>
    <col min="1033" max="1033" width="9.625" style="4" customWidth="1"/>
    <col min="1034" max="1034" width="8.25" style="4" customWidth="1"/>
    <col min="1035" max="1035" width="10.125" style="4" customWidth="1"/>
    <col min="1036" max="1037" width="9" style="4" hidden="1" customWidth="1"/>
    <col min="1038" max="1038" width="13.375" style="4" customWidth="1"/>
    <col min="1039" max="1041" width="9" style="4" customWidth="1"/>
    <col min="1042" max="1042" width="10.25" style="4" customWidth="1"/>
    <col min="1043" max="1055" width="9" style="4" customWidth="1"/>
    <col min="1056" max="1271" width="9" style="4"/>
    <col min="1272" max="1272" width="5.375" style="4" customWidth="1"/>
    <col min="1273" max="1274" width="9" style="4" hidden="1" customWidth="1"/>
    <col min="1275" max="1275" width="11.625" style="4" customWidth="1"/>
    <col min="1276" max="1276" width="22.375" style="4" customWidth="1"/>
    <col min="1277" max="1280" width="9" style="4" hidden="1" customWidth="1"/>
    <col min="1281" max="1282" width="5.375" style="4" customWidth="1"/>
    <col min="1283" max="1283" width="7.25" style="4" customWidth="1"/>
    <col min="1284" max="1284" width="7.75" style="4" customWidth="1"/>
    <col min="1285" max="1285" width="7.5" style="4" customWidth="1"/>
    <col min="1286" max="1288" width="9" style="4" hidden="1" customWidth="1"/>
    <col min="1289" max="1289" width="9.625" style="4" customWidth="1"/>
    <col min="1290" max="1290" width="8.25" style="4" customWidth="1"/>
    <col min="1291" max="1291" width="10.125" style="4" customWidth="1"/>
    <col min="1292" max="1293" width="9" style="4" hidden="1" customWidth="1"/>
    <col min="1294" max="1294" width="13.375" style="4" customWidth="1"/>
    <col min="1295" max="1297" width="9" style="4" customWidth="1"/>
    <col min="1298" max="1298" width="10.25" style="4" customWidth="1"/>
    <col min="1299" max="1311" width="9" style="4" customWidth="1"/>
    <col min="1312" max="1527" width="9" style="4"/>
    <col min="1528" max="1528" width="5.375" style="4" customWidth="1"/>
    <col min="1529" max="1530" width="9" style="4" hidden="1" customWidth="1"/>
    <col min="1531" max="1531" width="11.625" style="4" customWidth="1"/>
    <col min="1532" max="1532" width="22.375" style="4" customWidth="1"/>
    <col min="1533" max="1536" width="9" style="4" hidden="1" customWidth="1"/>
    <col min="1537" max="1538" width="5.375" style="4" customWidth="1"/>
    <col min="1539" max="1539" width="7.25" style="4" customWidth="1"/>
    <col min="1540" max="1540" width="7.75" style="4" customWidth="1"/>
    <col min="1541" max="1541" width="7.5" style="4" customWidth="1"/>
    <col min="1542" max="1544" width="9" style="4" hidden="1" customWidth="1"/>
    <col min="1545" max="1545" width="9.625" style="4" customWidth="1"/>
    <col min="1546" max="1546" width="8.25" style="4" customWidth="1"/>
    <col min="1547" max="1547" width="10.125" style="4" customWidth="1"/>
    <col min="1548" max="1549" width="9" style="4" hidden="1" customWidth="1"/>
    <col min="1550" max="1550" width="13.375" style="4" customWidth="1"/>
    <col min="1551" max="1553" width="9" style="4" customWidth="1"/>
    <col min="1554" max="1554" width="10.25" style="4" customWidth="1"/>
    <col min="1555" max="1567" width="9" style="4" customWidth="1"/>
    <col min="1568" max="1783" width="9" style="4"/>
    <col min="1784" max="1784" width="5.375" style="4" customWidth="1"/>
    <col min="1785" max="1786" width="9" style="4" hidden="1" customWidth="1"/>
    <col min="1787" max="1787" width="11.625" style="4" customWidth="1"/>
    <col min="1788" max="1788" width="22.375" style="4" customWidth="1"/>
    <col min="1789" max="1792" width="9" style="4" hidden="1" customWidth="1"/>
    <col min="1793" max="1794" width="5.375" style="4" customWidth="1"/>
    <col min="1795" max="1795" width="7.25" style="4" customWidth="1"/>
    <col min="1796" max="1796" width="7.75" style="4" customWidth="1"/>
    <col min="1797" max="1797" width="7.5" style="4" customWidth="1"/>
    <col min="1798" max="1800" width="9" style="4" hidden="1" customWidth="1"/>
    <col min="1801" max="1801" width="9.625" style="4" customWidth="1"/>
    <col min="1802" max="1802" width="8.25" style="4" customWidth="1"/>
    <col min="1803" max="1803" width="10.125" style="4" customWidth="1"/>
    <col min="1804" max="1805" width="9" style="4" hidden="1" customWidth="1"/>
    <col min="1806" max="1806" width="13.375" style="4" customWidth="1"/>
    <col min="1807" max="1809" width="9" style="4" customWidth="1"/>
    <col min="1810" max="1810" width="10.25" style="4" customWidth="1"/>
    <col min="1811" max="1823" width="9" style="4" customWidth="1"/>
    <col min="1824" max="2039" width="9" style="4"/>
    <col min="2040" max="2040" width="5.375" style="4" customWidth="1"/>
    <col min="2041" max="2042" width="9" style="4" hidden="1" customWidth="1"/>
    <col min="2043" max="2043" width="11.625" style="4" customWidth="1"/>
    <col min="2044" max="2044" width="22.375" style="4" customWidth="1"/>
    <col min="2045" max="2048" width="9" style="4" hidden="1" customWidth="1"/>
    <col min="2049" max="2050" width="5.375" style="4" customWidth="1"/>
    <col min="2051" max="2051" width="7.25" style="4" customWidth="1"/>
    <col min="2052" max="2052" width="7.75" style="4" customWidth="1"/>
    <col min="2053" max="2053" width="7.5" style="4" customWidth="1"/>
    <col min="2054" max="2056" width="9" style="4" hidden="1" customWidth="1"/>
    <col min="2057" max="2057" width="9.625" style="4" customWidth="1"/>
    <col min="2058" max="2058" width="8.25" style="4" customWidth="1"/>
    <col min="2059" max="2059" width="10.125" style="4" customWidth="1"/>
    <col min="2060" max="2061" width="9" style="4" hidden="1" customWidth="1"/>
    <col min="2062" max="2062" width="13.375" style="4" customWidth="1"/>
    <col min="2063" max="2065" width="9" style="4" customWidth="1"/>
    <col min="2066" max="2066" width="10.25" style="4" customWidth="1"/>
    <col min="2067" max="2079" width="9" style="4" customWidth="1"/>
    <col min="2080" max="2295" width="9" style="4"/>
    <col min="2296" max="2296" width="5.375" style="4" customWidth="1"/>
    <col min="2297" max="2298" width="9" style="4" hidden="1" customWidth="1"/>
    <col min="2299" max="2299" width="11.625" style="4" customWidth="1"/>
    <col min="2300" max="2300" width="22.375" style="4" customWidth="1"/>
    <col min="2301" max="2304" width="9" style="4" hidden="1" customWidth="1"/>
    <col min="2305" max="2306" width="5.375" style="4" customWidth="1"/>
    <col min="2307" max="2307" width="7.25" style="4" customWidth="1"/>
    <col min="2308" max="2308" width="7.75" style="4" customWidth="1"/>
    <col min="2309" max="2309" width="7.5" style="4" customWidth="1"/>
    <col min="2310" max="2312" width="9" style="4" hidden="1" customWidth="1"/>
    <col min="2313" max="2313" width="9.625" style="4" customWidth="1"/>
    <col min="2314" max="2314" width="8.25" style="4" customWidth="1"/>
    <col min="2315" max="2315" width="10.125" style="4" customWidth="1"/>
    <col min="2316" max="2317" width="9" style="4" hidden="1" customWidth="1"/>
    <col min="2318" max="2318" width="13.375" style="4" customWidth="1"/>
    <col min="2319" max="2321" width="9" style="4" customWidth="1"/>
    <col min="2322" max="2322" width="10.25" style="4" customWidth="1"/>
    <col min="2323" max="2335" width="9" style="4" customWidth="1"/>
    <col min="2336" max="2551" width="9" style="4"/>
    <col min="2552" max="2552" width="5.375" style="4" customWidth="1"/>
    <col min="2553" max="2554" width="9" style="4" hidden="1" customWidth="1"/>
    <col min="2555" max="2555" width="11.625" style="4" customWidth="1"/>
    <col min="2556" max="2556" width="22.375" style="4" customWidth="1"/>
    <col min="2557" max="2560" width="9" style="4" hidden="1" customWidth="1"/>
    <col min="2561" max="2562" width="5.375" style="4" customWidth="1"/>
    <col min="2563" max="2563" width="7.25" style="4" customWidth="1"/>
    <col min="2564" max="2564" width="7.75" style="4" customWidth="1"/>
    <col min="2565" max="2565" width="7.5" style="4" customWidth="1"/>
    <col min="2566" max="2568" width="9" style="4" hidden="1" customWidth="1"/>
    <col min="2569" max="2569" width="9.625" style="4" customWidth="1"/>
    <col min="2570" max="2570" width="8.25" style="4" customWidth="1"/>
    <col min="2571" max="2571" width="10.125" style="4" customWidth="1"/>
    <col min="2572" max="2573" width="9" style="4" hidden="1" customWidth="1"/>
    <col min="2574" max="2574" width="13.375" style="4" customWidth="1"/>
    <col min="2575" max="2577" width="9" style="4" customWidth="1"/>
    <col min="2578" max="2578" width="10.25" style="4" customWidth="1"/>
    <col min="2579" max="2591" width="9" style="4" customWidth="1"/>
    <col min="2592" max="2807" width="9" style="4"/>
    <col min="2808" max="2808" width="5.375" style="4" customWidth="1"/>
    <col min="2809" max="2810" width="9" style="4" hidden="1" customWidth="1"/>
    <col min="2811" max="2811" width="11.625" style="4" customWidth="1"/>
    <col min="2812" max="2812" width="22.375" style="4" customWidth="1"/>
    <col min="2813" max="2816" width="9" style="4" hidden="1" customWidth="1"/>
    <col min="2817" max="2818" width="5.375" style="4" customWidth="1"/>
    <col min="2819" max="2819" width="7.25" style="4" customWidth="1"/>
    <col min="2820" max="2820" width="7.75" style="4" customWidth="1"/>
    <col min="2821" max="2821" width="7.5" style="4" customWidth="1"/>
    <col min="2822" max="2824" width="9" style="4" hidden="1" customWidth="1"/>
    <col min="2825" max="2825" width="9.625" style="4" customWidth="1"/>
    <col min="2826" max="2826" width="8.25" style="4" customWidth="1"/>
    <col min="2827" max="2827" width="10.125" style="4" customWidth="1"/>
    <col min="2828" max="2829" width="9" style="4" hidden="1" customWidth="1"/>
    <col min="2830" max="2830" width="13.375" style="4" customWidth="1"/>
    <col min="2831" max="2833" width="9" style="4" customWidth="1"/>
    <col min="2834" max="2834" width="10.25" style="4" customWidth="1"/>
    <col min="2835" max="2847" width="9" style="4" customWidth="1"/>
    <col min="2848" max="3063" width="9" style="4"/>
    <col min="3064" max="3064" width="5.375" style="4" customWidth="1"/>
    <col min="3065" max="3066" width="9" style="4" hidden="1" customWidth="1"/>
    <col min="3067" max="3067" width="11.625" style="4" customWidth="1"/>
    <col min="3068" max="3068" width="22.375" style="4" customWidth="1"/>
    <col min="3069" max="3072" width="9" style="4" hidden="1" customWidth="1"/>
    <col min="3073" max="3074" width="5.375" style="4" customWidth="1"/>
    <col min="3075" max="3075" width="7.25" style="4" customWidth="1"/>
    <col min="3076" max="3076" width="7.75" style="4" customWidth="1"/>
    <col min="3077" max="3077" width="7.5" style="4" customWidth="1"/>
    <col min="3078" max="3080" width="9" style="4" hidden="1" customWidth="1"/>
    <col min="3081" max="3081" width="9.625" style="4" customWidth="1"/>
    <col min="3082" max="3082" width="8.25" style="4" customWidth="1"/>
    <col min="3083" max="3083" width="10.125" style="4" customWidth="1"/>
    <col min="3084" max="3085" width="9" style="4" hidden="1" customWidth="1"/>
    <col min="3086" max="3086" width="13.375" style="4" customWidth="1"/>
    <col min="3087" max="3089" width="9" style="4" customWidth="1"/>
    <col min="3090" max="3090" width="10.25" style="4" customWidth="1"/>
    <col min="3091" max="3103" width="9" style="4" customWidth="1"/>
    <col min="3104" max="3319" width="9" style="4"/>
    <col min="3320" max="3320" width="5.375" style="4" customWidth="1"/>
    <col min="3321" max="3322" width="9" style="4" hidden="1" customWidth="1"/>
    <col min="3323" max="3323" width="11.625" style="4" customWidth="1"/>
    <col min="3324" max="3324" width="22.375" style="4" customWidth="1"/>
    <col min="3325" max="3328" width="9" style="4" hidden="1" customWidth="1"/>
    <col min="3329" max="3330" width="5.375" style="4" customWidth="1"/>
    <col min="3331" max="3331" width="7.25" style="4" customWidth="1"/>
    <col min="3332" max="3332" width="7.75" style="4" customWidth="1"/>
    <col min="3333" max="3333" width="7.5" style="4" customWidth="1"/>
    <col min="3334" max="3336" width="9" style="4" hidden="1" customWidth="1"/>
    <col min="3337" max="3337" width="9.625" style="4" customWidth="1"/>
    <col min="3338" max="3338" width="8.25" style="4" customWidth="1"/>
    <col min="3339" max="3339" width="10.125" style="4" customWidth="1"/>
    <col min="3340" max="3341" width="9" style="4" hidden="1" customWidth="1"/>
    <col min="3342" max="3342" width="13.375" style="4" customWidth="1"/>
    <col min="3343" max="3345" width="9" style="4" customWidth="1"/>
    <col min="3346" max="3346" width="10.25" style="4" customWidth="1"/>
    <col min="3347" max="3359" width="9" style="4" customWidth="1"/>
    <col min="3360" max="3575" width="9" style="4"/>
    <col min="3576" max="3576" width="5.375" style="4" customWidth="1"/>
    <col min="3577" max="3578" width="9" style="4" hidden="1" customWidth="1"/>
    <col min="3579" max="3579" width="11.625" style="4" customWidth="1"/>
    <col min="3580" max="3580" width="22.375" style="4" customWidth="1"/>
    <col min="3581" max="3584" width="9" style="4" hidden="1" customWidth="1"/>
    <col min="3585" max="3586" width="5.375" style="4" customWidth="1"/>
    <col min="3587" max="3587" width="7.25" style="4" customWidth="1"/>
    <col min="3588" max="3588" width="7.75" style="4" customWidth="1"/>
    <col min="3589" max="3589" width="7.5" style="4" customWidth="1"/>
    <col min="3590" max="3592" width="9" style="4" hidden="1" customWidth="1"/>
    <col min="3593" max="3593" width="9.625" style="4" customWidth="1"/>
    <col min="3594" max="3594" width="8.25" style="4" customWidth="1"/>
    <col min="3595" max="3595" width="10.125" style="4" customWidth="1"/>
    <col min="3596" max="3597" width="9" style="4" hidden="1" customWidth="1"/>
    <col min="3598" max="3598" width="13.375" style="4" customWidth="1"/>
    <col min="3599" max="3601" width="9" style="4" customWidth="1"/>
    <col min="3602" max="3602" width="10.25" style="4" customWidth="1"/>
    <col min="3603" max="3615" width="9" style="4" customWidth="1"/>
    <col min="3616" max="3831" width="9" style="4"/>
    <col min="3832" max="3832" width="5.375" style="4" customWidth="1"/>
    <col min="3833" max="3834" width="9" style="4" hidden="1" customWidth="1"/>
    <col min="3835" max="3835" width="11.625" style="4" customWidth="1"/>
    <col min="3836" max="3836" width="22.375" style="4" customWidth="1"/>
    <col min="3837" max="3840" width="9" style="4" hidden="1" customWidth="1"/>
    <col min="3841" max="3842" width="5.375" style="4" customWidth="1"/>
    <col min="3843" max="3843" width="7.25" style="4" customWidth="1"/>
    <col min="3844" max="3844" width="7.75" style="4" customWidth="1"/>
    <col min="3845" max="3845" width="7.5" style="4" customWidth="1"/>
    <col min="3846" max="3848" width="9" style="4" hidden="1" customWidth="1"/>
    <col min="3849" max="3849" width="9.625" style="4" customWidth="1"/>
    <col min="3850" max="3850" width="8.25" style="4" customWidth="1"/>
    <col min="3851" max="3851" width="10.125" style="4" customWidth="1"/>
    <col min="3852" max="3853" width="9" style="4" hidden="1" customWidth="1"/>
    <col min="3854" max="3854" width="13.375" style="4" customWidth="1"/>
    <col min="3855" max="3857" width="9" style="4" customWidth="1"/>
    <col min="3858" max="3858" width="10.25" style="4" customWidth="1"/>
    <col min="3859" max="3871" width="9" style="4" customWidth="1"/>
    <col min="3872" max="4087" width="9" style="4"/>
    <col min="4088" max="4088" width="5.375" style="4" customWidth="1"/>
    <col min="4089" max="4090" width="9" style="4" hidden="1" customWidth="1"/>
    <col min="4091" max="4091" width="11.625" style="4" customWidth="1"/>
    <col min="4092" max="4092" width="22.375" style="4" customWidth="1"/>
    <col min="4093" max="4096" width="9" style="4" hidden="1" customWidth="1"/>
    <col min="4097" max="4098" width="5.375" style="4" customWidth="1"/>
    <col min="4099" max="4099" width="7.25" style="4" customWidth="1"/>
    <col min="4100" max="4100" width="7.75" style="4" customWidth="1"/>
    <col min="4101" max="4101" width="7.5" style="4" customWidth="1"/>
    <col min="4102" max="4104" width="9" style="4" hidden="1" customWidth="1"/>
    <col min="4105" max="4105" width="9.625" style="4" customWidth="1"/>
    <col min="4106" max="4106" width="8.25" style="4" customWidth="1"/>
    <col min="4107" max="4107" width="10.125" style="4" customWidth="1"/>
    <col min="4108" max="4109" width="9" style="4" hidden="1" customWidth="1"/>
    <col min="4110" max="4110" width="13.375" style="4" customWidth="1"/>
    <col min="4111" max="4113" width="9" style="4" customWidth="1"/>
    <col min="4114" max="4114" width="10.25" style="4" customWidth="1"/>
    <col min="4115" max="4127" width="9" style="4" customWidth="1"/>
    <col min="4128" max="4343" width="9" style="4"/>
    <col min="4344" max="4344" width="5.375" style="4" customWidth="1"/>
    <col min="4345" max="4346" width="9" style="4" hidden="1" customWidth="1"/>
    <col min="4347" max="4347" width="11.625" style="4" customWidth="1"/>
    <col min="4348" max="4348" width="22.375" style="4" customWidth="1"/>
    <col min="4349" max="4352" width="9" style="4" hidden="1" customWidth="1"/>
    <col min="4353" max="4354" width="5.375" style="4" customWidth="1"/>
    <col min="4355" max="4355" width="7.25" style="4" customWidth="1"/>
    <col min="4356" max="4356" width="7.75" style="4" customWidth="1"/>
    <col min="4357" max="4357" width="7.5" style="4" customWidth="1"/>
    <col min="4358" max="4360" width="9" style="4" hidden="1" customWidth="1"/>
    <col min="4361" max="4361" width="9.625" style="4" customWidth="1"/>
    <col min="4362" max="4362" width="8.25" style="4" customWidth="1"/>
    <col min="4363" max="4363" width="10.125" style="4" customWidth="1"/>
    <col min="4364" max="4365" width="9" style="4" hidden="1" customWidth="1"/>
    <col min="4366" max="4366" width="13.375" style="4" customWidth="1"/>
    <col min="4367" max="4369" width="9" style="4" customWidth="1"/>
    <col min="4370" max="4370" width="10.25" style="4" customWidth="1"/>
    <col min="4371" max="4383" width="9" style="4" customWidth="1"/>
    <col min="4384" max="4599" width="9" style="4"/>
    <col min="4600" max="4600" width="5.375" style="4" customWidth="1"/>
    <col min="4601" max="4602" width="9" style="4" hidden="1" customWidth="1"/>
    <col min="4603" max="4603" width="11.625" style="4" customWidth="1"/>
    <col min="4604" max="4604" width="22.375" style="4" customWidth="1"/>
    <col min="4605" max="4608" width="9" style="4" hidden="1" customWidth="1"/>
    <col min="4609" max="4610" width="5.375" style="4" customWidth="1"/>
    <col min="4611" max="4611" width="7.25" style="4" customWidth="1"/>
    <col min="4612" max="4612" width="7.75" style="4" customWidth="1"/>
    <col min="4613" max="4613" width="7.5" style="4" customWidth="1"/>
    <col min="4614" max="4616" width="9" style="4" hidden="1" customWidth="1"/>
    <col min="4617" max="4617" width="9.625" style="4" customWidth="1"/>
    <col min="4618" max="4618" width="8.25" style="4" customWidth="1"/>
    <col min="4619" max="4619" width="10.125" style="4" customWidth="1"/>
    <col min="4620" max="4621" width="9" style="4" hidden="1" customWidth="1"/>
    <col min="4622" max="4622" width="13.375" style="4" customWidth="1"/>
    <col min="4623" max="4625" width="9" style="4" customWidth="1"/>
    <col min="4626" max="4626" width="10.25" style="4" customWidth="1"/>
    <col min="4627" max="4639" width="9" style="4" customWidth="1"/>
    <col min="4640" max="4855" width="9" style="4"/>
    <col min="4856" max="4856" width="5.375" style="4" customWidth="1"/>
    <col min="4857" max="4858" width="9" style="4" hidden="1" customWidth="1"/>
    <col min="4859" max="4859" width="11.625" style="4" customWidth="1"/>
    <col min="4860" max="4860" width="22.375" style="4" customWidth="1"/>
    <col min="4861" max="4864" width="9" style="4" hidden="1" customWidth="1"/>
    <col min="4865" max="4866" width="5.375" style="4" customWidth="1"/>
    <col min="4867" max="4867" width="7.25" style="4" customWidth="1"/>
    <col min="4868" max="4868" width="7.75" style="4" customWidth="1"/>
    <col min="4869" max="4869" width="7.5" style="4" customWidth="1"/>
    <col min="4870" max="4872" width="9" style="4" hidden="1" customWidth="1"/>
    <col min="4873" max="4873" width="9.625" style="4" customWidth="1"/>
    <col min="4874" max="4874" width="8.25" style="4" customWidth="1"/>
    <col min="4875" max="4875" width="10.125" style="4" customWidth="1"/>
    <col min="4876" max="4877" width="9" style="4" hidden="1" customWidth="1"/>
    <col min="4878" max="4878" width="13.375" style="4" customWidth="1"/>
    <col min="4879" max="4881" width="9" style="4" customWidth="1"/>
    <col min="4882" max="4882" width="10.25" style="4" customWidth="1"/>
    <col min="4883" max="4895" width="9" style="4" customWidth="1"/>
    <col min="4896" max="5111" width="9" style="4"/>
    <col min="5112" max="5112" width="5.375" style="4" customWidth="1"/>
    <col min="5113" max="5114" width="9" style="4" hidden="1" customWidth="1"/>
    <col min="5115" max="5115" width="11.625" style="4" customWidth="1"/>
    <col min="5116" max="5116" width="22.375" style="4" customWidth="1"/>
    <col min="5117" max="5120" width="9" style="4" hidden="1" customWidth="1"/>
    <col min="5121" max="5122" width="5.375" style="4" customWidth="1"/>
    <col min="5123" max="5123" width="7.25" style="4" customWidth="1"/>
    <col min="5124" max="5124" width="7.75" style="4" customWidth="1"/>
    <col min="5125" max="5125" width="7.5" style="4" customWidth="1"/>
    <col min="5126" max="5128" width="9" style="4" hidden="1" customWidth="1"/>
    <col min="5129" max="5129" width="9.625" style="4" customWidth="1"/>
    <col min="5130" max="5130" width="8.25" style="4" customWidth="1"/>
    <col min="5131" max="5131" width="10.125" style="4" customWidth="1"/>
    <col min="5132" max="5133" width="9" style="4" hidden="1" customWidth="1"/>
    <col min="5134" max="5134" width="13.375" style="4" customWidth="1"/>
    <col min="5135" max="5137" width="9" style="4" customWidth="1"/>
    <col min="5138" max="5138" width="10.25" style="4" customWidth="1"/>
    <col min="5139" max="5151" width="9" style="4" customWidth="1"/>
    <col min="5152" max="5367" width="9" style="4"/>
    <col min="5368" max="5368" width="5.375" style="4" customWidth="1"/>
    <col min="5369" max="5370" width="9" style="4" hidden="1" customWidth="1"/>
    <col min="5371" max="5371" width="11.625" style="4" customWidth="1"/>
    <col min="5372" max="5372" width="22.375" style="4" customWidth="1"/>
    <col min="5373" max="5376" width="9" style="4" hidden="1" customWidth="1"/>
    <col min="5377" max="5378" width="5.375" style="4" customWidth="1"/>
    <col min="5379" max="5379" width="7.25" style="4" customWidth="1"/>
    <col min="5380" max="5380" width="7.75" style="4" customWidth="1"/>
    <col min="5381" max="5381" width="7.5" style="4" customWidth="1"/>
    <col min="5382" max="5384" width="9" style="4" hidden="1" customWidth="1"/>
    <col min="5385" max="5385" width="9.625" style="4" customWidth="1"/>
    <col min="5386" max="5386" width="8.25" style="4" customWidth="1"/>
    <col min="5387" max="5387" width="10.125" style="4" customWidth="1"/>
    <col min="5388" max="5389" width="9" style="4" hidden="1" customWidth="1"/>
    <col min="5390" max="5390" width="13.375" style="4" customWidth="1"/>
    <col min="5391" max="5393" width="9" style="4" customWidth="1"/>
    <col min="5394" max="5394" width="10.25" style="4" customWidth="1"/>
    <col min="5395" max="5407" width="9" style="4" customWidth="1"/>
    <col min="5408" max="5623" width="9" style="4"/>
    <col min="5624" max="5624" width="5.375" style="4" customWidth="1"/>
    <col min="5625" max="5626" width="9" style="4" hidden="1" customWidth="1"/>
    <col min="5627" max="5627" width="11.625" style="4" customWidth="1"/>
    <col min="5628" max="5628" width="22.375" style="4" customWidth="1"/>
    <col min="5629" max="5632" width="9" style="4" hidden="1" customWidth="1"/>
    <col min="5633" max="5634" width="5.375" style="4" customWidth="1"/>
    <col min="5635" max="5635" width="7.25" style="4" customWidth="1"/>
    <col min="5636" max="5636" width="7.75" style="4" customWidth="1"/>
    <col min="5637" max="5637" width="7.5" style="4" customWidth="1"/>
    <col min="5638" max="5640" width="9" style="4" hidden="1" customWidth="1"/>
    <col min="5641" max="5641" width="9.625" style="4" customWidth="1"/>
    <col min="5642" max="5642" width="8.25" style="4" customWidth="1"/>
    <col min="5643" max="5643" width="10.125" style="4" customWidth="1"/>
    <col min="5644" max="5645" width="9" style="4" hidden="1" customWidth="1"/>
    <col min="5646" max="5646" width="13.375" style="4" customWidth="1"/>
    <col min="5647" max="5649" width="9" style="4" customWidth="1"/>
    <col min="5650" max="5650" width="10.25" style="4" customWidth="1"/>
    <col min="5651" max="5663" width="9" style="4" customWidth="1"/>
    <col min="5664" max="5879" width="9" style="4"/>
    <col min="5880" max="5880" width="5.375" style="4" customWidth="1"/>
    <col min="5881" max="5882" width="9" style="4" hidden="1" customWidth="1"/>
    <col min="5883" max="5883" width="11.625" style="4" customWidth="1"/>
    <col min="5884" max="5884" width="22.375" style="4" customWidth="1"/>
    <col min="5885" max="5888" width="9" style="4" hidden="1" customWidth="1"/>
    <col min="5889" max="5890" width="5.375" style="4" customWidth="1"/>
    <col min="5891" max="5891" width="7.25" style="4" customWidth="1"/>
    <col min="5892" max="5892" width="7.75" style="4" customWidth="1"/>
    <col min="5893" max="5893" width="7.5" style="4" customWidth="1"/>
    <col min="5894" max="5896" width="9" style="4" hidden="1" customWidth="1"/>
    <col min="5897" max="5897" width="9.625" style="4" customWidth="1"/>
    <col min="5898" max="5898" width="8.25" style="4" customWidth="1"/>
    <col min="5899" max="5899" width="10.125" style="4" customWidth="1"/>
    <col min="5900" max="5901" width="9" style="4" hidden="1" customWidth="1"/>
    <col min="5902" max="5902" width="13.375" style="4" customWidth="1"/>
    <col min="5903" max="5905" width="9" style="4" customWidth="1"/>
    <col min="5906" max="5906" width="10.25" style="4" customWidth="1"/>
    <col min="5907" max="5919" width="9" style="4" customWidth="1"/>
    <col min="5920" max="6135" width="9" style="4"/>
    <col min="6136" max="6136" width="5.375" style="4" customWidth="1"/>
    <col min="6137" max="6138" width="9" style="4" hidden="1" customWidth="1"/>
    <col min="6139" max="6139" width="11.625" style="4" customWidth="1"/>
    <col min="6140" max="6140" width="22.375" style="4" customWidth="1"/>
    <col min="6141" max="6144" width="9" style="4" hidden="1" customWidth="1"/>
    <col min="6145" max="6146" width="5.375" style="4" customWidth="1"/>
    <col min="6147" max="6147" width="7.25" style="4" customWidth="1"/>
    <col min="6148" max="6148" width="7.75" style="4" customWidth="1"/>
    <col min="6149" max="6149" width="7.5" style="4" customWidth="1"/>
    <col min="6150" max="6152" width="9" style="4" hidden="1" customWidth="1"/>
    <col min="6153" max="6153" width="9.625" style="4" customWidth="1"/>
    <col min="6154" max="6154" width="8.25" style="4" customWidth="1"/>
    <col min="6155" max="6155" width="10.125" style="4" customWidth="1"/>
    <col min="6156" max="6157" width="9" style="4" hidden="1" customWidth="1"/>
    <col min="6158" max="6158" width="13.375" style="4" customWidth="1"/>
    <col min="6159" max="6161" width="9" style="4" customWidth="1"/>
    <col min="6162" max="6162" width="10.25" style="4" customWidth="1"/>
    <col min="6163" max="6175" width="9" style="4" customWidth="1"/>
    <col min="6176" max="6391" width="9" style="4"/>
    <col min="6392" max="6392" width="5.375" style="4" customWidth="1"/>
    <col min="6393" max="6394" width="9" style="4" hidden="1" customWidth="1"/>
    <col min="6395" max="6395" width="11.625" style="4" customWidth="1"/>
    <col min="6396" max="6396" width="22.375" style="4" customWidth="1"/>
    <col min="6397" max="6400" width="9" style="4" hidden="1" customWidth="1"/>
    <col min="6401" max="6402" width="5.375" style="4" customWidth="1"/>
    <col min="6403" max="6403" width="7.25" style="4" customWidth="1"/>
    <col min="6404" max="6404" width="7.75" style="4" customWidth="1"/>
    <col min="6405" max="6405" width="7.5" style="4" customWidth="1"/>
    <col min="6406" max="6408" width="9" style="4" hidden="1" customWidth="1"/>
    <col min="6409" max="6409" width="9.625" style="4" customWidth="1"/>
    <col min="6410" max="6410" width="8.25" style="4" customWidth="1"/>
    <col min="6411" max="6411" width="10.125" style="4" customWidth="1"/>
    <col min="6412" max="6413" width="9" style="4" hidden="1" customWidth="1"/>
    <col min="6414" max="6414" width="13.375" style="4" customWidth="1"/>
    <col min="6415" max="6417" width="9" style="4" customWidth="1"/>
    <col min="6418" max="6418" width="10.25" style="4" customWidth="1"/>
    <col min="6419" max="6431" width="9" style="4" customWidth="1"/>
    <col min="6432" max="6647" width="9" style="4"/>
    <col min="6648" max="6648" width="5.375" style="4" customWidth="1"/>
    <col min="6649" max="6650" width="9" style="4" hidden="1" customWidth="1"/>
    <col min="6651" max="6651" width="11.625" style="4" customWidth="1"/>
    <col min="6652" max="6652" width="22.375" style="4" customWidth="1"/>
    <col min="6653" max="6656" width="9" style="4" hidden="1" customWidth="1"/>
    <col min="6657" max="6658" width="5.375" style="4" customWidth="1"/>
    <col min="6659" max="6659" width="7.25" style="4" customWidth="1"/>
    <col min="6660" max="6660" width="7.75" style="4" customWidth="1"/>
    <col min="6661" max="6661" width="7.5" style="4" customWidth="1"/>
    <col min="6662" max="6664" width="9" style="4" hidden="1" customWidth="1"/>
    <col min="6665" max="6665" width="9.625" style="4" customWidth="1"/>
    <col min="6666" max="6666" width="8.25" style="4" customWidth="1"/>
    <col min="6667" max="6667" width="10.125" style="4" customWidth="1"/>
    <col min="6668" max="6669" width="9" style="4" hidden="1" customWidth="1"/>
    <col min="6670" max="6670" width="13.375" style="4" customWidth="1"/>
    <col min="6671" max="6673" width="9" style="4" customWidth="1"/>
    <col min="6674" max="6674" width="10.25" style="4" customWidth="1"/>
    <col min="6675" max="6687" width="9" style="4" customWidth="1"/>
    <col min="6688" max="6903" width="9" style="4"/>
    <col min="6904" max="6904" width="5.375" style="4" customWidth="1"/>
    <col min="6905" max="6906" width="9" style="4" hidden="1" customWidth="1"/>
    <col min="6907" max="6907" width="11.625" style="4" customWidth="1"/>
    <col min="6908" max="6908" width="22.375" style="4" customWidth="1"/>
    <col min="6909" max="6912" width="9" style="4" hidden="1" customWidth="1"/>
    <col min="6913" max="6914" width="5.375" style="4" customWidth="1"/>
    <col min="6915" max="6915" width="7.25" style="4" customWidth="1"/>
    <col min="6916" max="6916" width="7.75" style="4" customWidth="1"/>
    <col min="6917" max="6917" width="7.5" style="4" customWidth="1"/>
    <col min="6918" max="6920" width="9" style="4" hidden="1" customWidth="1"/>
    <col min="6921" max="6921" width="9.625" style="4" customWidth="1"/>
    <col min="6922" max="6922" width="8.25" style="4" customWidth="1"/>
    <col min="6923" max="6923" width="10.125" style="4" customWidth="1"/>
    <col min="6924" max="6925" width="9" style="4" hidden="1" customWidth="1"/>
    <col min="6926" max="6926" width="13.375" style="4" customWidth="1"/>
    <col min="6927" max="6929" width="9" style="4" customWidth="1"/>
    <col min="6930" max="6930" width="10.25" style="4" customWidth="1"/>
    <col min="6931" max="6943" width="9" style="4" customWidth="1"/>
    <col min="6944" max="7159" width="9" style="4"/>
    <col min="7160" max="7160" width="5.375" style="4" customWidth="1"/>
    <col min="7161" max="7162" width="9" style="4" hidden="1" customWidth="1"/>
    <col min="7163" max="7163" width="11.625" style="4" customWidth="1"/>
    <col min="7164" max="7164" width="22.375" style="4" customWidth="1"/>
    <col min="7165" max="7168" width="9" style="4" hidden="1" customWidth="1"/>
    <col min="7169" max="7170" width="5.375" style="4" customWidth="1"/>
    <col min="7171" max="7171" width="7.25" style="4" customWidth="1"/>
    <col min="7172" max="7172" width="7.75" style="4" customWidth="1"/>
    <col min="7173" max="7173" width="7.5" style="4" customWidth="1"/>
    <col min="7174" max="7176" width="9" style="4" hidden="1" customWidth="1"/>
    <col min="7177" max="7177" width="9.625" style="4" customWidth="1"/>
    <col min="7178" max="7178" width="8.25" style="4" customWidth="1"/>
    <col min="7179" max="7179" width="10.125" style="4" customWidth="1"/>
    <col min="7180" max="7181" width="9" style="4" hidden="1" customWidth="1"/>
    <col min="7182" max="7182" width="13.375" style="4" customWidth="1"/>
    <col min="7183" max="7185" width="9" style="4" customWidth="1"/>
    <col min="7186" max="7186" width="10.25" style="4" customWidth="1"/>
    <col min="7187" max="7199" width="9" style="4" customWidth="1"/>
    <col min="7200" max="7415" width="9" style="4"/>
    <col min="7416" max="7416" width="5.375" style="4" customWidth="1"/>
    <col min="7417" max="7418" width="9" style="4" hidden="1" customWidth="1"/>
    <col min="7419" max="7419" width="11.625" style="4" customWidth="1"/>
    <col min="7420" max="7420" width="22.375" style="4" customWidth="1"/>
    <col min="7421" max="7424" width="9" style="4" hidden="1" customWidth="1"/>
    <col min="7425" max="7426" width="5.375" style="4" customWidth="1"/>
    <col min="7427" max="7427" width="7.25" style="4" customWidth="1"/>
    <col min="7428" max="7428" width="7.75" style="4" customWidth="1"/>
    <col min="7429" max="7429" width="7.5" style="4" customWidth="1"/>
    <col min="7430" max="7432" width="9" style="4" hidden="1" customWidth="1"/>
    <col min="7433" max="7433" width="9.625" style="4" customWidth="1"/>
    <col min="7434" max="7434" width="8.25" style="4" customWidth="1"/>
    <col min="7435" max="7435" width="10.125" style="4" customWidth="1"/>
    <col min="7436" max="7437" width="9" style="4" hidden="1" customWidth="1"/>
    <col min="7438" max="7438" width="13.375" style="4" customWidth="1"/>
    <col min="7439" max="7441" width="9" style="4" customWidth="1"/>
    <col min="7442" max="7442" width="10.25" style="4" customWidth="1"/>
    <col min="7443" max="7455" width="9" style="4" customWidth="1"/>
    <col min="7456" max="7671" width="9" style="4"/>
    <col min="7672" max="7672" width="5.375" style="4" customWidth="1"/>
    <col min="7673" max="7674" width="9" style="4" hidden="1" customWidth="1"/>
    <col min="7675" max="7675" width="11.625" style="4" customWidth="1"/>
    <col min="7676" max="7676" width="22.375" style="4" customWidth="1"/>
    <col min="7677" max="7680" width="9" style="4" hidden="1" customWidth="1"/>
    <col min="7681" max="7682" width="5.375" style="4" customWidth="1"/>
    <col min="7683" max="7683" width="7.25" style="4" customWidth="1"/>
    <col min="7684" max="7684" width="7.75" style="4" customWidth="1"/>
    <col min="7685" max="7685" width="7.5" style="4" customWidth="1"/>
    <col min="7686" max="7688" width="9" style="4" hidden="1" customWidth="1"/>
    <col min="7689" max="7689" width="9.625" style="4" customWidth="1"/>
    <col min="7690" max="7690" width="8.25" style="4" customWidth="1"/>
    <col min="7691" max="7691" width="10.125" style="4" customWidth="1"/>
    <col min="7692" max="7693" width="9" style="4" hidden="1" customWidth="1"/>
    <col min="7694" max="7694" width="13.375" style="4" customWidth="1"/>
    <col min="7695" max="7697" width="9" style="4" customWidth="1"/>
    <col min="7698" max="7698" width="10.25" style="4" customWidth="1"/>
    <col min="7699" max="7711" width="9" style="4" customWidth="1"/>
    <col min="7712" max="7927" width="9" style="4"/>
    <col min="7928" max="7928" width="5.375" style="4" customWidth="1"/>
    <col min="7929" max="7930" width="9" style="4" hidden="1" customWidth="1"/>
    <col min="7931" max="7931" width="11.625" style="4" customWidth="1"/>
    <col min="7932" max="7932" width="22.375" style="4" customWidth="1"/>
    <col min="7933" max="7936" width="9" style="4" hidden="1" customWidth="1"/>
    <col min="7937" max="7938" width="5.375" style="4" customWidth="1"/>
    <col min="7939" max="7939" width="7.25" style="4" customWidth="1"/>
    <col min="7940" max="7940" width="7.75" style="4" customWidth="1"/>
    <col min="7941" max="7941" width="7.5" style="4" customWidth="1"/>
    <col min="7942" max="7944" width="9" style="4" hidden="1" customWidth="1"/>
    <col min="7945" max="7945" width="9.625" style="4" customWidth="1"/>
    <col min="7946" max="7946" width="8.25" style="4" customWidth="1"/>
    <col min="7947" max="7947" width="10.125" style="4" customWidth="1"/>
    <col min="7948" max="7949" width="9" style="4" hidden="1" customWidth="1"/>
    <col min="7950" max="7950" width="13.375" style="4" customWidth="1"/>
    <col min="7951" max="7953" width="9" style="4" customWidth="1"/>
    <col min="7954" max="7954" width="10.25" style="4" customWidth="1"/>
    <col min="7955" max="7967" width="9" style="4" customWidth="1"/>
    <col min="7968" max="8183" width="9" style="4"/>
    <col min="8184" max="8184" width="5.375" style="4" customWidth="1"/>
    <col min="8185" max="8186" width="9" style="4" hidden="1" customWidth="1"/>
    <col min="8187" max="8187" width="11.625" style="4" customWidth="1"/>
    <col min="8188" max="8188" width="22.375" style="4" customWidth="1"/>
    <col min="8189" max="8192" width="9" style="4" hidden="1" customWidth="1"/>
    <col min="8193" max="8194" width="5.375" style="4" customWidth="1"/>
    <col min="8195" max="8195" width="7.25" style="4" customWidth="1"/>
    <col min="8196" max="8196" width="7.75" style="4" customWidth="1"/>
    <col min="8197" max="8197" width="7.5" style="4" customWidth="1"/>
    <col min="8198" max="8200" width="9" style="4" hidden="1" customWidth="1"/>
    <col min="8201" max="8201" width="9.625" style="4" customWidth="1"/>
    <col min="8202" max="8202" width="8.25" style="4" customWidth="1"/>
    <col min="8203" max="8203" width="10.125" style="4" customWidth="1"/>
    <col min="8204" max="8205" width="9" style="4" hidden="1" customWidth="1"/>
    <col min="8206" max="8206" width="13.375" style="4" customWidth="1"/>
    <col min="8207" max="8209" width="9" style="4" customWidth="1"/>
    <col min="8210" max="8210" width="10.25" style="4" customWidth="1"/>
    <col min="8211" max="8223" width="9" style="4" customWidth="1"/>
    <col min="8224" max="8439" width="9" style="4"/>
    <col min="8440" max="8440" width="5.375" style="4" customWidth="1"/>
    <col min="8441" max="8442" width="9" style="4" hidden="1" customWidth="1"/>
    <col min="8443" max="8443" width="11.625" style="4" customWidth="1"/>
    <col min="8444" max="8444" width="22.375" style="4" customWidth="1"/>
    <col min="8445" max="8448" width="9" style="4" hidden="1" customWidth="1"/>
    <col min="8449" max="8450" width="5.375" style="4" customWidth="1"/>
    <col min="8451" max="8451" width="7.25" style="4" customWidth="1"/>
    <col min="8452" max="8452" width="7.75" style="4" customWidth="1"/>
    <col min="8453" max="8453" width="7.5" style="4" customWidth="1"/>
    <col min="8454" max="8456" width="9" style="4" hidden="1" customWidth="1"/>
    <col min="8457" max="8457" width="9.625" style="4" customWidth="1"/>
    <col min="8458" max="8458" width="8.25" style="4" customWidth="1"/>
    <col min="8459" max="8459" width="10.125" style="4" customWidth="1"/>
    <col min="8460" max="8461" width="9" style="4" hidden="1" customWidth="1"/>
    <col min="8462" max="8462" width="13.375" style="4" customWidth="1"/>
    <col min="8463" max="8465" width="9" style="4" customWidth="1"/>
    <col min="8466" max="8466" width="10.25" style="4" customWidth="1"/>
    <col min="8467" max="8479" width="9" style="4" customWidth="1"/>
    <col min="8480" max="8695" width="9" style="4"/>
    <col min="8696" max="8696" width="5.375" style="4" customWidth="1"/>
    <col min="8697" max="8698" width="9" style="4" hidden="1" customWidth="1"/>
    <col min="8699" max="8699" width="11.625" style="4" customWidth="1"/>
    <col min="8700" max="8700" width="22.375" style="4" customWidth="1"/>
    <col min="8701" max="8704" width="9" style="4" hidden="1" customWidth="1"/>
    <col min="8705" max="8706" width="5.375" style="4" customWidth="1"/>
    <col min="8707" max="8707" width="7.25" style="4" customWidth="1"/>
    <col min="8708" max="8708" width="7.75" style="4" customWidth="1"/>
    <col min="8709" max="8709" width="7.5" style="4" customWidth="1"/>
    <col min="8710" max="8712" width="9" style="4" hidden="1" customWidth="1"/>
    <col min="8713" max="8713" width="9.625" style="4" customWidth="1"/>
    <col min="8714" max="8714" width="8.25" style="4" customWidth="1"/>
    <col min="8715" max="8715" width="10.125" style="4" customWidth="1"/>
    <col min="8716" max="8717" width="9" style="4" hidden="1" customWidth="1"/>
    <col min="8718" max="8718" width="13.375" style="4" customWidth="1"/>
    <col min="8719" max="8721" width="9" style="4" customWidth="1"/>
    <col min="8722" max="8722" width="10.25" style="4" customWidth="1"/>
    <col min="8723" max="8735" width="9" style="4" customWidth="1"/>
    <col min="8736" max="8951" width="9" style="4"/>
    <col min="8952" max="8952" width="5.375" style="4" customWidth="1"/>
    <col min="8953" max="8954" width="9" style="4" hidden="1" customWidth="1"/>
    <col min="8955" max="8955" width="11.625" style="4" customWidth="1"/>
    <col min="8956" max="8956" width="22.375" style="4" customWidth="1"/>
    <col min="8957" max="8960" width="9" style="4" hidden="1" customWidth="1"/>
    <col min="8961" max="8962" width="5.375" style="4" customWidth="1"/>
    <col min="8963" max="8963" width="7.25" style="4" customWidth="1"/>
    <col min="8964" max="8964" width="7.75" style="4" customWidth="1"/>
    <col min="8965" max="8965" width="7.5" style="4" customWidth="1"/>
    <col min="8966" max="8968" width="9" style="4" hidden="1" customWidth="1"/>
    <col min="8969" max="8969" width="9.625" style="4" customWidth="1"/>
    <col min="8970" max="8970" width="8.25" style="4" customWidth="1"/>
    <col min="8971" max="8971" width="10.125" style="4" customWidth="1"/>
    <col min="8972" max="8973" width="9" style="4" hidden="1" customWidth="1"/>
    <col min="8974" max="8974" width="13.375" style="4" customWidth="1"/>
    <col min="8975" max="8977" width="9" style="4" customWidth="1"/>
    <col min="8978" max="8978" width="10.25" style="4" customWidth="1"/>
    <col min="8979" max="8991" width="9" style="4" customWidth="1"/>
    <col min="8992" max="9207" width="9" style="4"/>
    <col min="9208" max="9208" width="5.375" style="4" customWidth="1"/>
    <col min="9209" max="9210" width="9" style="4" hidden="1" customWidth="1"/>
    <col min="9211" max="9211" width="11.625" style="4" customWidth="1"/>
    <col min="9212" max="9212" width="22.375" style="4" customWidth="1"/>
    <col min="9213" max="9216" width="9" style="4" hidden="1" customWidth="1"/>
    <col min="9217" max="9218" width="5.375" style="4" customWidth="1"/>
    <col min="9219" max="9219" width="7.25" style="4" customWidth="1"/>
    <col min="9220" max="9220" width="7.75" style="4" customWidth="1"/>
    <col min="9221" max="9221" width="7.5" style="4" customWidth="1"/>
    <col min="9222" max="9224" width="9" style="4" hidden="1" customWidth="1"/>
    <col min="9225" max="9225" width="9.625" style="4" customWidth="1"/>
    <col min="9226" max="9226" width="8.25" style="4" customWidth="1"/>
    <col min="9227" max="9227" width="10.125" style="4" customWidth="1"/>
    <col min="9228" max="9229" width="9" style="4" hidden="1" customWidth="1"/>
    <col min="9230" max="9230" width="13.375" style="4" customWidth="1"/>
    <col min="9231" max="9233" width="9" style="4" customWidth="1"/>
    <col min="9234" max="9234" width="10.25" style="4" customWidth="1"/>
    <col min="9235" max="9247" width="9" style="4" customWidth="1"/>
    <col min="9248" max="9463" width="9" style="4"/>
    <col min="9464" max="9464" width="5.375" style="4" customWidth="1"/>
    <col min="9465" max="9466" width="9" style="4" hidden="1" customWidth="1"/>
    <col min="9467" max="9467" width="11.625" style="4" customWidth="1"/>
    <col min="9468" max="9468" width="22.375" style="4" customWidth="1"/>
    <col min="9469" max="9472" width="9" style="4" hidden="1" customWidth="1"/>
    <col min="9473" max="9474" width="5.375" style="4" customWidth="1"/>
    <col min="9475" max="9475" width="7.25" style="4" customWidth="1"/>
    <col min="9476" max="9476" width="7.75" style="4" customWidth="1"/>
    <col min="9477" max="9477" width="7.5" style="4" customWidth="1"/>
    <col min="9478" max="9480" width="9" style="4" hidden="1" customWidth="1"/>
    <col min="9481" max="9481" width="9.625" style="4" customWidth="1"/>
    <col min="9482" max="9482" width="8.25" style="4" customWidth="1"/>
    <col min="9483" max="9483" width="10.125" style="4" customWidth="1"/>
    <col min="9484" max="9485" width="9" style="4" hidden="1" customWidth="1"/>
    <col min="9486" max="9486" width="13.375" style="4" customWidth="1"/>
    <col min="9487" max="9489" width="9" style="4" customWidth="1"/>
    <col min="9490" max="9490" width="10.25" style="4" customWidth="1"/>
    <col min="9491" max="9503" width="9" style="4" customWidth="1"/>
    <col min="9504" max="9719" width="9" style="4"/>
    <col min="9720" max="9720" width="5.375" style="4" customWidth="1"/>
    <col min="9721" max="9722" width="9" style="4" hidden="1" customWidth="1"/>
    <col min="9723" max="9723" width="11.625" style="4" customWidth="1"/>
    <col min="9724" max="9724" width="22.375" style="4" customWidth="1"/>
    <col min="9725" max="9728" width="9" style="4" hidden="1" customWidth="1"/>
    <col min="9729" max="9730" width="5.375" style="4" customWidth="1"/>
    <col min="9731" max="9731" width="7.25" style="4" customWidth="1"/>
    <col min="9732" max="9732" width="7.75" style="4" customWidth="1"/>
    <col min="9733" max="9733" width="7.5" style="4" customWidth="1"/>
    <col min="9734" max="9736" width="9" style="4" hidden="1" customWidth="1"/>
    <col min="9737" max="9737" width="9.625" style="4" customWidth="1"/>
    <col min="9738" max="9738" width="8.25" style="4" customWidth="1"/>
    <col min="9739" max="9739" width="10.125" style="4" customWidth="1"/>
    <col min="9740" max="9741" width="9" style="4" hidden="1" customWidth="1"/>
    <col min="9742" max="9742" width="13.375" style="4" customWidth="1"/>
    <col min="9743" max="9745" width="9" style="4" customWidth="1"/>
    <col min="9746" max="9746" width="10.25" style="4" customWidth="1"/>
    <col min="9747" max="9759" width="9" style="4" customWidth="1"/>
    <col min="9760" max="9975" width="9" style="4"/>
    <col min="9976" max="9976" width="5.375" style="4" customWidth="1"/>
    <col min="9977" max="9978" width="9" style="4" hidden="1" customWidth="1"/>
    <col min="9979" max="9979" width="11.625" style="4" customWidth="1"/>
    <col min="9980" max="9980" width="22.375" style="4" customWidth="1"/>
    <col min="9981" max="9984" width="9" style="4" hidden="1" customWidth="1"/>
    <col min="9985" max="9986" width="5.375" style="4" customWidth="1"/>
    <col min="9987" max="9987" width="7.25" style="4" customWidth="1"/>
    <col min="9988" max="9988" width="7.75" style="4" customWidth="1"/>
    <col min="9989" max="9989" width="7.5" style="4" customWidth="1"/>
    <col min="9990" max="9992" width="9" style="4" hidden="1" customWidth="1"/>
    <col min="9993" max="9993" width="9.625" style="4" customWidth="1"/>
    <col min="9994" max="9994" width="8.25" style="4" customWidth="1"/>
    <col min="9995" max="9995" width="10.125" style="4" customWidth="1"/>
    <col min="9996" max="9997" width="9" style="4" hidden="1" customWidth="1"/>
    <col min="9998" max="9998" width="13.375" style="4" customWidth="1"/>
    <col min="9999" max="10001" width="9" style="4" customWidth="1"/>
    <col min="10002" max="10002" width="10.25" style="4" customWidth="1"/>
    <col min="10003" max="10015" width="9" style="4" customWidth="1"/>
    <col min="10016" max="10231" width="9" style="4"/>
    <col min="10232" max="10232" width="5.375" style="4" customWidth="1"/>
    <col min="10233" max="10234" width="9" style="4" hidden="1" customWidth="1"/>
    <col min="10235" max="10235" width="11.625" style="4" customWidth="1"/>
    <col min="10236" max="10236" width="22.375" style="4" customWidth="1"/>
    <col min="10237" max="10240" width="9" style="4" hidden="1" customWidth="1"/>
    <col min="10241" max="10242" width="5.375" style="4" customWidth="1"/>
    <col min="10243" max="10243" width="7.25" style="4" customWidth="1"/>
    <col min="10244" max="10244" width="7.75" style="4" customWidth="1"/>
    <col min="10245" max="10245" width="7.5" style="4" customWidth="1"/>
    <col min="10246" max="10248" width="9" style="4" hidden="1" customWidth="1"/>
    <col min="10249" max="10249" width="9.625" style="4" customWidth="1"/>
    <col min="10250" max="10250" width="8.25" style="4" customWidth="1"/>
    <col min="10251" max="10251" width="10.125" style="4" customWidth="1"/>
    <col min="10252" max="10253" width="9" style="4" hidden="1" customWidth="1"/>
    <col min="10254" max="10254" width="13.375" style="4" customWidth="1"/>
    <col min="10255" max="10257" width="9" style="4" customWidth="1"/>
    <col min="10258" max="10258" width="10.25" style="4" customWidth="1"/>
    <col min="10259" max="10271" width="9" style="4" customWidth="1"/>
    <col min="10272" max="10487" width="9" style="4"/>
    <col min="10488" max="10488" width="5.375" style="4" customWidth="1"/>
    <col min="10489" max="10490" width="9" style="4" hidden="1" customWidth="1"/>
    <col min="10491" max="10491" width="11.625" style="4" customWidth="1"/>
    <col min="10492" max="10492" width="22.375" style="4" customWidth="1"/>
    <col min="10493" max="10496" width="9" style="4" hidden="1" customWidth="1"/>
    <col min="10497" max="10498" width="5.375" style="4" customWidth="1"/>
    <col min="10499" max="10499" width="7.25" style="4" customWidth="1"/>
    <col min="10500" max="10500" width="7.75" style="4" customWidth="1"/>
    <col min="10501" max="10501" width="7.5" style="4" customWidth="1"/>
    <col min="10502" max="10504" width="9" style="4" hidden="1" customWidth="1"/>
    <col min="10505" max="10505" width="9.625" style="4" customWidth="1"/>
    <col min="10506" max="10506" width="8.25" style="4" customWidth="1"/>
    <col min="10507" max="10507" width="10.125" style="4" customWidth="1"/>
    <col min="10508" max="10509" width="9" style="4" hidden="1" customWidth="1"/>
    <col min="10510" max="10510" width="13.375" style="4" customWidth="1"/>
    <col min="10511" max="10513" width="9" style="4" customWidth="1"/>
    <col min="10514" max="10514" width="10.25" style="4" customWidth="1"/>
    <col min="10515" max="10527" width="9" style="4" customWidth="1"/>
    <col min="10528" max="10743" width="9" style="4"/>
    <col min="10744" max="10744" width="5.375" style="4" customWidth="1"/>
    <col min="10745" max="10746" width="9" style="4" hidden="1" customWidth="1"/>
    <col min="10747" max="10747" width="11.625" style="4" customWidth="1"/>
    <col min="10748" max="10748" width="22.375" style="4" customWidth="1"/>
    <col min="10749" max="10752" width="9" style="4" hidden="1" customWidth="1"/>
    <col min="10753" max="10754" width="5.375" style="4" customWidth="1"/>
    <col min="10755" max="10755" width="7.25" style="4" customWidth="1"/>
    <col min="10756" max="10756" width="7.75" style="4" customWidth="1"/>
    <col min="10757" max="10757" width="7.5" style="4" customWidth="1"/>
    <col min="10758" max="10760" width="9" style="4" hidden="1" customWidth="1"/>
    <col min="10761" max="10761" width="9.625" style="4" customWidth="1"/>
    <col min="10762" max="10762" width="8.25" style="4" customWidth="1"/>
    <col min="10763" max="10763" width="10.125" style="4" customWidth="1"/>
    <col min="10764" max="10765" width="9" style="4" hidden="1" customWidth="1"/>
    <col min="10766" max="10766" width="13.375" style="4" customWidth="1"/>
    <col min="10767" max="10769" width="9" style="4" customWidth="1"/>
    <col min="10770" max="10770" width="10.25" style="4" customWidth="1"/>
    <col min="10771" max="10783" width="9" style="4" customWidth="1"/>
    <col min="10784" max="10999" width="9" style="4"/>
    <col min="11000" max="11000" width="5.375" style="4" customWidth="1"/>
    <col min="11001" max="11002" width="9" style="4" hidden="1" customWidth="1"/>
    <col min="11003" max="11003" width="11.625" style="4" customWidth="1"/>
    <col min="11004" max="11004" width="22.375" style="4" customWidth="1"/>
    <col min="11005" max="11008" width="9" style="4" hidden="1" customWidth="1"/>
    <col min="11009" max="11010" width="5.375" style="4" customWidth="1"/>
    <col min="11011" max="11011" width="7.25" style="4" customWidth="1"/>
    <col min="11012" max="11012" width="7.75" style="4" customWidth="1"/>
    <col min="11013" max="11013" width="7.5" style="4" customWidth="1"/>
    <col min="11014" max="11016" width="9" style="4" hidden="1" customWidth="1"/>
    <col min="11017" max="11017" width="9.625" style="4" customWidth="1"/>
    <col min="11018" max="11018" width="8.25" style="4" customWidth="1"/>
    <col min="11019" max="11019" width="10.125" style="4" customWidth="1"/>
    <col min="11020" max="11021" width="9" style="4" hidden="1" customWidth="1"/>
    <col min="11022" max="11022" width="13.375" style="4" customWidth="1"/>
    <col min="11023" max="11025" width="9" style="4" customWidth="1"/>
    <col min="11026" max="11026" width="10.25" style="4" customWidth="1"/>
    <col min="11027" max="11039" width="9" style="4" customWidth="1"/>
    <col min="11040" max="11255" width="9" style="4"/>
    <col min="11256" max="11256" width="5.375" style="4" customWidth="1"/>
    <col min="11257" max="11258" width="9" style="4" hidden="1" customWidth="1"/>
    <col min="11259" max="11259" width="11.625" style="4" customWidth="1"/>
    <col min="11260" max="11260" width="22.375" style="4" customWidth="1"/>
    <col min="11261" max="11264" width="9" style="4" hidden="1" customWidth="1"/>
    <col min="11265" max="11266" width="5.375" style="4" customWidth="1"/>
    <col min="11267" max="11267" width="7.25" style="4" customWidth="1"/>
    <col min="11268" max="11268" width="7.75" style="4" customWidth="1"/>
    <col min="11269" max="11269" width="7.5" style="4" customWidth="1"/>
    <col min="11270" max="11272" width="9" style="4" hidden="1" customWidth="1"/>
    <col min="11273" max="11273" width="9.625" style="4" customWidth="1"/>
    <col min="11274" max="11274" width="8.25" style="4" customWidth="1"/>
    <col min="11275" max="11275" width="10.125" style="4" customWidth="1"/>
    <col min="11276" max="11277" width="9" style="4" hidden="1" customWidth="1"/>
    <col min="11278" max="11278" width="13.375" style="4" customWidth="1"/>
    <col min="11279" max="11281" width="9" style="4" customWidth="1"/>
    <col min="11282" max="11282" width="10.25" style="4" customWidth="1"/>
    <col min="11283" max="11295" width="9" style="4" customWidth="1"/>
    <col min="11296" max="11511" width="9" style="4"/>
    <col min="11512" max="11512" width="5.375" style="4" customWidth="1"/>
    <col min="11513" max="11514" width="9" style="4" hidden="1" customWidth="1"/>
    <col min="11515" max="11515" width="11.625" style="4" customWidth="1"/>
    <col min="11516" max="11516" width="22.375" style="4" customWidth="1"/>
    <col min="11517" max="11520" width="9" style="4" hidden="1" customWidth="1"/>
    <col min="11521" max="11522" width="5.375" style="4" customWidth="1"/>
    <col min="11523" max="11523" width="7.25" style="4" customWidth="1"/>
    <col min="11524" max="11524" width="7.75" style="4" customWidth="1"/>
    <col min="11525" max="11525" width="7.5" style="4" customWidth="1"/>
    <col min="11526" max="11528" width="9" style="4" hidden="1" customWidth="1"/>
    <col min="11529" max="11529" width="9.625" style="4" customWidth="1"/>
    <col min="11530" max="11530" width="8.25" style="4" customWidth="1"/>
    <col min="11531" max="11531" width="10.125" style="4" customWidth="1"/>
    <col min="11532" max="11533" width="9" style="4" hidden="1" customWidth="1"/>
    <col min="11534" max="11534" width="13.375" style="4" customWidth="1"/>
    <col min="11535" max="11537" width="9" style="4" customWidth="1"/>
    <col min="11538" max="11538" width="10.25" style="4" customWidth="1"/>
    <col min="11539" max="11551" width="9" style="4" customWidth="1"/>
    <col min="11552" max="11767" width="9" style="4"/>
    <col min="11768" max="11768" width="5.375" style="4" customWidth="1"/>
    <col min="11769" max="11770" width="9" style="4" hidden="1" customWidth="1"/>
    <col min="11771" max="11771" width="11.625" style="4" customWidth="1"/>
    <col min="11772" max="11772" width="22.375" style="4" customWidth="1"/>
    <col min="11773" max="11776" width="9" style="4" hidden="1" customWidth="1"/>
    <col min="11777" max="11778" width="5.375" style="4" customWidth="1"/>
    <col min="11779" max="11779" width="7.25" style="4" customWidth="1"/>
    <col min="11780" max="11780" width="7.75" style="4" customWidth="1"/>
    <col min="11781" max="11781" width="7.5" style="4" customWidth="1"/>
    <col min="11782" max="11784" width="9" style="4" hidden="1" customWidth="1"/>
    <col min="11785" max="11785" width="9.625" style="4" customWidth="1"/>
    <col min="11786" max="11786" width="8.25" style="4" customWidth="1"/>
    <col min="11787" max="11787" width="10.125" style="4" customWidth="1"/>
    <col min="11788" max="11789" width="9" style="4" hidden="1" customWidth="1"/>
    <col min="11790" max="11790" width="13.375" style="4" customWidth="1"/>
    <col min="11791" max="11793" width="9" style="4" customWidth="1"/>
    <col min="11794" max="11794" width="10.25" style="4" customWidth="1"/>
    <col min="11795" max="11807" width="9" style="4" customWidth="1"/>
    <col min="11808" max="12023" width="9" style="4"/>
    <col min="12024" max="12024" width="5.375" style="4" customWidth="1"/>
    <col min="12025" max="12026" width="9" style="4" hidden="1" customWidth="1"/>
    <col min="12027" max="12027" width="11.625" style="4" customWidth="1"/>
    <col min="12028" max="12028" width="22.375" style="4" customWidth="1"/>
    <col min="12029" max="12032" width="9" style="4" hidden="1" customWidth="1"/>
    <col min="12033" max="12034" width="5.375" style="4" customWidth="1"/>
    <col min="12035" max="12035" width="7.25" style="4" customWidth="1"/>
    <col min="12036" max="12036" width="7.75" style="4" customWidth="1"/>
    <col min="12037" max="12037" width="7.5" style="4" customWidth="1"/>
    <col min="12038" max="12040" width="9" style="4" hidden="1" customWidth="1"/>
    <col min="12041" max="12041" width="9.625" style="4" customWidth="1"/>
    <col min="12042" max="12042" width="8.25" style="4" customWidth="1"/>
    <col min="12043" max="12043" width="10.125" style="4" customWidth="1"/>
    <col min="12044" max="12045" width="9" style="4" hidden="1" customWidth="1"/>
    <col min="12046" max="12046" width="13.375" style="4" customWidth="1"/>
    <col min="12047" max="12049" width="9" style="4" customWidth="1"/>
    <col min="12050" max="12050" width="10.25" style="4" customWidth="1"/>
    <col min="12051" max="12063" width="9" style="4" customWidth="1"/>
    <col min="12064" max="12279" width="9" style="4"/>
    <col min="12280" max="12280" width="5.375" style="4" customWidth="1"/>
    <col min="12281" max="12282" width="9" style="4" hidden="1" customWidth="1"/>
    <col min="12283" max="12283" width="11.625" style="4" customWidth="1"/>
    <col min="12284" max="12284" width="22.375" style="4" customWidth="1"/>
    <col min="12285" max="12288" width="9" style="4" hidden="1" customWidth="1"/>
    <col min="12289" max="12290" width="5.375" style="4" customWidth="1"/>
    <col min="12291" max="12291" width="7.25" style="4" customWidth="1"/>
    <col min="12292" max="12292" width="7.75" style="4" customWidth="1"/>
    <col min="12293" max="12293" width="7.5" style="4" customWidth="1"/>
    <col min="12294" max="12296" width="9" style="4" hidden="1" customWidth="1"/>
    <col min="12297" max="12297" width="9.625" style="4" customWidth="1"/>
    <col min="12298" max="12298" width="8.25" style="4" customWidth="1"/>
    <col min="12299" max="12299" width="10.125" style="4" customWidth="1"/>
    <col min="12300" max="12301" width="9" style="4" hidden="1" customWidth="1"/>
    <col min="12302" max="12302" width="13.375" style="4" customWidth="1"/>
    <col min="12303" max="12305" width="9" style="4" customWidth="1"/>
    <col min="12306" max="12306" width="10.25" style="4" customWidth="1"/>
    <col min="12307" max="12319" width="9" style="4" customWidth="1"/>
    <col min="12320" max="12535" width="9" style="4"/>
    <col min="12536" max="12536" width="5.375" style="4" customWidth="1"/>
    <col min="12537" max="12538" width="9" style="4" hidden="1" customWidth="1"/>
    <col min="12539" max="12539" width="11.625" style="4" customWidth="1"/>
    <col min="12540" max="12540" width="22.375" style="4" customWidth="1"/>
    <col min="12541" max="12544" width="9" style="4" hidden="1" customWidth="1"/>
    <col min="12545" max="12546" width="5.375" style="4" customWidth="1"/>
    <col min="12547" max="12547" width="7.25" style="4" customWidth="1"/>
    <col min="12548" max="12548" width="7.75" style="4" customWidth="1"/>
    <col min="12549" max="12549" width="7.5" style="4" customWidth="1"/>
    <col min="12550" max="12552" width="9" style="4" hidden="1" customWidth="1"/>
    <col min="12553" max="12553" width="9.625" style="4" customWidth="1"/>
    <col min="12554" max="12554" width="8.25" style="4" customWidth="1"/>
    <col min="12555" max="12555" width="10.125" style="4" customWidth="1"/>
    <col min="12556" max="12557" width="9" style="4" hidden="1" customWidth="1"/>
    <col min="12558" max="12558" width="13.375" style="4" customWidth="1"/>
    <col min="12559" max="12561" width="9" style="4" customWidth="1"/>
    <col min="12562" max="12562" width="10.25" style="4" customWidth="1"/>
    <col min="12563" max="12575" width="9" style="4" customWidth="1"/>
    <col min="12576" max="12791" width="9" style="4"/>
    <col min="12792" max="12792" width="5.375" style="4" customWidth="1"/>
    <col min="12793" max="12794" width="9" style="4" hidden="1" customWidth="1"/>
    <col min="12795" max="12795" width="11.625" style="4" customWidth="1"/>
    <col min="12796" max="12796" width="22.375" style="4" customWidth="1"/>
    <col min="12797" max="12800" width="9" style="4" hidden="1" customWidth="1"/>
    <col min="12801" max="12802" width="5.375" style="4" customWidth="1"/>
    <col min="12803" max="12803" width="7.25" style="4" customWidth="1"/>
    <col min="12804" max="12804" width="7.75" style="4" customWidth="1"/>
    <col min="12805" max="12805" width="7.5" style="4" customWidth="1"/>
    <col min="12806" max="12808" width="9" style="4" hidden="1" customWidth="1"/>
    <col min="12809" max="12809" width="9.625" style="4" customWidth="1"/>
    <col min="12810" max="12810" width="8.25" style="4" customWidth="1"/>
    <col min="12811" max="12811" width="10.125" style="4" customWidth="1"/>
    <col min="12812" max="12813" width="9" style="4" hidden="1" customWidth="1"/>
    <col min="12814" max="12814" width="13.375" style="4" customWidth="1"/>
    <col min="12815" max="12817" width="9" style="4" customWidth="1"/>
    <col min="12818" max="12818" width="10.25" style="4" customWidth="1"/>
    <col min="12819" max="12831" width="9" style="4" customWidth="1"/>
    <col min="12832" max="13047" width="9" style="4"/>
    <col min="13048" max="13048" width="5.375" style="4" customWidth="1"/>
    <col min="13049" max="13050" width="9" style="4" hidden="1" customWidth="1"/>
    <col min="13051" max="13051" width="11.625" style="4" customWidth="1"/>
    <col min="13052" max="13052" width="22.375" style="4" customWidth="1"/>
    <col min="13053" max="13056" width="9" style="4" hidden="1" customWidth="1"/>
    <col min="13057" max="13058" width="5.375" style="4" customWidth="1"/>
    <col min="13059" max="13059" width="7.25" style="4" customWidth="1"/>
    <col min="13060" max="13060" width="7.75" style="4" customWidth="1"/>
    <col min="13061" max="13061" width="7.5" style="4" customWidth="1"/>
    <col min="13062" max="13064" width="9" style="4" hidden="1" customWidth="1"/>
    <col min="13065" max="13065" width="9.625" style="4" customWidth="1"/>
    <col min="13066" max="13066" width="8.25" style="4" customWidth="1"/>
    <col min="13067" max="13067" width="10.125" style="4" customWidth="1"/>
    <col min="13068" max="13069" width="9" style="4" hidden="1" customWidth="1"/>
    <col min="13070" max="13070" width="13.375" style="4" customWidth="1"/>
    <col min="13071" max="13073" width="9" style="4" customWidth="1"/>
    <col min="13074" max="13074" width="10.25" style="4" customWidth="1"/>
    <col min="13075" max="13087" width="9" style="4" customWidth="1"/>
    <col min="13088" max="13303" width="9" style="4"/>
    <col min="13304" max="13304" width="5.375" style="4" customWidth="1"/>
    <col min="13305" max="13306" width="9" style="4" hidden="1" customWidth="1"/>
    <col min="13307" max="13307" width="11.625" style="4" customWidth="1"/>
    <col min="13308" max="13308" width="22.375" style="4" customWidth="1"/>
    <col min="13309" max="13312" width="9" style="4" hidden="1" customWidth="1"/>
    <col min="13313" max="13314" width="5.375" style="4" customWidth="1"/>
    <col min="13315" max="13315" width="7.25" style="4" customWidth="1"/>
    <col min="13316" max="13316" width="7.75" style="4" customWidth="1"/>
    <col min="13317" max="13317" width="7.5" style="4" customWidth="1"/>
    <col min="13318" max="13320" width="9" style="4" hidden="1" customWidth="1"/>
    <col min="13321" max="13321" width="9.625" style="4" customWidth="1"/>
    <col min="13322" max="13322" width="8.25" style="4" customWidth="1"/>
    <col min="13323" max="13323" width="10.125" style="4" customWidth="1"/>
    <col min="13324" max="13325" width="9" style="4" hidden="1" customWidth="1"/>
    <col min="13326" max="13326" width="13.375" style="4" customWidth="1"/>
    <col min="13327" max="13329" width="9" style="4" customWidth="1"/>
    <col min="13330" max="13330" width="10.25" style="4" customWidth="1"/>
    <col min="13331" max="13343" width="9" style="4" customWidth="1"/>
    <col min="13344" max="13559" width="9" style="4"/>
    <col min="13560" max="13560" width="5.375" style="4" customWidth="1"/>
    <col min="13561" max="13562" width="9" style="4" hidden="1" customWidth="1"/>
    <col min="13563" max="13563" width="11.625" style="4" customWidth="1"/>
    <col min="13564" max="13564" width="22.375" style="4" customWidth="1"/>
    <col min="13565" max="13568" width="9" style="4" hidden="1" customWidth="1"/>
    <col min="13569" max="13570" width="5.375" style="4" customWidth="1"/>
    <col min="13571" max="13571" width="7.25" style="4" customWidth="1"/>
    <col min="13572" max="13572" width="7.75" style="4" customWidth="1"/>
    <col min="13573" max="13573" width="7.5" style="4" customWidth="1"/>
    <col min="13574" max="13576" width="9" style="4" hidden="1" customWidth="1"/>
    <col min="13577" max="13577" width="9.625" style="4" customWidth="1"/>
    <col min="13578" max="13578" width="8.25" style="4" customWidth="1"/>
    <col min="13579" max="13579" width="10.125" style="4" customWidth="1"/>
    <col min="13580" max="13581" width="9" style="4" hidden="1" customWidth="1"/>
    <col min="13582" max="13582" width="13.375" style="4" customWidth="1"/>
    <col min="13583" max="13585" width="9" style="4" customWidth="1"/>
    <col min="13586" max="13586" width="10.25" style="4" customWidth="1"/>
    <col min="13587" max="13599" width="9" style="4" customWidth="1"/>
    <col min="13600" max="13815" width="9" style="4"/>
    <col min="13816" max="13816" width="5.375" style="4" customWidth="1"/>
    <col min="13817" max="13818" width="9" style="4" hidden="1" customWidth="1"/>
    <col min="13819" max="13819" width="11.625" style="4" customWidth="1"/>
    <col min="13820" max="13820" width="22.375" style="4" customWidth="1"/>
    <col min="13821" max="13824" width="9" style="4" hidden="1" customWidth="1"/>
    <col min="13825" max="13826" width="5.375" style="4" customWidth="1"/>
    <col min="13827" max="13827" width="7.25" style="4" customWidth="1"/>
    <col min="13828" max="13828" width="7.75" style="4" customWidth="1"/>
    <col min="13829" max="13829" width="7.5" style="4" customWidth="1"/>
    <col min="13830" max="13832" width="9" style="4" hidden="1" customWidth="1"/>
    <col min="13833" max="13833" width="9.625" style="4" customWidth="1"/>
    <col min="13834" max="13834" width="8.25" style="4" customWidth="1"/>
    <col min="13835" max="13835" width="10.125" style="4" customWidth="1"/>
    <col min="13836" max="13837" width="9" style="4" hidden="1" customWidth="1"/>
    <col min="13838" max="13838" width="13.375" style="4" customWidth="1"/>
    <col min="13839" max="13841" width="9" style="4" customWidth="1"/>
    <col min="13842" max="13842" width="10.25" style="4" customWidth="1"/>
    <col min="13843" max="13855" width="9" style="4" customWidth="1"/>
    <col min="13856" max="14071" width="9" style="4"/>
    <col min="14072" max="14072" width="5.375" style="4" customWidth="1"/>
    <col min="14073" max="14074" width="9" style="4" hidden="1" customWidth="1"/>
    <col min="14075" max="14075" width="11.625" style="4" customWidth="1"/>
    <col min="14076" max="14076" width="22.375" style="4" customWidth="1"/>
    <col min="14077" max="14080" width="9" style="4" hidden="1" customWidth="1"/>
    <col min="14081" max="14082" width="5.375" style="4" customWidth="1"/>
    <col min="14083" max="14083" width="7.25" style="4" customWidth="1"/>
    <col min="14084" max="14084" width="7.75" style="4" customWidth="1"/>
    <col min="14085" max="14085" width="7.5" style="4" customWidth="1"/>
    <col min="14086" max="14088" width="9" style="4" hidden="1" customWidth="1"/>
    <col min="14089" max="14089" width="9.625" style="4" customWidth="1"/>
    <col min="14090" max="14090" width="8.25" style="4" customWidth="1"/>
    <col min="14091" max="14091" width="10.125" style="4" customWidth="1"/>
    <col min="14092" max="14093" width="9" style="4" hidden="1" customWidth="1"/>
    <col min="14094" max="14094" width="13.375" style="4" customWidth="1"/>
    <col min="14095" max="14097" width="9" style="4" customWidth="1"/>
    <col min="14098" max="14098" width="10.25" style="4" customWidth="1"/>
    <col min="14099" max="14111" width="9" style="4" customWidth="1"/>
    <col min="14112" max="14327" width="9" style="4"/>
    <col min="14328" max="14328" width="5.375" style="4" customWidth="1"/>
    <col min="14329" max="14330" width="9" style="4" hidden="1" customWidth="1"/>
    <col min="14331" max="14331" width="11.625" style="4" customWidth="1"/>
    <col min="14332" max="14332" width="22.375" style="4" customWidth="1"/>
    <col min="14333" max="14336" width="9" style="4" hidden="1" customWidth="1"/>
    <col min="14337" max="14338" width="5.375" style="4" customWidth="1"/>
    <col min="14339" max="14339" width="7.25" style="4" customWidth="1"/>
    <col min="14340" max="14340" width="7.75" style="4" customWidth="1"/>
    <col min="14341" max="14341" width="7.5" style="4" customWidth="1"/>
    <col min="14342" max="14344" width="9" style="4" hidden="1" customWidth="1"/>
    <col min="14345" max="14345" width="9.625" style="4" customWidth="1"/>
    <col min="14346" max="14346" width="8.25" style="4" customWidth="1"/>
    <col min="14347" max="14347" width="10.125" style="4" customWidth="1"/>
    <col min="14348" max="14349" width="9" style="4" hidden="1" customWidth="1"/>
    <col min="14350" max="14350" width="13.375" style="4" customWidth="1"/>
    <col min="14351" max="14353" width="9" style="4" customWidth="1"/>
    <col min="14354" max="14354" width="10.25" style="4" customWidth="1"/>
    <col min="14355" max="14367" width="9" style="4" customWidth="1"/>
    <col min="14368" max="14583" width="9" style="4"/>
    <col min="14584" max="14584" width="5.375" style="4" customWidth="1"/>
    <col min="14585" max="14586" width="9" style="4" hidden="1" customWidth="1"/>
    <col min="14587" max="14587" width="11.625" style="4" customWidth="1"/>
    <col min="14588" max="14588" width="22.375" style="4" customWidth="1"/>
    <col min="14589" max="14592" width="9" style="4" hidden="1" customWidth="1"/>
    <col min="14593" max="14594" width="5.375" style="4" customWidth="1"/>
    <col min="14595" max="14595" width="7.25" style="4" customWidth="1"/>
    <col min="14596" max="14596" width="7.75" style="4" customWidth="1"/>
    <col min="14597" max="14597" width="7.5" style="4" customWidth="1"/>
    <col min="14598" max="14600" width="9" style="4" hidden="1" customWidth="1"/>
    <col min="14601" max="14601" width="9.625" style="4" customWidth="1"/>
    <col min="14602" max="14602" width="8.25" style="4" customWidth="1"/>
    <col min="14603" max="14603" width="10.125" style="4" customWidth="1"/>
    <col min="14604" max="14605" width="9" style="4" hidden="1" customWidth="1"/>
    <col min="14606" max="14606" width="13.375" style="4" customWidth="1"/>
    <col min="14607" max="14609" width="9" style="4" customWidth="1"/>
    <col min="14610" max="14610" width="10.25" style="4" customWidth="1"/>
    <col min="14611" max="14623" width="9" style="4" customWidth="1"/>
    <col min="14624" max="14839" width="9" style="4"/>
    <col min="14840" max="14840" width="5.375" style="4" customWidth="1"/>
    <col min="14841" max="14842" width="9" style="4" hidden="1" customWidth="1"/>
    <col min="14843" max="14843" width="11.625" style="4" customWidth="1"/>
    <col min="14844" max="14844" width="22.375" style="4" customWidth="1"/>
    <col min="14845" max="14848" width="9" style="4" hidden="1" customWidth="1"/>
    <col min="14849" max="14850" width="5.375" style="4" customWidth="1"/>
    <col min="14851" max="14851" width="7.25" style="4" customWidth="1"/>
    <col min="14852" max="14852" width="7.75" style="4" customWidth="1"/>
    <col min="14853" max="14853" width="7.5" style="4" customWidth="1"/>
    <col min="14854" max="14856" width="9" style="4" hidden="1" customWidth="1"/>
    <col min="14857" max="14857" width="9.625" style="4" customWidth="1"/>
    <col min="14858" max="14858" width="8.25" style="4" customWidth="1"/>
    <col min="14859" max="14859" width="10.125" style="4" customWidth="1"/>
    <col min="14860" max="14861" width="9" style="4" hidden="1" customWidth="1"/>
    <col min="14862" max="14862" width="13.375" style="4" customWidth="1"/>
    <col min="14863" max="14865" width="9" style="4" customWidth="1"/>
    <col min="14866" max="14866" width="10.25" style="4" customWidth="1"/>
    <col min="14867" max="14879" width="9" style="4" customWidth="1"/>
    <col min="14880" max="15095" width="9" style="4"/>
    <col min="15096" max="15096" width="5.375" style="4" customWidth="1"/>
    <col min="15097" max="15098" width="9" style="4" hidden="1" customWidth="1"/>
    <col min="15099" max="15099" width="11.625" style="4" customWidth="1"/>
    <col min="15100" max="15100" width="22.375" style="4" customWidth="1"/>
    <col min="15101" max="15104" width="9" style="4" hidden="1" customWidth="1"/>
    <col min="15105" max="15106" width="5.375" style="4" customWidth="1"/>
    <col min="15107" max="15107" width="7.25" style="4" customWidth="1"/>
    <col min="15108" max="15108" width="7.75" style="4" customWidth="1"/>
    <col min="15109" max="15109" width="7.5" style="4" customWidth="1"/>
    <col min="15110" max="15112" width="9" style="4" hidden="1" customWidth="1"/>
    <col min="15113" max="15113" width="9.625" style="4" customWidth="1"/>
    <col min="15114" max="15114" width="8.25" style="4" customWidth="1"/>
    <col min="15115" max="15115" width="10.125" style="4" customWidth="1"/>
    <col min="15116" max="15117" width="9" style="4" hidden="1" customWidth="1"/>
    <col min="15118" max="15118" width="13.375" style="4" customWidth="1"/>
    <col min="15119" max="15121" width="9" style="4" customWidth="1"/>
    <col min="15122" max="15122" width="10.25" style="4" customWidth="1"/>
    <col min="15123" max="15135" width="9" style="4" customWidth="1"/>
    <col min="15136" max="15351" width="9" style="4"/>
    <col min="15352" max="15352" width="5.375" style="4" customWidth="1"/>
    <col min="15353" max="15354" width="9" style="4" hidden="1" customWidth="1"/>
    <col min="15355" max="15355" width="11.625" style="4" customWidth="1"/>
    <col min="15356" max="15356" width="22.375" style="4" customWidth="1"/>
    <col min="15357" max="15360" width="9" style="4" hidden="1" customWidth="1"/>
    <col min="15361" max="15362" width="5.375" style="4" customWidth="1"/>
    <col min="15363" max="15363" width="7.25" style="4" customWidth="1"/>
    <col min="15364" max="15364" width="7.75" style="4" customWidth="1"/>
    <col min="15365" max="15365" width="7.5" style="4" customWidth="1"/>
    <col min="15366" max="15368" width="9" style="4" hidden="1" customWidth="1"/>
    <col min="15369" max="15369" width="9.625" style="4" customWidth="1"/>
    <col min="15370" max="15370" width="8.25" style="4" customWidth="1"/>
    <col min="15371" max="15371" width="10.125" style="4" customWidth="1"/>
    <col min="15372" max="15373" width="9" style="4" hidden="1" customWidth="1"/>
    <col min="15374" max="15374" width="13.375" style="4" customWidth="1"/>
    <col min="15375" max="15377" width="9" style="4" customWidth="1"/>
    <col min="15378" max="15378" width="10.25" style="4" customWidth="1"/>
    <col min="15379" max="15391" width="9" style="4" customWidth="1"/>
    <col min="15392" max="15607" width="9" style="4"/>
    <col min="15608" max="15608" width="5.375" style="4" customWidth="1"/>
    <col min="15609" max="15610" width="9" style="4" hidden="1" customWidth="1"/>
    <col min="15611" max="15611" width="11.625" style="4" customWidth="1"/>
    <col min="15612" max="15612" width="22.375" style="4" customWidth="1"/>
    <col min="15613" max="15616" width="9" style="4" hidden="1" customWidth="1"/>
    <col min="15617" max="15618" width="5.375" style="4" customWidth="1"/>
    <col min="15619" max="15619" width="7.25" style="4" customWidth="1"/>
    <col min="15620" max="15620" width="7.75" style="4" customWidth="1"/>
    <col min="15621" max="15621" width="7.5" style="4" customWidth="1"/>
    <col min="15622" max="15624" width="9" style="4" hidden="1" customWidth="1"/>
    <col min="15625" max="15625" width="9.625" style="4" customWidth="1"/>
    <col min="15626" max="15626" width="8.25" style="4" customWidth="1"/>
    <col min="15627" max="15627" width="10.125" style="4" customWidth="1"/>
    <col min="15628" max="15629" width="9" style="4" hidden="1" customWidth="1"/>
    <col min="15630" max="15630" width="13.375" style="4" customWidth="1"/>
    <col min="15631" max="15633" width="9" style="4" customWidth="1"/>
    <col min="15634" max="15634" width="10.25" style="4" customWidth="1"/>
    <col min="15635" max="15647" width="9" style="4" customWidth="1"/>
    <col min="15648" max="15863" width="9" style="4"/>
    <col min="15864" max="15864" width="5.375" style="4" customWidth="1"/>
    <col min="15865" max="15866" width="9" style="4" hidden="1" customWidth="1"/>
    <col min="15867" max="15867" width="11.625" style="4" customWidth="1"/>
    <col min="15868" max="15868" width="22.375" style="4" customWidth="1"/>
    <col min="15869" max="15872" width="9" style="4" hidden="1" customWidth="1"/>
    <col min="15873" max="15874" width="5.375" style="4" customWidth="1"/>
    <col min="15875" max="15875" width="7.25" style="4" customWidth="1"/>
    <col min="15876" max="15876" width="7.75" style="4" customWidth="1"/>
    <col min="15877" max="15877" width="7.5" style="4" customWidth="1"/>
    <col min="15878" max="15880" width="9" style="4" hidden="1" customWidth="1"/>
    <col min="15881" max="15881" width="9.625" style="4" customWidth="1"/>
    <col min="15882" max="15882" width="8.25" style="4" customWidth="1"/>
    <col min="15883" max="15883" width="10.125" style="4" customWidth="1"/>
    <col min="15884" max="15885" width="9" style="4" hidden="1" customWidth="1"/>
    <col min="15886" max="15886" width="13.375" style="4" customWidth="1"/>
    <col min="15887" max="15889" width="9" style="4" customWidth="1"/>
    <col min="15890" max="15890" width="10.25" style="4" customWidth="1"/>
    <col min="15891" max="15903" width="9" style="4" customWidth="1"/>
    <col min="15904" max="16119" width="9" style="4"/>
    <col min="16120" max="16120" width="5.375" style="4" customWidth="1"/>
    <col min="16121" max="16122" width="9" style="4" hidden="1" customWidth="1"/>
    <col min="16123" max="16123" width="11.625" style="4" customWidth="1"/>
    <col min="16124" max="16124" width="22.375" style="4" customWidth="1"/>
    <col min="16125" max="16128" width="9" style="4" hidden="1" customWidth="1"/>
    <col min="16129" max="16130" width="5.375" style="4" customWidth="1"/>
    <col min="16131" max="16131" width="7.25" style="4" customWidth="1"/>
    <col min="16132" max="16132" width="7.75" style="4" customWidth="1"/>
    <col min="16133" max="16133" width="7.5" style="4" customWidth="1"/>
    <col min="16134" max="16136" width="9" style="4" hidden="1" customWidth="1"/>
    <col min="16137" max="16137" width="9.625" style="4" customWidth="1"/>
    <col min="16138" max="16138" width="8.25" style="4" customWidth="1"/>
    <col min="16139" max="16139" width="10.125" style="4" customWidth="1"/>
    <col min="16140" max="16141" width="9" style="4" hidden="1" customWidth="1"/>
    <col min="16142" max="16142" width="13.375" style="4" customWidth="1"/>
    <col min="16143" max="16145" width="9" style="4" customWidth="1"/>
    <col min="16146" max="16146" width="10.25" style="4" customWidth="1"/>
    <col min="16147" max="16159" width="9" style="4" customWidth="1"/>
    <col min="16160" max="16384" width="9" style="4"/>
  </cols>
  <sheetData>
    <row r="1" s="1" customFormat="1" ht="23.25" spans="1:16">
      <c r="A1" s="5" t="s">
        <v>126</v>
      </c>
      <c r="B1" s="6"/>
      <c r="C1" s="6"/>
      <c r="D1" s="6"/>
      <c r="E1" s="6"/>
      <c r="F1" s="6"/>
      <c r="G1" s="6"/>
      <c r="H1" s="6"/>
      <c r="I1" s="6"/>
      <c r="J1" s="6"/>
      <c r="K1" s="6"/>
      <c r="L1" s="6"/>
      <c r="M1" s="6"/>
      <c r="N1" s="6"/>
      <c r="O1" s="28"/>
      <c r="P1" s="28"/>
    </row>
    <row r="2" spans="1:14">
      <c r="A2" s="7"/>
      <c r="B2" s="7"/>
      <c r="C2" s="7"/>
      <c r="D2" s="7"/>
      <c r="E2" s="7"/>
      <c r="F2" s="7"/>
      <c r="G2" s="7"/>
      <c r="H2" s="7"/>
      <c r="I2" s="7"/>
      <c r="J2" s="7"/>
      <c r="K2" s="7"/>
      <c r="L2" s="7"/>
      <c r="M2" s="29"/>
      <c r="N2" s="128"/>
    </row>
    <row r="3" spans="1:14">
      <c r="A3" s="106" t="str">
        <f>基本信息!C4</f>
        <v>评估基准日：2020年1月1日</v>
      </c>
      <c r="B3" s="106"/>
      <c r="C3" s="106"/>
      <c r="D3" s="106"/>
      <c r="E3" s="106"/>
      <c r="F3" s="107"/>
      <c r="G3" s="108"/>
      <c r="H3" s="106"/>
      <c r="I3" s="106"/>
      <c r="J3" s="106"/>
      <c r="K3" s="106"/>
      <c r="L3" s="106"/>
      <c r="M3" s="106"/>
      <c r="N3" s="106"/>
    </row>
    <row r="4" spans="1:14">
      <c r="A4" s="10" t="str">
        <f>基本信息!C3</f>
        <v>被评估单位:XXX公司</v>
      </c>
      <c r="N4" s="129" t="s">
        <v>110</v>
      </c>
    </row>
    <row r="5" s="2" customFormat="1" ht="18" customHeight="1" spans="1:39">
      <c r="A5" s="11" t="s">
        <v>127</v>
      </c>
      <c r="B5" s="109" t="s">
        <v>128</v>
      </c>
      <c r="C5" s="12" t="s">
        <v>129</v>
      </c>
      <c r="D5" s="12" t="s">
        <v>130</v>
      </c>
      <c r="E5" s="12" t="s">
        <v>131</v>
      </c>
      <c r="F5" s="12" t="s">
        <v>132</v>
      </c>
      <c r="G5" s="12" t="s">
        <v>133</v>
      </c>
      <c r="H5" s="12" t="s">
        <v>134</v>
      </c>
      <c r="I5" s="11" t="s">
        <v>87</v>
      </c>
      <c r="J5" s="14"/>
      <c r="K5" s="14"/>
      <c r="L5" s="12" t="s">
        <v>115</v>
      </c>
      <c r="M5" s="12" t="s">
        <v>135</v>
      </c>
      <c r="N5" s="12" t="s">
        <v>136</v>
      </c>
      <c r="O5" s="130"/>
      <c r="P5" s="130"/>
      <c r="Q5" s="140" t="s">
        <v>21</v>
      </c>
      <c r="R5" s="140" t="s">
        <v>137</v>
      </c>
      <c r="S5" s="140" t="s">
        <v>138</v>
      </c>
      <c r="T5" s="141" t="s">
        <v>139</v>
      </c>
      <c r="U5" s="142"/>
      <c r="V5" s="141" t="s">
        <v>140</v>
      </c>
      <c r="W5" s="143"/>
      <c r="X5" s="144" t="s">
        <v>141</v>
      </c>
      <c r="Y5" s="144"/>
      <c r="Z5" s="144" t="s">
        <v>142</v>
      </c>
      <c r="AA5" s="152"/>
      <c r="AB5" s="152"/>
      <c r="AC5" s="144" t="s">
        <v>143</v>
      </c>
      <c r="AD5" s="144" t="s">
        <v>144</v>
      </c>
      <c r="AE5" s="144" t="s">
        <v>145</v>
      </c>
      <c r="AF5" s="141" t="s">
        <v>146</v>
      </c>
      <c r="AG5" s="143"/>
      <c r="AH5" s="143"/>
      <c r="AI5" s="143"/>
      <c r="AJ5" s="142"/>
      <c r="AK5" s="157" t="s">
        <v>147</v>
      </c>
      <c r="AL5" s="157" t="s">
        <v>148</v>
      </c>
      <c r="AM5" s="158"/>
    </row>
    <row r="6" s="2" customFormat="1" ht="18" customHeight="1" spans="1:39">
      <c r="A6" s="14"/>
      <c r="B6" s="110"/>
      <c r="C6" s="12"/>
      <c r="D6" s="12"/>
      <c r="E6" s="12"/>
      <c r="F6" s="111"/>
      <c r="G6" s="14"/>
      <c r="H6" s="14"/>
      <c r="I6" s="11" t="s">
        <v>116</v>
      </c>
      <c r="J6" s="12" t="s">
        <v>149</v>
      </c>
      <c r="K6" s="11" t="s">
        <v>117</v>
      </c>
      <c r="L6" s="14"/>
      <c r="M6" s="111"/>
      <c r="N6" s="14"/>
      <c r="O6" s="131"/>
      <c r="P6" s="131"/>
      <c r="Q6" s="145"/>
      <c r="R6" s="145"/>
      <c r="S6" s="145"/>
      <c r="T6" s="144" t="s">
        <v>150</v>
      </c>
      <c r="U6" s="144" t="s">
        <v>151</v>
      </c>
      <c r="V6" s="144" t="s">
        <v>152</v>
      </c>
      <c r="W6" s="144" t="s">
        <v>153</v>
      </c>
      <c r="X6" s="144" t="s">
        <v>152</v>
      </c>
      <c r="Y6" s="144" t="s">
        <v>153</v>
      </c>
      <c r="Z6" s="144" t="s">
        <v>154</v>
      </c>
      <c r="AA6" s="144" t="s">
        <v>155</v>
      </c>
      <c r="AB6" s="144" t="s">
        <v>153</v>
      </c>
      <c r="AC6" s="152"/>
      <c r="AD6" s="152"/>
      <c r="AE6" s="152"/>
      <c r="AF6" s="144" t="s">
        <v>85</v>
      </c>
      <c r="AG6" s="144" t="s">
        <v>156</v>
      </c>
      <c r="AH6" s="144" t="s">
        <v>157</v>
      </c>
      <c r="AI6" s="144" t="s">
        <v>158</v>
      </c>
      <c r="AJ6" s="144" t="s">
        <v>149</v>
      </c>
      <c r="AK6" s="159"/>
      <c r="AL6" s="159"/>
      <c r="AM6" s="160"/>
    </row>
    <row r="7" s="104" customFormat="1" ht="12" spans="1:38">
      <c r="A7" s="112">
        <v>1</v>
      </c>
      <c r="B7" s="113" t="s">
        <v>159</v>
      </c>
      <c r="C7" s="114" t="s">
        <v>160</v>
      </c>
      <c r="D7" s="112">
        <v>1</v>
      </c>
      <c r="E7" s="112">
        <v>3</v>
      </c>
      <c r="F7" s="115" t="s">
        <v>161</v>
      </c>
      <c r="G7" s="116">
        <v>42887</v>
      </c>
      <c r="H7" s="117">
        <v>100</v>
      </c>
      <c r="I7" s="132">
        <f>AE7</f>
        <v>130300</v>
      </c>
      <c r="J7" s="133">
        <f>AL7</f>
        <v>0.8</v>
      </c>
      <c r="K7" s="132">
        <f>I7*J7</f>
        <v>104240</v>
      </c>
      <c r="L7" s="132" t="e">
        <f>IF(#REF!=0,0,ROUND((K7-#REF!)/#REF!*100,2))</f>
        <v>#REF!</v>
      </c>
      <c r="M7" s="132"/>
      <c r="N7" s="134"/>
      <c r="O7" s="135"/>
      <c r="Q7" s="146" t="s">
        <v>162</v>
      </c>
      <c r="R7" s="147"/>
      <c r="S7" s="147"/>
      <c r="T7" s="147">
        <v>1200</v>
      </c>
      <c r="U7" s="147">
        <f>ROUND(T7/1.1,0)</f>
        <v>1091</v>
      </c>
      <c r="V7" s="148">
        <f>[1]前期费率!$D$10</f>
        <v>0.086</v>
      </c>
      <c r="W7" s="147">
        <f>ROUND(T7*V7,0)</f>
        <v>103</v>
      </c>
      <c r="X7" s="148">
        <f>[1]前期费率!$D$11</f>
        <v>0.066</v>
      </c>
      <c r="Y7" s="147">
        <f>ROUND(T7*X7/1.06*0.06,0)</f>
        <v>4</v>
      </c>
      <c r="Z7" s="148">
        <v>0.0435</v>
      </c>
      <c r="AA7" s="146">
        <v>0.5</v>
      </c>
      <c r="AB7" s="147">
        <f>IF(AA7&lt;=0.5,0,(T7+W7)*AA7/2*Z7)</f>
        <v>0</v>
      </c>
      <c r="AC7" s="125"/>
      <c r="AD7" s="147">
        <f>T7+W7+AB7+AC7</f>
        <v>1303</v>
      </c>
      <c r="AE7" s="147">
        <f>IF(Q7="评估为零",0,IF(Q7="市场法",ROUND(S7*H7,-2),ROUND(AD7*H7,-2)))</f>
        <v>130300</v>
      </c>
      <c r="AF7" s="153">
        <v>43545</v>
      </c>
      <c r="AG7" s="161">
        <f>(AF7-G7)/365</f>
        <v>1.8027397260274</v>
      </c>
      <c r="AH7" s="146">
        <v>10</v>
      </c>
      <c r="AI7" s="161">
        <f>ROUND(AH7-AG7,0)</f>
        <v>8</v>
      </c>
      <c r="AJ7" s="162">
        <f>IF(AH7=0,0,ROUND(AI7/AH7,2))</f>
        <v>0.8</v>
      </c>
      <c r="AK7" s="163">
        <f>AJ7</f>
        <v>0.8</v>
      </c>
      <c r="AL7" s="162">
        <f>IF(Q7="市场法",1,ROUND(AJ7*0.4+AK7*0.6,2))</f>
        <v>0.8</v>
      </c>
    </row>
    <row r="8" s="104" customFormat="1" ht="12" spans="1:38">
      <c r="A8" s="112">
        <v>2</v>
      </c>
      <c r="B8" s="113" t="s">
        <v>163</v>
      </c>
      <c r="C8" s="114" t="s">
        <v>160</v>
      </c>
      <c r="D8" s="112">
        <v>1</v>
      </c>
      <c r="E8" s="112">
        <v>3</v>
      </c>
      <c r="F8" s="115" t="s">
        <v>164</v>
      </c>
      <c r="G8" s="116">
        <v>42887</v>
      </c>
      <c r="H8" s="117">
        <v>200</v>
      </c>
      <c r="I8" s="132">
        <f>AE8</f>
        <v>86800</v>
      </c>
      <c r="J8" s="133">
        <f>AL8</f>
        <v>0.8</v>
      </c>
      <c r="K8" s="132">
        <f>I8*J8</f>
        <v>69440</v>
      </c>
      <c r="L8" s="132" t="e">
        <f>IF(#REF!=0,0,ROUND((K8-#REF!)/#REF!*100,2))</f>
        <v>#REF!</v>
      </c>
      <c r="M8" s="132"/>
      <c r="N8" s="134"/>
      <c r="O8" s="135"/>
      <c r="P8" s="105"/>
      <c r="Q8" s="146" t="s">
        <v>162</v>
      </c>
      <c r="R8" s="147"/>
      <c r="S8" s="147"/>
      <c r="T8" s="147">
        <v>400</v>
      </c>
      <c r="U8" s="147">
        <f>ROUND(T8/1.1,0)</f>
        <v>364</v>
      </c>
      <c r="V8" s="148">
        <f>[1]前期费率!$D$10</f>
        <v>0.086</v>
      </c>
      <c r="W8" s="147">
        <f>ROUND(T8*V8,0)</f>
        <v>34</v>
      </c>
      <c r="X8" s="148">
        <f>[1]前期费率!$D$11</f>
        <v>0.066</v>
      </c>
      <c r="Y8" s="147">
        <f>ROUND(T8*X8/1.06*0.06,0)</f>
        <v>1</v>
      </c>
      <c r="Z8" s="148">
        <v>0.0435</v>
      </c>
      <c r="AA8" s="146">
        <v>0.5</v>
      </c>
      <c r="AB8" s="147">
        <f>IF(AA8&lt;=0.5,0,(T8+W8)*AA8/2*Z8)</f>
        <v>0</v>
      </c>
      <c r="AC8" s="125"/>
      <c r="AD8" s="147">
        <f>T8+W8+AB8+AC8</f>
        <v>434</v>
      </c>
      <c r="AE8" s="147">
        <f>IF(Q8="评估为零",0,IF(Q8="市场法",S8,ROUND(AD8*H8,-2)))</f>
        <v>86800</v>
      </c>
      <c r="AF8" s="153">
        <v>43545</v>
      </c>
      <c r="AG8" s="161">
        <f>(AF8-G8)/365</f>
        <v>1.8027397260274</v>
      </c>
      <c r="AH8" s="146">
        <v>10</v>
      </c>
      <c r="AI8" s="161">
        <f>ROUND(AH8-AG8,0)</f>
        <v>8</v>
      </c>
      <c r="AJ8" s="162">
        <f>IF(AH8=0,0,ROUND(AI8/AH8,2))</f>
        <v>0.8</v>
      </c>
      <c r="AK8" s="163">
        <f>AJ8</f>
        <v>0.8</v>
      </c>
      <c r="AL8" s="162">
        <f>IF(Q8="市场法",1,ROUND(AJ8*0.4+AK8*0.6,2))</f>
        <v>0.8</v>
      </c>
    </row>
    <row r="9" s="104" customFormat="1" ht="12" spans="1:38">
      <c r="A9" s="112">
        <v>3</v>
      </c>
      <c r="B9" s="113" t="s">
        <v>165</v>
      </c>
      <c r="C9" s="114" t="s">
        <v>160</v>
      </c>
      <c r="D9" s="112">
        <v>1</v>
      </c>
      <c r="E9" s="112">
        <v>6</v>
      </c>
      <c r="F9" s="115" t="s">
        <v>166</v>
      </c>
      <c r="G9" s="116">
        <v>42887</v>
      </c>
      <c r="H9" s="117">
        <v>300</v>
      </c>
      <c r="I9" s="132">
        <f>AE9</f>
        <v>325800</v>
      </c>
      <c r="J9" s="133">
        <f>AL9</f>
        <v>0.96</v>
      </c>
      <c r="K9" s="132">
        <f>I9*J9</f>
        <v>312768</v>
      </c>
      <c r="L9" s="132"/>
      <c r="M9" s="132"/>
      <c r="N9" s="134"/>
      <c r="O9" s="135"/>
      <c r="P9" s="136"/>
      <c r="Q9" s="146" t="s">
        <v>162</v>
      </c>
      <c r="R9" s="147"/>
      <c r="S9" s="147"/>
      <c r="T9" s="147">
        <v>1000</v>
      </c>
      <c r="U9" s="147">
        <f>ROUND(T9/1.1,0)</f>
        <v>909</v>
      </c>
      <c r="V9" s="148">
        <f>[1]前期费率!$D$10</f>
        <v>0.086</v>
      </c>
      <c r="W9" s="147">
        <f>ROUND(T9*V9,0)</f>
        <v>86</v>
      </c>
      <c r="X9" s="148">
        <f>[1]前期费率!$D$11</f>
        <v>0.066</v>
      </c>
      <c r="Y9" s="147">
        <f>ROUND(T9*X9/1.06*0.06,0)</f>
        <v>4</v>
      </c>
      <c r="Z9" s="148">
        <v>0.0435</v>
      </c>
      <c r="AA9" s="146">
        <v>0.5</v>
      </c>
      <c r="AB9" s="147">
        <f>IF(AA9&lt;=0.5,0,(T9+W9)*AA9/2*Z9)</f>
        <v>0</v>
      </c>
      <c r="AC9" s="125"/>
      <c r="AD9" s="147">
        <f>T9+W9+AB9+AC9</f>
        <v>1086</v>
      </c>
      <c r="AE9" s="147">
        <f>IF(Q9="评估为零",0,IF(Q9="市场法",S9,ROUND(AD9*H9,-2)))</f>
        <v>325800</v>
      </c>
      <c r="AF9" s="153">
        <v>43545</v>
      </c>
      <c r="AG9" s="161">
        <f>(AF9-G9)/365</f>
        <v>1.8027397260274</v>
      </c>
      <c r="AH9" s="146">
        <v>50</v>
      </c>
      <c r="AI9" s="161">
        <f>ROUND(AH9-AG9,0)</f>
        <v>48</v>
      </c>
      <c r="AJ9" s="162">
        <f>IF(AH9=0,0,ROUND(AI9/AH9,2))</f>
        <v>0.96</v>
      </c>
      <c r="AK9" s="163">
        <f>AJ9</f>
        <v>0.96</v>
      </c>
      <c r="AL9" s="162">
        <f>IF(Q9="市场法",1,ROUND(AJ9*0.4+AK9*0.6,2))</f>
        <v>0.96</v>
      </c>
    </row>
    <row r="10" s="105" customFormat="1" ht="12" spans="1:38">
      <c r="A10" s="112">
        <v>4</v>
      </c>
      <c r="B10" s="113" t="s">
        <v>167</v>
      </c>
      <c r="C10" s="114" t="s">
        <v>160</v>
      </c>
      <c r="D10" s="112">
        <v>1</v>
      </c>
      <c r="E10" s="112">
        <v>3</v>
      </c>
      <c r="F10" s="115" t="s">
        <v>164</v>
      </c>
      <c r="G10" s="116">
        <v>42887</v>
      </c>
      <c r="H10" s="117">
        <v>400</v>
      </c>
      <c r="I10" s="132">
        <f>AE10</f>
        <v>86800</v>
      </c>
      <c r="J10" s="133">
        <f>AL10</f>
        <v>0.8</v>
      </c>
      <c r="K10" s="132">
        <f>I10*J10</f>
        <v>69440</v>
      </c>
      <c r="L10" s="124"/>
      <c r="M10" s="124"/>
      <c r="N10" s="134"/>
      <c r="O10" s="135"/>
      <c r="Q10" s="146" t="s">
        <v>162</v>
      </c>
      <c r="R10" s="147"/>
      <c r="S10" s="147"/>
      <c r="T10" s="147">
        <v>200</v>
      </c>
      <c r="U10" s="147">
        <f>ROUND(T10/1.1,0)</f>
        <v>182</v>
      </c>
      <c r="V10" s="148">
        <f>[1]前期费率!$D$10</f>
        <v>0.086</v>
      </c>
      <c r="W10" s="147">
        <f>ROUND(T10*V10,0)</f>
        <v>17</v>
      </c>
      <c r="X10" s="148">
        <f>[1]前期费率!$D$11</f>
        <v>0.066</v>
      </c>
      <c r="Y10" s="147">
        <f>ROUND(T10*X10/1.06*0.06,0)</f>
        <v>1</v>
      </c>
      <c r="Z10" s="148">
        <v>0.0435</v>
      </c>
      <c r="AA10" s="146">
        <v>0.5</v>
      </c>
      <c r="AB10" s="147">
        <f>IF(AA10&lt;=0.5,0,(T10+W10)*AA10/2*Z10)</f>
        <v>0</v>
      </c>
      <c r="AC10" s="125"/>
      <c r="AD10" s="147">
        <f>T10+W10+AB10+AC10</f>
        <v>217</v>
      </c>
      <c r="AE10" s="147">
        <f>IF(Q10="评估为零",0,IF(Q10="市场法",S10,ROUND(AD10*H10,-2)))</f>
        <v>86800</v>
      </c>
      <c r="AF10" s="153">
        <v>43545</v>
      </c>
      <c r="AG10" s="161">
        <f>(AF10-G10)/365</f>
        <v>1.8027397260274</v>
      </c>
      <c r="AH10" s="146">
        <v>10</v>
      </c>
      <c r="AI10" s="161">
        <f>ROUND(AH10-AG10,0)</f>
        <v>8</v>
      </c>
      <c r="AJ10" s="162">
        <f>IF(AH10=0,0,ROUND(AI10/AH10,2))</f>
        <v>0.8</v>
      </c>
      <c r="AK10" s="163">
        <f>AJ10</f>
        <v>0.8</v>
      </c>
      <c r="AL10" s="162">
        <f>IF(Q10="市场法",1,ROUND(AJ10*0.4+AK10*0.6,2))</f>
        <v>0.8</v>
      </c>
    </row>
    <row r="11" ht="13.5" spans="1:38">
      <c r="A11" s="21" t="s">
        <v>168</v>
      </c>
      <c r="B11" s="118"/>
      <c r="C11" s="118"/>
      <c r="D11" s="118"/>
      <c r="E11" s="118"/>
      <c r="F11" s="119"/>
      <c r="G11" s="120"/>
      <c r="H11" s="121">
        <f>SUM(H7:H10)</f>
        <v>1000</v>
      </c>
      <c r="I11" s="137">
        <f>SUM(I7:I10)</f>
        <v>629700</v>
      </c>
      <c r="J11" s="137"/>
      <c r="K11" s="137">
        <f>SUM(K7:K10)</f>
        <v>555888</v>
      </c>
      <c r="L11" s="124" t="e">
        <f>IF(#REF!=0,0,ROUND((K11-#REF!)/#REF!*100,2))</f>
        <v>#REF!</v>
      </c>
      <c r="M11" s="124"/>
      <c r="N11" s="134"/>
      <c r="Q11" s="149"/>
      <c r="R11" s="44"/>
      <c r="S11" s="44"/>
      <c r="T11" s="150"/>
      <c r="U11" s="150"/>
      <c r="V11" s="151"/>
      <c r="W11" s="150"/>
      <c r="X11" s="151"/>
      <c r="Y11" s="150"/>
      <c r="Z11" s="151"/>
      <c r="AA11" s="154"/>
      <c r="AB11" s="150"/>
      <c r="AC11" s="155"/>
      <c r="AD11" s="150"/>
      <c r="AE11" s="150"/>
      <c r="AF11" s="156"/>
      <c r="AG11" s="164"/>
      <c r="AH11" s="154"/>
      <c r="AI11" s="164"/>
      <c r="AJ11" s="165"/>
      <c r="AK11" s="166"/>
      <c r="AL11" s="165"/>
    </row>
    <row r="12" ht="13.5" hidden="1" spans="1:16">
      <c r="A12" s="122" t="s">
        <v>169</v>
      </c>
      <c r="B12" s="123"/>
      <c r="C12" s="123"/>
      <c r="D12" s="123"/>
      <c r="E12" s="123"/>
      <c r="F12" s="26"/>
      <c r="G12" s="124"/>
      <c r="H12" s="124"/>
      <c r="I12" s="125"/>
      <c r="J12" s="125"/>
      <c r="K12" s="125"/>
      <c r="L12" s="124" t="e">
        <f>IF(#REF!=0,"  ",(K12-#REF!)/#REF!*100)</f>
        <v>#REF!</v>
      </c>
      <c r="M12" s="125"/>
      <c r="N12" s="125"/>
      <c r="P12" s="138"/>
    </row>
    <row r="13" ht="13.5" hidden="1" spans="1:14">
      <c r="A13" s="21" t="s">
        <v>170</v>
      </c>
      <c r="B13" s="118"/>
      <c r="C13" s="118"/>
      <c r="D13" s="118"/>
      <c r="E13" s="118"/>
      <c r="F13" s="26"/>
      <c r="G13" s="120"/>
      <c r="H13" s="125">
        <f>SUM(H7:H12)</f>
        <v>2000</v>
      </c>
      <c r="I13" s="137">
        <f>I11-I12</f>
        <v>629700</v>
      </c>
      <c r="J13" s="137"/>
      <c r="K13" s="137">
        <f>K11-K12</f>
        <v>555888</v>
      </c>
      <c r="L13" s="124" t="e">
        <f>IF(#REF!=0,0,ROUND((K13-#REF!)/#REF!*100,2))</f>
        <v>#REF!</v>
      </c>
      <c r="M13" s="124"/>
      <c r="N13" s="139"/>
    </row>
    <row r="14" ht="13.5" spans="1:14">
      <c r="A14" s="24" t="str">
        <f>基本信息!C7</f>
        <v>委托人：YYY公司</v>
      </c>
      <c r="B14" s="25"/>
      <c r="C14" s="25"/>
      <c r="D14" s="25"/>
      <c r="E14" s="25"/>
      <c r="F14" s="26"/>
      <c r="G14" s="126"/>
      <c r="H14" s="126"/>
      <c r="I14" s="25" t="str">
        <f>基本信息!C5</f>
        <v>评估人员：张三  李四</v>
      </c>
      <c r="J14" s="24"/>
      <c r="K14" s="25"/>
      <c r="L14" s="25"/>
      <c r="M14" s="25"/>
      <c r="N14" s="25"/>
    </row>
    <row r="15" ht="13.5" spans="1:14">
      <c r="A15" s="10" t="str">
        <f>基本信息!C6</f>
        <v>填表日期：2019年1月1日</v>
      </c>
      <c r="B15" s="127"/>
      <c r="C15" s="26"/>
      <c r="D15" s="26"/>
      <c r="E15" s="26"/>
      <c r="F15" s="26"/>
      <c r="G15" s="26"/>
      <c r="H15" s="26"/>
      <c r="I15" s="26"/>
      <c r="J15" s="26"/>
      <c r="K15" s="26"/>
      <c r="L15" s="26"/>
      <c r="M15" s="26"/>
      <c r="N15" s="26"/>
    </row>
    <row r="16" ht="13.5"/>
    <row r="17" ht="13.5"/>
    <row r="18" ht="13.5"/>
    <row r="19" ht="13.5"/>
    <row r="20" ht="13.5"/>
    <row r="21" ht="13.5"/>
    <row r="22" ht="13.5"/>
    <row r="23" ht="13.5"/>
    <row r="24" ht="13.5"/>
    <row r="25" ht="13.5"/>
    <row r="26" ht="13.5"/>
    <row r="27" ht="13.5"/>
    <row r="28" ht="13.5"/>
    <row r="29" ht="13.5"/>
    <row r="30" ht="13.5"/>
    <row r="31" ht="13.5"/>
    <row r="32" ht="13.5"/>
    <row r="33" ht="13.5"/>
    <row r="34" ht="13.5"/>
    <row r="35" ht="13.5"/>
    <row r="36" ht="13.5"/>
  </sheetData>
  <protectedRanges>
    <protectedRange sqref="B7:B10 G7:G10" name="区域1" securityDescriptor=""/>
  </protectedRanges>
  <mergeCells count="29">
    <mergeCell ref="I5:K5"/>
    <mergeCell ref="T5:U5"/>
    <mergeCell ref="V5:W5"/>
    <mergeCell ref="X5:Y5"/>
    <mergeCell ref="Z5:AB5"/>
    <mergeCell ref="AF5:AJ5"/>
    <mergeCell ref="A11:B11"/>
    <mergeCell ref="A12:B12"/>
    <mergeCell ref="A13:B13"/>
    <mergeCell ref="A5:A6"/>
    <mergeCell ref="B5:B6"/>
    <mergeCell ref="C5:C6"/>
    <mergeCell ref="D5:D6"/>
    <mergeCell ref="E5:E6"/>
    <mergeCell ref="F5:F6"/>
    <mergeCell ref="G5:G6"/>
    <mergeCell ref="H5:H6"/>
    <mergeCell ref="L5:L6"/>
    <mergeCell ref="M5:M6"/>
    <mergeCell ref="N5:N6"/>
    <mergeCell ref="Q5:Q6"/>
    <mergeCell ref="R5:R6"/>
    <mergeCell ref="S5:S6"/>
    <mergeCell ref="AC5:AC6"/>
    <mergeCell ref="AD5:AD6"/>
    <mergeCell ref="AE5:AE6"/>
    <mergeCell ref="AK5:AK6"/>
    <mergeCell ref="AL5:AL6"/>
    <mergeCell ref="AM5:AM6"/>
  </mergeCells>
  <dataValidations count="4">
    <dataValidation type="list" allowBlank="1" showInputMessage="1" showErrorMessage="1" sqref="F65536:F65545 F131072:F131081 F196608:F196617 F262144:F262153 F327680:F327689 F393216:F393225 F458752:F458761 F524288:F524297 F589824:F589833 F655360:F655369 F720896:F720905 F786432:F786441 F851968:F851977 F917504:F917513 F983040:F983049 IY7:IY10 IY65536:IY65545 IY131072:IY131081 IY196608:IY196617 IY262144:IY262153 IY327680:IY327689 IY393216:IY393225 IY458752:IY458761 IY524288:IY524297 IY589824:IY589833 IY655360:IY655369 IY720896:IY720905 IY786432:IY786441 IY851968:IY851977 IY917504:IY917513 IY983040:IY983049 SU7:SU10 SU65536:SU65545 SU131072:SU131081 SU196608:SU196617 SU262144:SU262153 SU327680:SU327689 SU393216:SU393225 SU458752:SU458761 SU524288:SU524297 SU589824:SU589833 SU655360:SU655369 SU720896:SU720905 SU786432:SU786441 SU851968:SU851977 SU917504:SU917513 SU983040:SU983049 ACQ7:ACQ10 ACQ65536:ACQ65545 ACQ131072:ACQ131081 ACQ196608:ACQ196617 ACQ262144:ACQ262153 ACQ327680:ACQ327689 ACQ393216:ACQ393225 ACQ458752:ACQ458761 ACQ524288:ACQ524297 ACQ589824:ACQ589833 ACQ655360:ACQ655369 ACQ720896:ACQ720905 ACQ786432:ACQ786441 ACQ851968:ACQ851977 ACQ917504:ACQ917513 ACQ983040:ACQ983049 AMM7:AMM10 AMM65536:AMM65545 AMM131072:AMM131081 AMM196608:AMM196617 AMM262144:AMM262153 AMM327680:AMM327689 AMM393216:AMM393225 AMM458752:AMM458761 AMM524288:AMM524297 AMM589824:AMM589833 AMM655360:AMM655369 AMM720896:AMM720905 AMM786432:AMM786441 AMM851968:AMM851977 AMM917504:AMM917513 AMM983040:AMM983049 AWI7:AWI10 AWI65536:AWI65545 AWI131072:AWI131081 AWI196608:AWI196617 AWI262144:AWI262153 AWI327680:AWI327689 AWI393216:AWI393225 AWI458752:AWI458761 AWI524288:AWI524297 AWI589824:AWI589833 AWI655360:AWI655369 AWI720896:AWI720905 AWI786432:AWI786441 AWI851968:AWI851977 AWI917504:AWI917513 AWI983040:AWI983049 BGE7:BGE10 BGE65536:BGE65545 BGE131072:BGE131081 BGE196608:BGE196617 BGE262144:BGE262153 BGE327680:BGE327689 BGE393216:BGE393225 BGE458752:BGE458761 BGE524288:BGE524297 BGE589824:BGE589833 BGE655360:BGE655369 BGE720896:BGE720905 BGE786432:BGE786441 BGE851968:BGE851977 BGE917504:BGE917513 BGE983040:BGE983049 BQA7:BQA10 BQA65536:BQA65545 BQA131072:BQA131081 BQA196608:BQA196617 BQA262144:BQA262153 BQA327680:BQA327689 BQA393216:BQA393225 BQA458752:BQA458761 BQA524288:BQA524297 BQA589824:BQA589833 BQA655360:BQA655369 BQA720896:BQA720905 BQA786432:BQA786441 BQA851968:BQA851977 BQA917504:BQA917513 BQA983040:BQA983049 BZW7:BZW10 BZW65536:BZW65545 BZW131072:BZW131081 BZW196608:BZW196617 BZW262144:BZW262153 BZW327680:BZW327689 BZW393216:BZW393225 BZW458752:BZW458761 BZW524288:BZW524297 BZW589824:BZW589833 BZW655360:BZW655369 BZW720896:BZW720905 BZW786432:BZW786441 BZW851968:BZW851977 BZW917504:BZW917513 BZW983040:BZW983049 CJS7:CJS10 CJS65536:CJS65545 CJS131072:CJS131081 CJS196608:CJS196617 CJS262144:CJS262153 CJS327680:CJS327689 CJS393216:CJS393225 CJS458752:CJS458761 CJS524288:CJS524297 CJS589824:CJS589833 CJS655360:CJS655369 CJS720896:CJS720905 CJS786432:CJS786441 CJS851968:CJS851977 CJS917504:CJS917513 CJS983040:CJS983049 CTO7:CTO10 CTO65536:CTO65545 CTO131072:CTO131081 CTO196608:CTO196617 CTO262144:CTO262153 CTO327680:CTO327689 CTO393216:CTO393225 CTO458752:CTO458761 CTO524288:CTO524297 CTO589824:CTO589833 CTO655360:CTO655369 CTO720896:CTO720905 CTO786432:CTO786441 CTO851968:CTO851977 CTO917504:CTO917513 CTO983040:CTO983049 DDK7:DDK10 DDK65536:DDK65545 DDK131072:DDK131081 DDK196608:DDK196617 DDK262144:DDK262153 DDK327680:DDK327689 DDK393216:DDK393225 DDK458752:DDK458761 DDK524288:DDK524297 DDK589824:DDK589833 DDK655360:DDK655369 DDK720896:DDK720905 DDK786432:DDK786441 DDK851968:DDK851977 DDK917504:DDK917513 DDK983040:DDK983049 DNG7:DNG10 DNG65536:DNG65545 DNG131072:DNG131081 DNG196608:DNG196617 DNG262144:DNG262153 DNG327680:DNG327689 DNG393216:DNG393225 DNG458752:DNG458761 DNG524288:DNG524297 DNG589824:DNG589833 DNG655360:DNG655369 DNG720896:DNG720905 DNG786432:DNG786441 DNG851968:DNG851977 DNG917504:DNG917513 DNG983040:DNG983049 DXC7:DXC10 DXC65536:DXC65545 DXC131072:DXC131081 DXC196608:DXC196617 DXC262144:DXC262153 DXC327680:DXC327689 DXC393216:DXC393225 DXC458752:DXC458761 DXC524288:DXC524297 DXC589824:DXC589833 DXC655360:DXC655369 DXC720896:DXC720905 DXC786432:DXC786441 DXC851968:DXC851977 DXC917504:DXC917513 DXC983040:DXC983049 EGY7:EGY10 EGY65536:EGY65545 EGY131072:EGY131081 EGY196608:EGY196617 EGY262144:EGY262153 EGY327680:EGY327689 EGY393216:EGY393225 EGY458752:EGY458761 EGY524288:EGY524297 EGY589824:EGY589833 EGY655360:EGY655369 EGY720896:EGY720905 EGY786432:EGY786441 EGY851968:EGY851977 EGY917504:EGY917513 EGY983040:EGY983049 EQU7:EQU10 EQU65536:EQU65545 EQU131072:EQU131081 EQU196608:EQU196617 EQU262144:EQU262153 EQU327680:EQU327689 EQU393216:EQU393225 EQU458752:EQU458761 EQU524288:EQU524297 EQU589824:EQU589833 EQU655360:EQU655369 EQU720896:EQU720905 EQU786432:EQU786441 EQU851968:EQU851977 EQU917504:EQU917513 EQU983040:EQU983049 FAQ7:FAQ10 FAQ65536:FAQ65545 FAQ131072:FAQ131081 FAQ196608:FAQ196617 FAQ262144:FAQ262153 FAQ327680:FAQ327689 FAQ393216:FAQ393225 FAQ458752:FAQ458761 FAQ524288:FAQ524297 FAQ589824:FAQ589833 FAQ655360:FAQ655369 FAQ720896:FAQ720905 FAQ786432:FAQ786441 FAQ851968:FAQ851977 FAQ917504:FAQ917513 FAQ983040:FAQ983049 FKM7:FKM10 FKM65536:FKM65545 FKM131072:FKM131081 FKM196608:FKM196617 FKM262144:FKM262153 FKM327680:FKM327689 FKM393216:FKM393225 FKM458752:FKM458761 FKM524288:FKM524297 FKM589824:FKM589833 FKM655360:FKM655369 FKM720896:FKM720905 FKM786432:FKM786441 FKM851968:FKM851977 FKM917504:FKM917513 FKM983040:FKM983049 FUI7:FUI10 FUI65536:FUI65545 FUI131072:FUI131081 FUI196608:FUI196617 FUI262144:FUI262153 FUI327680:FUI327689 FUI393216:FUI393225 FUI458752:FUI458761 FUI524288:FUI524297 FUI589824:FUI589833 FUI655360:FUI655369 FUI720896:FUI720905 FUI786432:FUI786441 FUI851968:FUI851977 FUI917504:FUI917513 FUI983040:FUI983049 GEE7:GEE10 GEE65536:GEE65545 GEE131072:GEE131081 GEE196608:GEE196617 GEE262144:GEE262153 GEE327680:GEE327689 GEE393216:GEE393225 GEE458752:GEE458761 GEE524288:GEE524297 GEE589824:GEE589833 GEE655360:GEE655369 GEE720896:GEE720905 GEE786432:GEE786441 GEE851968:GEE851977 GEE917504:GEE917513 GEE983040:GEE983049 GOA7:GOA10 GOA65536:GOA65545 GOA131072:GOA131081 GOA196608:GOA196617 GOA262144:GOA262153 GOA327680:GOA327689 GOA393216:GOA393225 GOA458752:GOA458761 GOA524288:GOA524297 GOA589824:GOA589833 GOA655360:GOA655369 GOA720896:GOA720905 GOA786432:GOA786441 GOA851968:GOA851977 GOA917504:GOA917513 GOA983040:GOA983049 GXW7:GXW10 GXW65536:GXW65545 GXW131072:GXW131081 GXW196608:GXW196617 GXW262144:GXW262153 GXW327680:GXW327689 GXW393216:GXW393225 GXW458752:GXW458761 GXW524288:GXW524297 GXW589824:GXW589833 GXW655360:GXW655369 GXW720896:GXW720905 GXW786432:GXW786441 GXW851968:GXW851977 GXW917504:GXW917513 GXW983040:GXW983049 HHS7:HHS10 HHS65536:HHS65545 HHS131072:HHS131081 HHS196608:HHS196617 HHS262144:HHS262153 HHS327680:HHS327689 HHS393216:HHS393225 HHS458752:HHS458761 HHS524288:HHS524297 HHS589824:HHS589833 HHS655360:HHS655369 HHS720896:HHS720905 HHS786432:HHS786441 HHS851968:HHS851977 HHS917504:HHS917513 HHS983040:HHS983049 HRO7:HRO10 HRO65536:HRO65545 HRO131072:HRO131081 HRO196608:HRO196617 HRO262144:HRO262153 HRO327680:HRO327689 HRO393216:HRO393225 HRO458752:HRO458761 HRO524288:HRO524297 HRO589824:HRO589833 HRO655360:HRO655369 HRO720896:HRO720905 HRO786432:HRO786441 HRO851968:HRO851977 HRO917504:HRO917513 HRO983040:HRO983049 IBK7:IBK10 IBK65536:IBK65545 IBK131072:IBK131081 IBK196608:IBK196617 IBK262144:IBK262153 IBK327680:IBK327689 IBK393216:IBK393225 IBK458752:IBK458761 IBK524288:IBK524297 IBK589824:IBK589833 IBK655360:IBK655369 IBK720896:IBK720905 IBK786432:IBK786441 IBK851968:IBK851977 IBK917504:IBK917513 IBK983040:IBK983049 ILG7:ILG10 ILG65536:ILG65545 ILG131072:ILG131081 ILG196608:ILG196617 ILG262144:ILG262153 ILG327680:ILG327689 ILG393216:ILG393225 ILG458752:ILG458761 ILG524288:ILG524297 ILG589824:ILG589833 ILG655360:ILG655369 ILG720896:ILG720905 ILG786432:ILG786441 ILG851968:ILG851977 ILG917504:ILG917513 ILG983040:ILG983049 IVC7:IVC10 IVC65536:IVC65545 IVC131072:IVC131081 IVC196608:IVC196617 IVC262144:IVC262153 IVC327680:IVC327689 IVC393216:IVC393225 IVC458752:IVC458761 IVC524288:IVC524297 IVC589824:IVC589833 IVC655360:IVC655369 IVC720896:IVC720905 IVC786432:IVC786441 IVC851968:IVC851977 IVC917504:IVC917513 IVC983040:IVC983049 JEY7:JEY10 JEY65536:JEY65545 JEY131072:JEY131081 JEY196608:JEY196617 JEY262144:JEY262153 JEY327680:JEY327689 JEY393216:JEY393225 JEY458752:JEY458761 JEY524288:JEY524297 JEY589824:JEY589833 JEY655360:JEY655369 JEY720896:JEY720905 JEY786432:JEY786441 JEY851968:JEY851977 JEY917504:JEY917513 JEY983040:JEY983049 JOU7:JOU10 JOU65536:JOU65545 JOU131072:JOU131081 JOU196608:JOU196617 JOU262144:JOU262153 JOU327680:JOU327689 JOU393216:JOU393225 JOU458752:JOU458761 JOU524288:JOU524297 JOU589824:JOU589833 JOU655360:JOU655369 JOU720896:JOU720905 JOU786432:JOU786441 JOU851968:JOU851977 JOU917504:JOU917513 JOU983040:JOU983049 JYQ7:JYQ10 JYQ65536:JYQ65545 JYQ131072:JYQ131081 JYQ196608:JYQ196617 JYQ262144:JYQ262153 JYQ327680:JYQ327689 JYQ393216:JYQ393225 JYQ458752:JYQ458761 JYQ524288:JYQ524297 JYQ589824:JYQ589833 JYQ655360:JYQ655369 JYQ720896:JYQ720905 JYQ786432:JYQ786441 JYQ851968:JYQ851977 JYQ917504:JYQ917513 JYQ983040:JYQ983049 KIM7:KIM10 KIM65536:KIM65545 KIM131072:KIM131081 KIM196608:KIM196617 KIM262144:KIM262153 KIM327680:KIM327689 KIM393216:KIM393225 KIM458752:KIM458761 KIM524288:KIM524297 KIM589824:KIM589833 KIM655360:KIM655369 KIM720896:KIM720905 KIM786432:KIM786441 KIM851968:KIM851977 KIM917504:KIM917513 KIM983040:KIM983049 KSI7:KSI10 KSI65536:KSI65545 KSI131072:KSI131081 KSI196608:KSI196617 KSI262144:KSI262153 KSI327680:KSI327689 KSI393216:KSI393225 KSI458752:KSI458761 KSI524288:KSI524297 KSI589824:KSI589833 KSI655360:KSI655369 KSI720896:KSI720905 KSI786432:KSI786441 KSI851968:KSI851977 KSI917504:KSI917513 KSI983040:KSI983049 LCE7:LCE10 LCE65536:LCE65545 LCE131072:LCE131081 LCE196608:LCE196617 LCE262144:LCE262153 LCE327680:LCE327689 LCE393216:LCE393225 LCE458752:LCE458761 LCE524288:LCE524297 LCE589824:LCE589833 LCE655360:LCE655369 LCE720896:LCE720905 LCE786432:LCE786441 LCE851968:LCE851977 LCE917504:LCE917513 LCE983040:LCE983049 LMA7:LMA10 LMA65536:LMA65545 LMA131072:LMA131081 LMA196608:LMA196617 LMA262144:LMA262153 LMA327680:LMA327689 LMA393216:LMA393225 LMA458752:LMA458761 LMA524288:LMA524297 LMA589824:LMA589833 LMA655360:LMA655369 LMA720896:LMA720905 LMA786432:LMA786441 LMA851968:LMA851977 LMA917504:LMA917513 LMA983040:LMA983049 LVW7:LVW10 LVW65536:LVW65545 LVW131072:LVW131081 LVW196608:LVW196617 LVW262144:LVW262153 LVW327680:LVW327689 LVW393216:LVW393225 LVW458752:LVW458761 LVW524288:LVW524297 LVW589824:LVW589833 LVW655360:LVW655369 LVW720896:LVW720905 LVW786432:LVW786441 LVW851968:LVW851977 LVW917504:LVW917513 LVW983040:LVW983049 MFS7:MFS10 MFS65536:MFS65545 MFS131072:MFS131081 MFS196608:MFS196617 MFS262144:MFS262153 MFS327680:MFS327689 MFS393216:MFS393225 MFS458752:MFS458761 MFS524288:MFS524297 MFS589824:MFS589833 MFS655360:MFS655369 MFS720896:MFS720905 MFS786432:MFS786441 MFS851968:MFS851977 MFS917504:MFS917513 MFS983040:MFS983049 MPO7:MPO10 MPO65536:MPO65545 MPO131072:MPO131081 MPO196608:MPO196617 MPO262144:MPO262153 MPO327680:MPO327689 MPO393216:MPO393225 MPO458752:MPO458761 MPO524288:MPO524297 MPO589824:MPO589833 MPO655360:MPO655369 MPO720896:MPO720905 MPO786432:MPO786441 MPO851968:MPO851977 MPO917504:MPO917513 MPO983040:MPO983049 MZK7:MZK10 MZK65536:MZK65545 MZK131072:MZK131081 MZK196608:MZK196617 MZK262144:MZK262153 MZK327680:MZK327689 MZK393216:MZK393225 MZK458752:MZK458761 MZK524288:MZK524297 MZK589824:MZK589833 MZK655360:MZK655369 MZK720896:MZK720905 MZK786432:MZK786441 MZK851968:MZK851977 MZK917504:MZK917513 MZK983040:MZK983049 NJG7:NJG10 NJG65536:NJG65545 NJG131072:NJG131081 NJG196608:NJG196617 NJG262144:NJG262153 NJG327680:NJG327689 NJG393216:NJG393225 NJG458752:NJG458761 NJG524288:NJG524297 NJG589824:NJG589833 NJG655360:NJG655369 NJG720896:NJG720905 NJG786432:NJG786441 NJG851968:NJG851977 NJG917504:NJG917513 NJG983040:NJG983049 NTC7:NTC10 NTC65536:NTC65545 NTC131072:NTC131081 NTC196608:NTC196617 NTC262144:NTC262153 NTC327680:NTC327689 NTC393216:NTC393225 NTC458752:NTC458761 NTC524288:NTC524297 NTC589824:NTC589833 NTC655360:NTC655369 NTC720896:NTC720905 NTC786432:NTC786441 NTC851968:NTC851977 NTC917504:NTC917513 NTC983040:NTC983049 OCY7:OCY10 OCY65536:OCY65545 OCY131072:OCY131081 OCY196608:OCY196617 OCY262144:OCY262153 OCY327680:OCY327689 OCY393216:OCY393225 OCY458752:OCY458761 OCY524288:OCY524297 OCY589824:OCY589833 OCY655360:OCY655369 OCY720896:OCY720905 OCY786432:OCY786441 OCY851968:OCY851977 OCY917504:OCY917513 OCY983040:OCY983049 OMU7:OMU10 OMU65536:OMU65545 OMU131072:OMU131081 OMU196608:OMU196617 OMU262144:OMU262153 OMU327680:OMU327689 OMU393216:OMU393225 OMU458752:OMU458761 OMU524288:OMU524297 OMU589824:OMU589833 OMU655360:OMU655369 OMU720896:OMU720905 OMU786432:OMU786441 OMU851968:OMU851977 OMU917504:OMU917513 OMU983040:OMU983049 OWQ7:OWQ10 OWQ65536:OWQ65545 OWQ131072:OWQ131081 OWQ196608:OWQ196617 OWQ262144:OWQ262153 OWQ327680:OWQ327689 OWQ393216:OWQ393225 OWQ458752:OWQ458761 OWQ524288:OWQ524297 OWQ589824:OWQ589833 OWQ655360:OWQ655369 OWQ720896:OWQ720905 OWQ786432:OWQ786441 OWQ851968:OWQ851977 OWQ917504:OWQ917513 OWQ983040:OWQ983049 PGM7:PGM10 PGM65536:PGM65545 PGM131072:PGM131081 PGM196608:PGM196617 PGM262144:PGM262153 PGM327680:PGM327689 PGM393216:PGM393225 PGM458752:PGM458761 PGM524288:PGM524297 PGM589824:PGM589833 PGM655360:PGM655369 PGM720896:PGM720905 PGM786432:PGM786441 PGM851968:PGM851977 PGM917504:PGM917513 PGM983040:PGM983049 PQI7:PQI10 PQI65536:PQI65545 PQI131072:PQI131081 PQI196608:PQI196617 PQI262144:PQI262153 PQI327680:PQI327689 PQI393216:PQI393225 PQI458752:PQI458761 PQI524288:PQI524297 PQI589824:PQI589833 PQI655360:PQI655369 PQI720896:PQI720905 PQI786432:PQI786441 PQI851968:PQI851977 PQI917504:PQI917513 PQI983040:PQI983049 QAE7:QAE10 QAE65536:QAE65545 QAE131072:QAE131081 QAE196608:QAE196617 QAE262144:QAE262153 QAE327680:QAE327689 QAE393216:QAE393225 QAE458752:QAE458761 QAE524288:QAE524297 QAE589824:QAE589833 QAE655360:QAE655369 QAE720896:QAE720905 QAE786432:QAE786441 QAE851968:QAE851977 QAE917504:QAE917513 QAE983040:QAE983049 QKA7:QKA10 QKA65536:QKA65545 QKA131072:QKA131081 QKA196608:QKA196617 QKA262144:QKA262153 QKA327680:QKA327689 QKA393216:QKA393225 QKA458752:QKA458761 QKA524288:QKA524297 QKA589824:QKA589833 QKA655360:QKA655369 QKA720896:QKA720905 QKA786432:QKA786441 QKA851968:QKA851977 QKA917504:QKA917513 QKA983040:QKA983049 QTW7:QTW10 QTW65536:QTW65545 QTW131072:QTW131081 QTW196608:QTW196617 QTW262144:QTW262153 QTW327680:QTW327689 QTW393216:QTW393225 QTW458752:QTW458761 QTW524288:QTW524297 QTW589824:QTW589833 QTW655360:QTW655369 QTW720896:QTW720905 QTW786432:QTW786441 QTW851968:QTW851977 QTW917504:QTW917513 QTW983040:QTW983049 RDS7:RDS10 RDS65536:RDS65545 RDS131072:RDS131081 RDS196608:RDS196617 RDS262144:RDS262153 RDS327680:RDS327689 RDS393216:RDS393225 RDS458752:RDS458761 RDS524288:RDS524297 RDS589824:RDS589833 RDS655360:RDS655369 RDS720896:RDS720905 RDS786432:RDS786441 RDS851968:RDS851977 RDS917504:RDS917513 RDS983040:RDS983049 RNO7:RNO10 RNO65536:RNO65545 RNO131072:RNO131081 RNO196608:RNO196617 RNO262144:RNO262153 RNO327680:RNO327689 RNO393216:RNO393225 RNO458752:RNO458761 RNO524288:RNO524297 RNO589824:RNO589833 RNO655360:RNO655369 RNO720896:RNO720905 RNO786432:RNO786441 RNO851968:RNO851977 RNO917504:RNO917513 RNO983040:RNO983049 RXK7:RXK10 RXK65536:RXK65545 RXK131072:RXK131081 RXK196608:RXK196617 RXK262144:RXK262153 RXK327680:RXK327689 RXK393216:RXK393225 RXK458752:RXK458761 RXK524288:RXK524297 RXK589824:RXK589833 RXK655360:RXK655369 RXK720896:RXK720905 RXK786432:RXK786441 RXK851968:RXK851977 RXK917504:RXK917513 RXK983040:RXK983049 SHG7:SHG10 SHG65536:SHG65545 SHG131072:SHG131081 SHG196608:SHG196617 SHG262144:SHG262153 SHG327680:SHG327689 SHG393216:SHG393225 SHG458752:SHG458761 SHG524288:SHG524297 SHG589824:SHG589833 SHG655360:SHG655369 SHG720896:SHG720905 SHG786432:SHG786441 SHG851968:SHG851977 SHG917504:SHG917513 SHG983040:SHG983049 SRC7:SRC10 SRC65536:SRC65545 SRC131072:SRC131081 SRC196608:SRC196617 SRC262144:SRC262153 SRC327680:SRC327689 SRC393216:SRC393225 SRC458752:SRC458761 SRC524288:SRC524297 SRC589824:SRC589833 SRC655360:SRC655369 SRC720896:SRC720905 SRC786432:SRC786441 SRC851968:SRC851977 SRC917504:SRC917513 SRC983040:SRC983049 TAY7:TAY10 TAY65536:TAY65545 TAY131072:TAY131081 TAY196608:TAY196617 TAY262144:TAY262153 TAY327680:TAY327689 TAY393216:TAY393225 TAY458752:TAY458761 TAY524288:TAY524297 TAY589824:TAY589833 TAY655360:TAY655369 TAY720896:TAY720905 TAY786432:TAY786441 TAY851968:TAY851977 TAY917504:TAY917513 TAY983040:TAY983049 TKU7:TKU10 TKU65536:TKU65545 TKU131072:TKU131081 TKU196608:TKU196617 TKU262144:TKU262153 TKU327680:TKU327689 TKU393216:TKU393225 TKU458752:TKU458761 TKU524288:TKU524297 TKU589824:TKU589833 TKU655360:TKU655369 TKU720896:TKU720905 TKU786432:TKU786441 TKU851968:TKU851977 TKU917504:TKU917513 TKU983040:TKU983049 TUQ7:TUQ10 TUQ65536:TUQ65545 TUQ131072:TUQ131081 TUQ196608:TUQ196617 TUQ262144:TUQ262153 TUQ327680:TUQ327689 TUQ393216:TUQ393225 TUQ458752:TUQ458761 TUQ524288:TUQ524297 TUQ589824:TUQ589833 TUQ655360:TUQ655369 TUQ720896:TUQ720905 TUQ786432:TUQ786441 TUQ851968:TUQ851977 TUQ917504:TUQ917513 TUQ983040:TUQ983049 UEM7:UEM10 UEM65536:UEM65545 UEM131072:UEM131081 UEM196608:UEM196617 UEM262144:UEM262153 UEM327680:UEM327689 UEM393216:UEM393225 UEM458752:UEM458761 UEM524288:UEM524297 UEM589824:UEM589833 UEM655360:UEM655369 UEM720896:UEM720905 UEM786432:UEM786441 UEM851968:UEM851977 UEM917504:UEM917513 UEM983040:UEM983049 UOI7:UOI10 UOI65536:UOI65545 UOI131072:UOI131081 UOI196608:UOI196617 UOI262144:UOI262153 UOI327680:UOI327689 UOI393216:UOI393225 UOI458752:UOI458761 UOI524288:UOI524297 UOI589824:UOI589833 UOI655360:UOI655369 UOI720896:UOI720905 UOI786432:UOI786441 UOI851968:UOI851977 UOI917504:UOI917513 UOI983040:UOI983049 UYE7:UYE10 UYE65536:UYE65545 UYE131072:UYE131081 UYE196608:UYE196617 UYE262144:UYE262153 UYE327680:UYE327689 UYE393216:UYE393225 UYE458752:UYE458761 UYE524288:UYE524297 UYE589824:UYE589833 UYE655360:UYE655369 UYE720896:UYE720905 UYE786432:UYE786441 UYE851968:UYE851977 UYE917504:UYE917513 UYE983040:UYE983049 VIA7:VIA10 VIA65536:VIA65545 VIA131072:VIA131081 VIA196608:VIA196617 VIA262144:VIA262153 VIA327680:VIA327689 VIA393216:VIA393225 VIA458752:VIA458761 VIA524288:VIA524297 VIA589824:VIA589833 VIA655360:VIA655369 VIA720896:VIA720905 VIA786432:VIA786441 VIA851968:VIA851977 VIA917504:VIA917513 VIA983040:VIA983049 VRW7:VRW10 VRW65536:VRW65545 VRW131072:VRW131081 VRW196608:VRW196617 VRW262144:VRW262153 VRW327680:VRW327689 VRW393216:VRW393225 VRW458752:VRW458761 VRW524288:VRW524297 VRW589824:VRW589833 VRW655360:VRW655369 VRW720896:VRW720905 VRW786432:VRW786441 VRW851968:VRW851977 VRW917504:VRW917513 VRW983040:VRW983049 WBS7:WBS10 WBS65536:WBS65545 WBS131072:WBS131081 WBS196608:WBS196617 WBS262144:WBS262153 WBS327680:WBS327689 WBS393216:WBS393225 WBS458752:WBS458761 WBS524288:WBS524297 WBS589824:WBS589833 WBS655360:WBS655369 WBS720896:WBS720905 WBS786432:WBS786441 WBS851968:WBS851977 WBS917504:WBS917513 WBS983040:WBS983049 WLO7:WLO10 WLO65536:WLO65545 WLO131072:WLO131081 WLO196608:WLO196617 WLO262144:WLO262153 WLO327680:WLO327689 WLO393216:WLO393225 WLO458752:WLO458761 WLO524288:WLO524297 WLO589824:WLO589833 WLO655360:WLO655369 WLO720896:WLO720905 WLO786432:WLO786441 WLO851968:WLO851977 WLO917504:WLO917513 WLO983040:WLO983049 WVK7:WVK10 WVK65536:WVK65545 WVK131072:WVK131081 WVK196608:WVK196617 WVK262144:WVK262153 WVK327680:WVK327689 WVK393216:WVK393225 WVK458752:WVK458761 WVK524288:WVK524297 WVK589824:WVK589833 WVK655360:WVK655369 WVK720896:WVK720905 WVK786432:WVK786441 WVK851968:WVK851977 WVK917504:WVK917513 WVK983040:WVK983049">
      <formula1>"框架,框剪,排架,砖混,轻钢,砖木,简易,钢棚,  ,     "</formula1>
    </dataValidation>
    <dataValidation allowBlank="1" showInputMessage="1" showErrorMessage="1" prompt="请按照 &quot;yyyy-mm-dd&quot; 格式输入" sqref="G7:G10 G65536:G65545 G131072:G131081 G196608:G196617 G262144:G262153 G327680:G327689 G393216:G393225 G458752:G458761 G524288:G524297 G589824:G589833 G655360:G655369 G720896:G720905 G786432:G786441 G851968:G851977 G917504:G917513 G983040:G983049 IZ7:IZ10 IZ65536:IZ65545 IZ131072:IZ131081 IZ196608:IZ196617 IZ262144:IZ262153 IZ327680:IZ327689 IZ393216:IZ393225 IZ458752:IZ458761 IZ524288:IZ524297 IZ589824:IZ589833 IZ655360:IZ655369 IZ720896:IZ720905 IZ786432:IZ786441 IZ851968:IZ851977 IZ917504:IZ917513 IZ983040:IZ983049 SV7:SV10 SV65536:SV65545 SV131072:SV131081 SV196608:SV196617 SV262144:SV262153 SV327680:SV327689 SV393216:SV393225 SV458752:SV458761 SV524288:SV524297 SV589824:SV589833 SV655360:SV655369 SV720896:SV720905 SV786432:SV786441 SV851968:SV851977 SV917504:SV917513 SV983040:SV983049 ACR7:ACR10 ACR65536:ACR65545 ACR131072:ACR131081 ACR196608:ACR196617 ACR262144:ACR262153 ACR327680:ACR327689 ACR393216:ACR393225 ACR458752:ACR458761 ACR524288:ACR524297 ACR589824:ACR589833 ACR655360:ACR655369 ACR720896:ACR720905 ACR786432:ACR786441 ACR851968:ACR851977 ACR917504:ACR917513 ACR983040:ACR983049 AMN7:AMN10 AMN65536:AMN65545 AMN131072:AMN131081 AMN196608:AMN196617 AMN262144:AMN262153 AMN327680:AMN327689 AMN393216:AMN393225 AMN458752:AMN458761 AMN524288:AMN524297 AMN589824:AMN589833 AMN655360:AMN655369 AMN720896:AMN720905 AMN786432:AMN786441 AMN851968:AMN851977 AMN917504:AMN917513 AMN983040:AMN983049 AWJ7:AWJ10 AWJ65536:AWJ65545 AWJ131072:AWJ131081 AWJ196608:AWJ196617 AWJ262144:AWJ262153 AWJ327680:AWJ327689 AWJ393216:AWJ393225 AWJ458752:AWJ458761 AWJ524288:AWJ524297 AWJ589824:AWJ589833 AWJ655360:AWJ655369 AWJ720896:AWJ720905 AWJ786432:AWJ786441 AWJ851968:AWJ851977 AWJ917504:AWJ917513 AWJ983040:AWJ983049 BGF7:BGF10 BGF65536:BGF65545 BGF131072:BGF131081 BGF196608:BGF196617 BGF262144:BGF262153 BGF327680:BGF327689 BGF393216:BGF393225 BGF458752:BGF458761 BGF524288:BGF524297 BGF589824:BGF589833 BGF655360:BGF655369 BGF720896:BGF720905 BGF786432:BGF786441 BGF851968:BGF851977 BGF917504:BGF917513 BGF983040:BGF983049 BQB7:BQB10 BQB65536:BQB65545 BQB131072:BQB131081 BQB196608:BQB196617 BQB262144:BQB262153 BQB327680:BQB327689 BQB393216:BQB393225 BQB458752:BQB458761 BQB524288:BQB524297 BQB589824:BQB589833 BQB655360:BQB655369 BQB720896:BQB720905 BQB786432:BQB786441 BQB851968:BQB851977 BQB917504:BQB917513 BQB983040:BQB983049 BZX7:BZX10 BZX65536:BZX65545 BZX131072:BZX131081 BZX196608:BZX196617 BZX262144:BZX262153 BZX327680:BZX327689 BZX393216:BZX393225 BZX458752:BZX458761 BZX524288:BZX524297 BZX589824:BZX589833 BZX655360:BZX655369 BZX720896:BZX720905 BZX786432:BZX786441 BZX851968:BZX851977 BZX917504:BZX917513 BZX983040:BZX983049 CJT7:CJT10 CJT65536:CJT65545 CJT131072:CJT131081 CJT196608:CJT196617 CJT262144:CJT262153 CJT327680:CJT327689 CJT393216:CJT393225 CJT458752:CJT458761 CJT524288:CJT524297 CJT589824:CJT589833 CJT655360:CJT655369 CJT720896:CJT720905 CJT786432:CJT786441 CJT851968:CJT851977 CJT917504:CJT917513 CJT983040:CJT983049 CTP7:CTP10 CTP65536:CTP65545 CTP131072:CTP131081 CTP196608:CTP196617 CTP262144:CTP262153 CTP327680:CTP327689 CTP393216:CTP393225 CTP458752:CTP458761 CTP524288:CTP524297 CTP589824:CTP589833 CTP655360:CTP655369 CTP720896:CTP720905 CTP786432:CTP786441 CTP851968:CTP851977 CTP917504:CTP917513 CTP983040:CTP983049 DDL7:DDL10 DDL65536:DDL65545 DDL131072:DDL131081 DDL196608:DDL196617 DDL262144:DDL262153 DDL327680:DDL327689 DDL393216:DDL393225 DDL458752:DDL458761 DDL524288:DDL524297 DDL589824:DDL589833 DDL655360:DDL655369 DDL720896:DDL720905 DDL786432:DDL786441 DDL851968:DDL851977 DDL917504:DDL917513 DDL983040:DDL983049 DNH7:DNH10 DNH65536:DNH65545 DNH131072:DNH131081 DNH196608:DNH196617 DNH262144:DNH262153 DNH327680:DNH327689 DNH393216:DNH393225 DNH458752:DNH458761 DNH524288:DNH524297 DNH589824:DNH589833 DNH655360:DNH655369 DNH720896:DNH720905 DNH786432:DNH786441 DNH851968:DNH851977 DNH917504:DNH917513 DNH983040:DNH983049 DXD7:DXD10 DXD65536:DXD65545 DXD131072:DXD131081 DXD196608:DXD196617 DXD262144:DXD262153 DXD327680:DXD327689 DXD393216:DXD393225 DXD458752:DXD458761 DXD524288:DXD524297 DXD589824:DXD589833 DXD655360:DXD655369 DXD720896:DXD720905 DXD786432:DXD786441 DXD851968:DXD851977 DXD917504:DXD917513 DXD983040:DXD983049 EGZ7:EGZ10 EGZ65536:EGZ65545 EGZ131072:EGZ131081 EGZ196608:EGZ196617 EGZ262144:EGZ262153 EGZ327680:EGZ327689 EGZ393216:EGZ393225 EGZ458752:EGZ458761 EGZ524288:EGZ524297 EGZ589824:EGZ589833 EGZ655360:EGZ655369 EGZ720896:EGZ720905 EGZ786432:EGZ786441 EGZ851968:EGZ851977 EGZ917504:EGZ917513 EGZ983040:EGZ983049 EQV7:EQV10 EQV65536:EQV65545 EQV131072:EQV131081 EQV196608:EQV196617 EQV262144:EQV262153 EQV327680:EQV327689 EQV393216:EQV393225 EQV458752:EQV458761 EQV524288:EQV524297 EQV589824:EQV589833 EQV655360:EQV655369 EQV720896:EQV720905 EQV786432:EQV786441 EQV851968:EQV851977 EQV917504:EQV917513 EQV983040:EQV983049 FAR7:FAR10 FAR65536:FAR65545 FAR131072:FAR131081 FAR196608:FAR196617 FAR262144:FAR262153 FAR327680:FAR327689 FAR393216:FAR393225 FAR458752:FAR458761 FAR524288:FAR524297 FAR589824:FAR589833 FAR655360:FAR655369 FAR720896:FAR720905 FAR786432:FAR786441 FAR851968:FAR851977 FAR917504:FAR917513 FAR983040:FAR983049 FKN7:FKN10 FKN65536:FKN65545 FKN131072:FKN131081 FKN196608:FKN196617 FKN262144:FKN262153 FKN327680:FKN327689 FKN393216:FKN393225 FKN458752:FKN458761 FKN524288:FKN524297 FKN589824:FKN589833 FKN655360:FKN655369 FKN720896:FKN720905 FKN786432:FKN786441 FKN851968:FKN851977 FKN917504:FKN917513 FKN983040:FKN983049 FUJ7:FUJ10 FUJ65536:FUJ65545 FUJ131072:FUJ131081 FUJ196608:FUJ196617 FUJ262144:FUJ262153 FUJ327680:FUJ327689 FUJ393216:FUJ393225 FUJ458752:FUJ458761 FUJ524288:FUJ524297 FUJ589824:FUJ589833 FUJ655360:FUJ655369 FUJ720896:FUJ720905 FUJ786432:FUJ786441 FUJ851968:FUJ851977 FUJ917504:FUJ917513 FUJ983040:FUJ983049 GEF7:GEF10 GEF65536:GEF65545 GEF131072:GEF131081 GEF196608:GEF196617 GEF262144:GEF262153 GEF327680:GEF327689 GEF393216:GEF393225 GEF458752:GEF458761 GEF524288:GEF524297 GEF589824:GEF589833 GEF655360:GEF655369 GEF720896:GEF720905 GEF786432:GEF786441 GEF851968:GEF851977 GEF917504:GEF917513 GEF983040:GEF983049 GOB7:GOB10 GOB65536:GOB65545 GOB131072:GOB131081 GOB196608:GOB196617 GOB262144:GOB262153 GOB327680:GOB327689 GOB393216:GOB393225 GOB458752:GOB458761 GOB524288:GOB524297 GOB589824:GOB589833 GOB655360:GOB655369 GOB720896:GOB720905 GOB786432:GOB786441 GOB851968:GOB851977 GOB917504:GOB917513 GOB983040:GOB983049 GXX7:GXX10 GXX65536:GXX65545 GXX131072:GXX131081 GXX196608:GXX196617 GXX262144:GXX262153 GXX327680:GXX327689 GXX393216:GXX393225 GXX458752:GXX458761 GXX524288:GXX524297 GXX589824:GXX589833 GXX655360:GXX655369 GXX720896:GXX720905 GXX786432:GXX786441 GXX851968:GXX851977 GXX917504:GXX917513 GXX983040:GXX983049 HHT7:HHT10 HHT65536:HHT65545 HHT131072:HHT131081 HHT196608:HHT196617 HHT262144:HHT262153 HHT327680:HHT327689 HHT393216:HHT393225 HHT458752:HHT458761 HHT524288:HHT524297 HHT589824:HHT589833 HHT655360:HHT655369 HHT720896:HHT720905 HHT786432:HHT786441 HHT851968:HHT851977 HHT917504:HHT917513 HHT983040:HHT983049 HRP7:HRP10 HRP65536:HRP65545 HRP131072:HRP131081 HRP196608:HRP196617 HRP262144:HRP262153 HRP327680:HRP327689 HRP393216:HRP393225 HRP458752:HRP458761 HRP524288:HRP524297 HRP589824:HRP589833 HRP655360:HRP655369 HRP720896:HRP720905 HRP786432:HRP786441 HRP851968:HRP851977 HRP917504:HRP917513 HRP983040:HRP983049 IBL7:IBL10 IBL65536:IBL65545 IBL131072:IBL131081 IBL196608:IBL196617 IBL262144:IBL262153 IBL327680:IBL327689 IBL393216:IBL393225 IBL458752:IBL458761 IBL524288:IBL524297 IBL589824:IBL589833 IBL655360:IBL655369 IBL720896:IBL720905 IBL786432:IBL786441 IBL851968:IBL851977 IBL917504:IBL917513 IBL983040:IBL983049 ILH7:ILH10 ILH65536:ILH65545 ILH131072:ILH131081 ILH196608:ILH196617 ILH262144:ILH262153 ILH327680:ILH327689 ILH393216:ILH393225 ILH458752:ILH458761 ILH524288:ILH524297 ILH589824:ILH589833 ILH655360:ILH655369 ILH720896:ILH720905 ILH786432:ILH786441 ILH851968:ILH851977 ILH917504:ILH917513 ILH983040:ILH983049 IVD7:IVD10 IVD65536:IVD65545 IVD131072:IVD131081 IVD196608:IVD196617 IVD262144:IVD262153 IVD327680:IVD327689 IVD393216:IVD393225 IVD458752:IVD458761 IVD524288:IVD524297 IVD589824:IVD589833 IVD655360:IVD655369 IVD720896:IVD720905 IVD786432:IVD786441 IVD851968:IVD851977 IVD917504:IVD917513 IVD983040:IVD983049 JEZ7:JEZ10 JEZ65536:JEZ65545 JEZ131072:JEZ131081 JEZ196608:JEZ196617 JEZ262144:JEZ262153 JEZ327680:JEZ327689 JEZ393216:JEZ393225 JEZ458752:JEZ458761 JEZ524288:JEZ524297 JEZ589824:JEZ589833 JEZ655360:JEZ655369 JEZ720896:JEZ720905 JEZ786432:JEZ786441 JEZ851968:JEZ851977 JEZ917504:JEZ917513 JEZ983040:JEZ983049 JOV7:JOV10 JOV65536:JOV65545 JOV131072:JOV131081 JOV196608:JOV196617 JOV262144:JOV262153 JOV327680:JOV327689 JOV393216:JOV393225 JOV458752:JOV458761 JOV524288:JOV524297 JOV589824:JOV589833 JOV655360:JOV655369 JOV720896:JOV720905 JOV786432:JOV786441 JOV851968:JOV851977 JOV917504:JOV917513 JOV983040:JOV983049 JYR7:JYR10 JYR65536:JYR65545 JYR131072:JYR131081 JYR196608:JYR196617 JYR262144:JYR262153 JYR327680:JYR327689 JYR393216:JYR393225 JYR458752:JYR458761 JYR524288:JYR524297 JYR589824:JYR589833 JYR655360:JYR655369 JYR720896:JYR720905 JYR786432:JYR786441 JYR851968:JYR851977 JYR917504:JYR917513 JYR983040:JYR983049 KIN7:KIN10 KIN65536:KIN65545 KIN131072:KIN131081 KIN196608:KIN196617 KIN262144:KIN262153 KIN327680:KIN327689 KIN393216:KIN393225 KIN458752:KIN458761 KIN524288:KIN524297 KIN589824:KIN589833 KIN655360:KIN655369 KIN720896:KIN720905 KIN786432:KIN786441 KIN851968:KIN851977 KIN917504:KIN917513 KIN983040:KIN983049 KSJ7:KSJ10 KSJ65536:KSJ65545 KSJ131072:KSJ131081 KSJ196608:KSJ196617 KSJ262144:KSJ262153 KSJ327680:KSJ327689 KSJ393216:KSJ393225 KSJ458752:KSJ458761 KSJ524288:KSJ524297 KSJ589824:KSJ589833 KSJ655360:KSJ655369 KSJ720896:KSJ720905 KSJ786432:KSJ786441 KSJ851968:KSJ851977 KSJ917504:KSJ917513 KSJ983040:KSJ983049 LCF7:LCF10 LCF65536:LCF65545 LCF131072:LCF131081 LCF196608:LCF196617 LCF262144:LCF262153 LCF327680:LCF327689 LCF393216:LCF393225 LCF458752:LCF458761 LCF524288:LCF524297 LCF589824:LCF589833 LCF655360:LCF655369 LCF720896:LCF720905 LCF786432:LCF786441 LCF851968:LCF851977 LCF917504:LCF917513 LCF983040:LCF983049 LMB7:LMB10 LMB65536:LMB65545 LMB131072:LMB131081 LMB196608:LMB196617 LMB262144:LMB262153 LMB327680:LMB327689 LMB393216:LMB393225 LMB458752:LMB458761 LMB524288:LMB524297 LMB589824:LMB589833 LMB655360:LMB655369 LMB720896:LMB720905 LMB786432:LMB786441 LMB851968:LMB851977 LMB917504:LMB917513 LMB983040:LMB983049 LVX7:LVX10 LVX65536:LVX65545 LVX131072:LVX131081 LVX196608:LVX196617 LVX262144:LVX262153 LVX327680:LVX327689 LVX393216:LVX393225 LVX458752:LVX458761 LVX524288:LVX524297 LVX589824:LVX589833 LVX655360:LVX655369 LVX720896:LVX720905 LVX786432:LVX786441 LVX851968:LVX851977 LVX917504:LVX917513 LVX983040:LVX983049 MFT7:MFT10 MFT65536:MFT65545 MFT131072:MFT131081 MFT196608:MFT196617 MFT262144:MFT262153 MFT327680:MFT327689 MFT393216:MFT393225 MFT458752:MFT458761 MFT524288:MFT524297 MFT589824:MFT589833 MFT655360:MFT655369 MFT720896:MFT720905 MFT786432:MFT786441 MFT851968:MFT851977 MFT917504:MFT917513 MFT983040:MFT983049 MPP7:MPP10 MPP65536:MPP65545 MPP131072:MPP131081 MPP196608:MPP196617 MPP262144:MPP262153 MPP327680:MPP327689 MPP393216:MPP393225 MPP458752:MPP458761 MPP524288:MPP524297 MPP589824:MPP589833 MPP655360:MPP655369 MPP720896:MPP720905 MPP786432:MPP786441 MPP851968:MPP851977 MPP917504:MPP917513 MPP983040:MPP983049 MZL7:MZL10 MZL65536:MZL65545 MZL131072:MZL131081 MZL196608:MZL196617 MZL262144:MZL262153 MZL327680:MZL327689 MZL393216:MZL393225 MZL458752:MZL458761 MZL524288:MZL524297 MZL589824:MZL589833 MZL655360:MZL655369 MZL720896:MZL720905 MZL786432:MZL786441 MZL851968:MZL851977 MZL917504:MZL917513 MZL983040:MZL983049 NJH7:NJH10 NJH65536:NJH65545 NJH131072:NJH131081 NJH196608:NJH196617 NJH262144:NJH262153 NJH327680:NJH327689 NJH393216:NJH393225 NJH458752:NJH458761 NJH524288:NJH524297 NJH589824:NJH589833 NJH655360:NJH655369 NJH720896:NJH720905 NJH786432:NJH786441 NJH851968:NJH851977 NJH917504:NJH917513 NJH983040:NJH983049 NTD7:NTD10 NTD65536:NTD65545 NTD131072:NTD131081 NTD196608:NTD196617 NTD262144:NTD262153 NTD327680:NTD327689 NTD393216:NTD393225 NTD458752:NTD458761 NTD524288:NTD524297 NTD589824:NTD589833 NTD655360:NTD655369 NTD720896:NTD720905 NTD786432:NTD786441 NTD851968:NTD851977 NTD917504:NTD917513 NTD983040:NTD983049 OCZ7:OCZ10 OCZ65536:OCZ65545 OCZ131072:OCZ131081 OCZ196608:OCZ196617 OCZ262144:OCZ262153 OCZ327680:OCZ327689 OCZ393216:OCZ393225 OCZ458752:OCZ458761 OCZ524288:OCZ524297 OCZ589824:OCZ589833 OCZ655360:OCZ655369 OCZ720896:OCZ720905 OCZ786432:OCZ786441 OCZ851968:OCZ851977 OCZ917504:OCZ917513 OCZ983040:OCZ983049 OMV7:OMV10 OMV65536:OMV65545 OMV131072:OMV131081 OMV196608:OMV196617 OMV262144:OMV262153 OMV327680:OMV327689 OMV393216:OMV393225 OMV458752:OMV458761 OMV524288:OMV524297 OMV589824:OMV589833 OMV655360:OMV655369 OMV720896:OMV720905 OMV786432:OMV786441 OMV851968:OMV851977 OMV917504:OMV917513 OMV983040:OMV983049 OWR7:OWR10 OWR65536:OWR65545 OWR131072:OWR131081 OWR196608:OWR196617 OWR262144:OWR262153 OWR327680:OWR327689 OWR393216:OWR393225 OWR458752:OWR458761 OWR524288:OWR524297 OWR589824:OWR589833 OWR655360:OWR655369 OWR720896:OWR720905 OWR786432:OWR786441 OWR851968:OWR851977 OWR917504:OWR917513 OWR983040:OWR983049 PGN7:PGN10 PGN65536:PGN65545 PGN131072:PGN131081 PGN196608:PGN196617 PGN262144:PGN262153 PGN327680:PGN327689 PGN393216:PGN393225 PGN458752:PGN458761 PGN524288:PGN524297 PGN589824:PGN589833 PGN655360:PGN655369 PGN720896:PGN720905 PGN786432:PGN786441 PGN851968:PGN851977 PGN917504:PGN917513 PGN983040:PGN983049 PQJ7:PQJ10 PQJ65536:PQJ65545 PQJ131072:PQJ131081 PQJ196608:PQJ196617 PQJ262144:PQJ262153 PQJ327680:PQJ327689 PQJ393216:PQJ393225 PQJ458752:PQJ458761 PQJ524288:PQJ524297 PQJ589824:PQJ589833 PQJ655360:PQJ655369 PQJ720896:PQJ720905 PQJ786432:PQJ786441 PQJ851968:PQJ851977 PQJ917504:PQJ917513 PQJ983040:PQJ983049 QAF7:QAF10 QAF65536:QAF65545 QAF131072:QAF131081 QAF196608:QAF196617 QAF262144:QAF262153 QAF327680:QAF327689 QAF393216:QAF393225 QAF458752:QAF458761 QAF524288:QAF524297 QAF589824:QAF589833 QAF655360:QAF655369 QAF720896:QAF720905 QAF786432:QAF786441 QAF851968:QAF851977 QAF917504:QAF917513 QAF983040:QAF983049 QKB7:QKB10 QKB65536:QKB65545 QKB131072:QKB131081 QKB196608:QKB196617 QKB262144:QKB262153 QKB327680:QKB327689 QKB393216:QKB393225 QKB458752:QKB458761 QKB524288:QKB524297 QKB589824:QKB589833 QKB655360:QKB655369 QKB720896:QKB720905 QKB786432:QKB786441 QKB851968:QKB851977 QKB917504:QKB917513 QKB983040:QKB983049 QTX7:QTX10 QTX65536:QTX65545 QTX131072:QTX131081 QTX196608:QTX196617 QTX262144:QTX262153 QTX327680:QTX327689 QTX393216:QTX393225 QTX458752:QTX458761 QTX524288:QTX524297 QTX589824:QTX589833 QTX655360:QTX655369 QTX720896:QTX720905 QTX786432:QTX786441 QTX851968:QTX851977 QTX917504:QTX917513 QTX983040:QTX983049 RDT7:RDT10 RDT65536:RDT65545 RDT131072:RDT131081 RDT196608:RDT196617 RDT262144:RDT262153 RDT327680:RDT327689 RDT393216:RDT393225 RDT458752:RDT458761 RDT524288:RDT524297 RDT589824:RDT589833 RDT655360:RDT655369 RDT720896:RDT720905 RDT786432:RDT786441 RDT851968:RDT851977 RDT917504:RDT917513 RDT983040:RDT983049 RNP7:RNP10 RNP65536:RNP65545 RNP131072:RNP131081 RNP196608:RNP196617 RNP262144:RNP262153 RNP327680:RNP327689 RNP393216:RNP393225 RNP458752:RNP458761 RNP524288:RNP524297 RNP589824:RNP589833 RNP655360:RNP655369 RNP720896:RNP720905 RNP786432:RNP786441 RNP851968:RNP851977 RNP917504:RNP917513 RNP983040:RNP983049 RXL7:RXL10 RXL65536:RXL65545 RXL131072:RXL131081 RXL196608:RXL196617 RXL262144:RXL262153 RXL327680:RXL327689 RXL393216:RXL393225 RXL458752:RXL458761 RXL524288:RXL524297 RXL589824:RXL589833 RXL655360:RXL655369 RXL720896:RXL720905 RXL786432:RXL786441 RXL851968:RXL851977 RXL917504:RXL917513 RXL983040:RXL983049 SHH7:SHH10 SHH65536:SHH65545 SHH131072:SHH131081 SHH196608:SHH196617 SHH262144:SHH262153 SHH327680:SHH327689 SHH393216:SHH393225 SHH458752:SHH458761 SHH524288:SHH524297 SHH589824:SHH589833 SHH655360:SHH655369 SHH720896:SHH720905 SHH786432:SHH786441 SHH851968:SHH851977 SHH917504:SHH917513 SHH983040:SHH983049 SRD7:SRD10 SRD65536:SRD65545 SRD131072:SRD131081 SRD196608:SRD196617 SRD262144:SRD262153 SRD327680:SRD327689 SRD393216:SRD393225 SRD458752:SRD458761 SRD524288:SRD524297 SRD589824:SRD589833 SRD655360:SRD655369 SRD720896:SRD720905 SRD786432:SRD786441 SRD851968:SRD851977 SRD917504:SRD917513 SRD983040:SRD983049 TAZ7:TAZ10 TAZ65536:TAZ65545 TAZ131072:TAZ131081 TAZ196608:TAZ196617 TAZ262144:TAZ262153 TAZ327680:TAZ327689 TAZ393216:TAZ393225 TAZ458752:TAZ458761 TAZ524288:TAZ524297 TAZ589824:TAZ589833 TAZ655360:TAZ655369 TAZ720896:TAZ720905 TAZ786432:TAZ786441 TAZ851968:TAZ851977 TAZ917504:TAZ917513 TAZ983040:TAZ983049 TKV7:TKV10 TKV65536:TKV65545 TKV131072:TKV131081 TKV196608:TKV196617 TKV262144:TKV262153 TKV327680:TKV327689 TKV393216:TKV393225 TKV458752:TKV458761 TKV524288:TKV524297 TKV589824:TKV589833 TKV655360:TKV655369 TKV720896:TKV720905 TKV786432:TKV786441 TKV851968:TKV851977 TKV917504:TKV917513 TKV983040:TKV983049 TUR7:TUR10 TUR65536:TUR65545 TUR131072:TUR131081 TUR196608:TUR196617 TUR262144:TUR262153 TUR327680:TUR327689 TUR393216:TUR393225 TUR458752:TUR458761 TUR524288:TUR524297 TUR589824:TUR589833 TUR655360:TUR655369 TUR720896:TUR720905 TUR786432:TUR786441 TUR851968:TUR851977 TUR917504:TUR917513 TUR983040:TUR983049 UEN7:UEN10 UEN65536:UEN65545 UEN131072:UEN131081 UEN196608:UEN196617 UEN262144:UEN262153 UEN327680:UEN327689 UEN393216:UEN393225 UEN458752:UEN458761 UEN524288:UEN524297 UEN589824:UEN589833 UEN655360:UEN655369 UEN720896:UEN720905 UEN786432:UEN786441 UEN851968:UEN851977 UEN917504:UEN917513 UEN983040:UEN983049 UOJ7:UOJ10 UOJ65536:UOJ65545 UOJ131072:UOJ131081 UOJ196608:UOJ196617 UOJ262144:UOJ262153 UOJ327680:UOJ327689 UOJ393216:UOJ393225 UOJ458752:UOJ458761 UOJ524288:UOJ524297 UOJ589824:UOJ589833 UOJ655360:UOJ655369 UOJ720896:UOJ720905 UOJ786432:UOJ786441 UOJ851968:UOJ851977 UOJ917504:UOJ917513 UOJ983040:UOJ983049 UYF7:UYF10 UYF65536:UYF65545 UYF131072:UYF131081 UYF196608:UYF196617 UYF262144:UYF262153 UYF327680:UYF327689 UYF393216:UYF393225 UYF458752:UYF458761 UYF524288:UYF524297 UYF589824:UYF589833 UYF655360:UYF655369 UYF720896:UYF720905 UYF786432:UYF786441 UYF851968:UYF851977 UYF917504:UYF917513 UYF983040:UYF983049 VIB7:VIB10 VIB65536:VIB65545 VIB131072:VIB131081 VIB196608:VIB196617 VIB262144:VIB262153 VIB327680:VIB327689 VIB393216:VIB393225 VIB458752:VIB458761 VIB524288:VIB524297 VIB589824:VIB589833 VIB655360:VIB655369 VIB720896:VIB720905 VIB786432:VIB786441 VIB851968:VIB851977 VIB917504:VIB917513 VIB983040:VIB983049 VRX7:VRX10 VRX65536:VRX65545 VRX131072:VRX131081 VRX196608:VRX196617 VRX262144:VRX262153 VRX327680:VRX327689 VRX393216:VRX393225 VRX458752:VRX458761 VRX524288:VRX524297 VRX589824:VRX589833 VRX655360:VRX655369 VRX720896:VRX720905 VRX786432:VRX786441 VRX851968:VRX851977 VRX917504:VRX917513 VRX983040:VRX983049 WBT7:WBT10 WBT65536:WBT65545 WBT131072:WBT131081 WBT196608:WBT196617 WBT262144:WBT262153 WBT327680:WBT327689 WBT393216:WBT393225 WBT458752:WBT458761 WBT524288:WBT524297 WBT589824:WBT589833 WBT655360:WBT655369 WBT720896:WBT720905 WBT786432:WBT786441 WBT851968:WBT851977 WBT917504:WBT917513 WBT983040:WBT983049 WLP7:WLP10 WLP65536:WLP65545 WLP131072:WLP131081 WLP196608:WLP196617 WLP262144:WLP262153 WLP327680:WLP327689 WLP393216:WLP393225 WLP458752:WLP458761 WLP524288:WLP524297 WLP589824:WLP589833 WLP655360:WLP655369 WLP720896:WLP720905 WLP786432:WLP786441 WLP851968:WLP851977 WLP917504:WLP917513 WLP983040:WLP983049 WVL7:WVL10 WVL65536:WVL65545 WVL131072:WVL131081 WVL196608:WVL196617 WVL262144:WVL262153 WVL327680:WVL327689 WVL393216:WVL393225 WVL458752:WVL458761 WVL524288:WVL524297 WVL589824:WVL589833 WVL655360:WVL655369 WVL720896:WVL720905 WVL786432:WVL786441 WVL851968:WVL851977 WVL917504:WVL917513 WVL983040:WVL983049"/>
    <dataValidation allowBlank="1" showInputMessage="1" showErrorMessage="1" prompt="例如：商业，办公，仓储，工业生产，闲置，对外出租等" sqref="IU7:IU10 IU65536:IU65542 IU65544:IU65545 IU131072:IU131078 IU131080:IU131081 IU196608:IU196614 IU196616:IU196617 IU262144:IU262150 IU262152:IU262153 IU327680:IU327686 IU327688:IU327689 IU393216:IU393222 IU393224:IU393225 IU458752:IU458758 IU458760:IU458761 IU524288:IU524294 IU524296:IU524297 IU589824:IU589830 IU589832:IU589833 IU655360:IU655366 IU655368:IU655369 IU720896:IU720902 IU720904:IU720905 IU786432:IU786438 IU786440:IU786441 IU851968:IU851974 IU851976:IU851977 IU917504:IU917510 IU917512:IU917513 IU983040:IU983046 IU983048:IU983049 SQ7:SQ10 SQ65536:SQ65542 SQ65544:SQ65545 SQ131072:SQ131078 SQ131080:SQ131081 SQ196608:SQ196614 SQ196616:SQ196617 SQ262144:SQ262150 SQ262152:SQ262153 SQ327680:SQ327686 SQ327688:SQ327689 SQ393216:SQ393222 SQ393224:SQ393225 SQ458752:SQ458758 SQ458760:SQ458761 SQ524288:SQ524294 SQ524296:SQ524297 SQ589824:SQ589830 SQ589832:SQ589833 SQ655360:SQ655366 SQ655368:SQ655369 SQ720896:SQ720902 SQ720904:SQ720905 SQ786432:SQ786438 SQ786440:SQ786441 SQ851968:SQ851974 SQ851976:SQ851977 SQ917504:SQ917510 SQ917512:SQ917513 SQ983040:SQ983046 SQ983048:SQ983049 ACM7:ACM10 ACM65536:ACM65542 ACM65544:ACM65545 ACM131072:ACM131078 ACM131080:ACM131081 ACM196608:ACM196614 ACM196616:ACM196617 ACM262144:ACM262150 ACM262152:ACM262153 ACM327680:ACM327686 ACM327688:ACM327689 ACM393216:ACM393222 ACM393224:ACM393225 ACM458752:ACM458758 ACM458760:ACM458761 ACM524288:ACM524294 ACM524296:ACM524297 ACM589824:ACM589830 ACM589832:ACM589833 ACM655360:ACM655366 ACM655368:ACM655369 ACM720896:ACM720902 ACM720904:ACM720905 ACM786432:ACM786438 ACM786440:ACM786441 ACM851968:ACM851974 ACM851976:ACM851977 ACM917504:ACM917510 ACM917512:ACM917513 ACM983040:ACM983046 ACM983048:ACM983049 AMI7:AMI10 AMI65536:AMI65542 AMI65544:AMI65545 AMI131072:AMI131078 AMI131080:AMI131081 AMI196608:AMI196614 AMI196616:AMI196617 AMI262144:AMI262150 AMI262152:AMI262153 AMI327680:AMI327686 AMI327688:AMI327689 AMI393216:AMI393222 AMI393224:AMI393225 AMI458752:AMI458758 AMI458760:AMI458761 AMI524288:AMI524294 AMI524296:AMI524297 AMI589824:AMI589830 AMI589832:AMI589833 AMI655360:AMI655366 AMI655368:AMI655369 AMI720896:AMI720902 AMI720904:AMI720905 AMI786432:AMI786438 AMI786440:AMI786441 AMI851968:AMI851974 AMI851976:AMI851977 AMI917504:AMI917510 AMI917512:AMI917513 AMI983040:AMI983046 AMI983048:AMI983049 AWE7:AWE10 AWE65536:AWE65542 AWE65544:AWE65545 AWE131072:AWE131078 AWE131080:AWE131081 AWE196608:AWE196614 AWE196616:AWE196617 AWE262144:AWE262150 AWE262152:AWE262153 AWE327680:AWE327686 AWE327688:AWE327689 AWE393216:AWE393222 AWE393224:AWE393225 AWE458752:AWE458758 AWE458760:AWE458761 AWE524288:AWE524294 AWE524296:AWE524297 AWE589824:AWE589830 AWE589832:AWE589833 AWE655360:AWE655366 AWE655368:AWE655369 AWE720896:AWE720902 AWE720904:AWE720905 AWE786432:AWE786438 AWE786440:AWE786441 AWE851968:AWE851974 AWE851976:AWE851977 AWE917504:AWE917510 AWE917512:AWE917513 AWE983040:AWE983046 AWE983048:AWE983049 BGA7:BGA10 BGA65536:BGA65542 BGA65544:BGA65545 BGA131072:BGA131078 BGA131080:BGA131081 BGA196608:BGA196614 BGA196616:BGA196617 BGA262144:BGA262150 BGA262152:BGA262153 BGA327680:BGA327686 BGA327688:BGA327689 BGA393216:BGA393222 BGA393224:BGA393225 BGA458752:BGA458758 BGA458760:BGA458761 BGA524288:BGA524294 BGA524296:BGA524297 BGA589824:BGA589830 BGA589832:BGA589833 BGA655360:BGA655366 BGA655368:BGA655369 BGA720896:BGA720902 BGA720904:BGA720905 BGA786432:BGA786438 BGA786440:BGA786441 BGA851968:BGA851974 BGA851976:BGA851977 BGA917504:BGA917510 BGA917512:BGA917513 BGA983040:BGA983046 BGA983048:BGA983049 BPW7:BPW10 BPW65536:BPW65542 BPW65544:BPW65545 BPW131072:BPW131078 BPW131080:BPW131081 BPW196608:BPW196614 BPW196616:BPW196617 BPW262144:BPW262150 BPW262152:BPW262153 BPW327680:BPW327686 BPW327688:BPW327689 BPW393216:BPW393222 BPW393224:BPW393225 BPW458752:BPW458758 BPW458760:BPW458761 BPW524288:BPW524294 BPW524296:BPW524297 BPW589824:BPW589830 BPW589832:BPW589833 BPW655360:BPW655366 BPW655368:BPW655369 BPW720896:BPW720902 BPW720904:BPW720905 BPW786432:BPW786438 BPW786440:BPW786441 BPW851968:BPW851974 BPW851976:BPW851977 BPW917504:BPW917510 BPW917512:BPW917513 BPW983040:BPW983046 BPW983048:BPW983049 BZS7:BZS10 BZS65536:BZS65542 BZS65544:BZS65545 BZS131072:BZS131078 BZS131080:BZS131081 BZS196608:BZS196614 BZS196616:BZS196617 BZS262144:BZS262150 BZS262152:BZS262153 BZS327680:BZS327686 BZS327688:BZS327689 BZS393216:BZS393222 BZS393224:BZS393225 BZS458752:BZS458758 BZS458760:BZS458761 BZS524288:BZS524294 BZS524296:BZS524297 BZS589824:BZS589830 BZS589832:BZS589833 BZS655360:BZS655366 BZS655368:BZS655369 BZS720896:BZS720902 BZS720904:BZS720905 BZS786432:BZS786438 BZS786440:BZS786441 BZS851968:BZS851974 BZS851976:BZS851977 BZS917504:BZS917510 BZS917512:BZS917513 BZS983040:BZS983046 BZS983048:BZS983049 CJO7:CJO10 CJO65536:CJO65542 CJO65544:CJO65545 CJO131072:CJO131078 CJO131080:CJO131081 CJO196608:CJO196614 CJO196616:CJO196617 CJO262144:CJO262150 CJO262152:CJO262153 CJO327680:CJO327686 CJO327688:CJO327689 CJO393216:CJO393222 CJO393224:CJO393225 CJO458752:CJO458758 CJO458760:CJO458761 CJO524288:CJO524294 CJO524296:CJO524297 CJO589824:CJO589830 CJO589832:CJO589833 CJO655360:CJO655366 CJO655368:CJO655369 CJO720896:CJO720902 CJO720904:CJO720905 CJO786432:CJO786438 CJO786440:CJO786441 CJO851968:CJO851974 CJO851976:CJO851977 CJO917504:CJO917510 CJO917512:CJO917513 CJO983040:CJO983046 CJO983048:CJO983049 CTK7:CTK10 CTK65536:CTK65542 CTK65544:CTK65545 CTK131072:CTK131078 CTK131080:CTK131081 CTK196608:CTK196614 CTK196616:CTK196617 CTK262144:CTK262150 CTK262152:CTK262153 CTK327680:CTK327686 CTK327688:CTK327689 CTK393216:CTK393222 CTK393224:CTK393225 CTK458752:CTK458758 CTK458760:CTK458761 CTK524288:CTK524294 CTK524296:CTK524297 CTK589824:CTK589830 CTK589832:CTK589833 CTK655360:CTK655366 CTK655368:CTK655369 CTK720896:CTK720902 CTK720904:CTK720905 CTK786432:CTK786438 CTK786440:CTK786441 CTK851968:CTK851974 CTK851976:CTK851977 CTK917504:CTK917510 CTK917512:CTK917513 CTK983040:CTK983046 CTK983048:CTK983049 DDG7:DDG10 DDG65536:DDG65542 DDG65544:DDG65545 DDG131072:DDG131078 DDG131080:DDG131081 DDG196608:DDG196614 DDG196616:DDG196617 DDG262144:DDG262150 DDG262152:DDG262153 DDG327680:DDG327686 DDG327688:DDG327689 DDG393216:DDG393222 DDG393224:DDG393225 DDG458752:DDG458758 DDG458760:DDG458761 DDG524288:DDG524294 DDG524296:DDG524297 DDG589824:DDG589830 DDG589832:DDG589833 DDG655360:DDG655366 DDG655368:DDG655369 DDG720896:DDG720902 DDG720904:DDG720905 DDG786432:DDG786438 DDG786440:DDG786441 DDG851968:DDG851974 DDG851976:DDG851977 DDG917504:DDG917510 DDG917512:DDG917513 DDG983040:DDG983046 DDG983048:DDG983049 DNC7:DNC10 DNC65536:DNC65542 DNC65544:DNC65545 DNC131072:DNC131078 DNC131080:DNC131081 DNC196608:DNC196614 DNC196616:DNC196617 DNC262144:DNC262150 DNC262152:DNC262153 DNC327680:DNC327686 DNC327688:DNC327689 DNC393216:DNC393222 DNC393224:DNC393225 DNC458752:DNC458758 DNC458760:DNC458761 DNC524288:DNC524294 DNC524296:DNC524297 DNC589824:DNC589830 DNC589832:DNC589833 DNC655360:DNC655366 DNC655368:DNC655369 DNC720896:DNC720902 DNC720904:DNC720905 DNC786432:DNC786438 DNC786440:DNC786441 DNC851968:DNC851974 DNC851976:DNC851977 DNC917504:DNC917510 DNC917512:DNC917513 DNC983040:DNC983046 DNC983048:DNC983049 DWY7:DWY10 DWY65536:DWY65542 DWY65544:DWY65545 DWY131072:DWY131078 DWY131080:DWY131081 DWY196608:DWY196614 DWY196616:DWY196617 DWY262144:DWY262150 DWY262152:DWY262153 DWY327680:DWY327686 DWY327688:DWY327689 DWY393216:DWY393222 DWY393224:DWY393225 DWY458752:DWY458758 DWY458760:DWY458761 DWY524288:DWY524294 DWY524296:DWY524297 DWY589824:DWY589830 DWY589832:DWY589833 DWY655360:DWY655366 DWY655368:DWY655369 DWY720896:DWY720902 DWY720904:DWY720905 DWY786432:DWY786438 DWY786440:DWY786441 DWY851968:DWY851974 DWY851976:DWY851977 DWY917504:DWY917510 DWY917512:DWY917513 DWY983040:DWY983046 DWY983048:DWY983049 EGU7:EGU10 EGU65536:EGU65542 EGU65544:EGU65545 EGU131072:EGU131078 EGU131080:EGU131081 EGU196608:EGU196614 EGU196616:EGU196617 EGU262144:EGU262150 EGU262152:EGU262153 EGU327680:EGU327686 EGU327688:EGU327689 EGU393216:EGU393222 EGU393224:EGU393225 EGU458752:EGU458758 EGU458760:EGU458761 EGU524288:EGU524294 EGU524296:EGU524297 EGU589824:EGU589830 EGU589832:EGU589833 EGU655360:EGU655366 EGU655368:EGU655369 EGU720896:EGU720902 EGU720904:EGU720905 EGU786432:EGU786438 EGU786440:EGU786441 EGU851968:EGU851974 EGU851976:EGU851977 EGU917504:EGU917510 EGU917512:EGU917513 EGU983040:EGU983046 EGU983048:EGU983049 EQQ7:EQQ10 EQQ65536:EQQ65542 EQQ65544:EQQ65545 EQQ131072:EQQ131078 EQQ131080:EQQ131081 EQQ196608:EQQ196614 EQQ196616:EQQ196617 EQQ262144:EQQ262150 EQQ262152:EQQ262153 EQQ327680:EQQ327686 EQQ327688:EQQ327689 EQQ393216:EQQ393222 EQQ393224:EQQ393225 EQQ458752:EQQ458758 EQQ458760:EQQ458761 EQQ524288:EQQ524294 EQQ524296:EQQ524297 EQQ589824:EQQ589830 EQQ589832:EQQ589833 EQQ655360:EQQ655366 EQQ655368:EQQ655369 EQQ720896:EQQ720902 EQQ720904:EQQ720905 EQQ786432:EQQ786438 EQQ786440:EQQ786441 EQQ851968:EQQ851974 EQQ851976:EQQ851977 EQQ917504:EQQ917510 EQQ917512:EQQ917513 EQQ983040:EQQ983046 EQQ983048:EQQ983049 FAM7:FAM10 FAM65536:FAM65542 FAM65544:FAM65545 FAM131072:FAM131078 FAM131080:FAM131081 FAM196608:FAM196614 FAM196616:FAM196617 FAM262144:FAM262150 FAM262152:FAM262153 FAM327680:FAM327686 FAM327688:FAM327689 FAM393216:FAM393222 FAM393224:FAM393225 FAM458752:FAM458758 FAM458760:FAM458761 FAM524288:FAM524294 FAM524296:FAM524297 FAM589824:FAM589830 FAM589832:FAM589833 FAM655360:FAM655366 FAM655368:FAM655369 FAM720896:FAM720902 FAM720904:FAM720905 FAM786432:FAM786438 FAM786440:FAM786441 FAM851968:FAM851974 FAM851976:FAM851977 FAM917504:FAM917510 FAM917512:FAM917513 FAM983040:FAM983046 FAM983048:FAM983049 FKI7:FKI10 FKI65536:FKI65542 FKI65544:FKI65545 FKI131072:FKI131078 FKI131080:FKI131081 FKI196608:FKI196614 FKI196616:FKI196617 FKI262144:FKI262150 FKI262152:FKI262153 FKI327680:FKI327686 FKI327688:FKI327689 FKI393216:FKI393222 FKI393224:FKI393225 FKI458752:FKI458758 FKI458760:FKI458761 FKI524288:FKI524294 FKI524296:FKI524297 FKI589824:FKI589830 FKI589832:FKI589833 FKI655360:FKI655366 FKI655368:FKI655369 FKI720896:FKI720902 FKI720904:FKI720905 FKI786432:FKI786438 FKI786440:FKI786441 FKI851968:FKI851974 FKI851976:FKI851977 FKI917504:FKI917510 FKI917512:FKI917513 FKI983040:FKI983046 FKI983048:FKI983049 FUE7:FUE10 FUE65536:FUE65542 FUE65544:FUE65545 FUE131072:FUE131078 FUE131080:FUE131081 FUE196608:FUE196614 FUE196616:FUE196617 FUE262144:FUE262150 FUE262152:FUE262153 FUE327680:FUE327686 FUE327688:FUE327689 FUE393216:FUE393222 FUE393224:FUE393225 FUE458752:FUE458758 FUE458760:FUE458761 FUE524288:FUE524294 FUE524296:FUE524297 FUE589824:FUE589830 FUE589832:FUE589833 FUE655360:FUE655366 FUE655368:FUE655369 FUE720896:FUE720902 FUE720904:FUE720905 FUE786432:FUE786438 FUE786440:FUE786441 FUE851968:FUE851974 FUE851976:FUE851977 FUE917504:FUE917510 FUE917512:FUE917513 FUE983040:FUE983046 FUE983048:FUE983049 GEA7:GEA10 GEA65536:GEA65542 GEA65544:GEA65545 GEA131072:GEA131078 GEA131080:GEA131081 GEA196608:GEA196614 GEA196616:GEA196617 GEA262144:GEA262150 GEA262152:GEA262153 GEA327680:GEA327686 GEA327688:GEA327689 GEA393216:GEA393222 GEA393224:GEA393225 GEA458752:GEA458758 GEA458760:GEA458761 GEA524288:GEA524294 GEA524296:GEA524297 GEA589824:GEA589830 GEA589832:GEA589833 GEA655360:GEA655366 GEA655368:GEA655369 GEA720896:GEA720902 GEA720904:GEA720905 GEA786432:GEA786438 GEA786440:GEA786441 GEA851968:GEA851974 GEA851976:GEA851977 GEA917504:GEA917510 GEA917512:GEA917513 GEA983040:GEA983046 GEA983048:GEA983049 GNW7:GNW10 GNW65536:GNW65542 GNW65544:GNW65545 GNW131072:GNW131078 GNW131080:GNW131081 GNW196608:GNW196614 GNW196616:GNW196617 GNW262144:GNW262150 GNW262152:GNW262153 GNW327680:GNW327686 GNW327688:GNW327689 GNW393216:GNW393222 GNW393224:GNW393225 GNW458752:GNW458758 GNW458760:GNW458761 GNW524288:GNW524294 GNW524296:GNW524297 GNW589824:GNW589830 GNW589832:GNW589833 GNW655360:GNW655366 GNW655368:GNW655369 GNW720896:GNW720902 GNW720904:GNW720905 GNW786432:GNW786438 GNW786440:GNW786441 GNW851968:GNW851974 GNW851976:GNW851977 GNW917504:GNW917510 GNW917512:GNW917513 GNW983040:GNW983046 GNW983048:GNW983049 GXS7:GXS10 GXS65536:GXS65542 GXS65544:GXS65545 GXS131072:GXS131078 GXS131080:GXS131081 GXS196608:GXS196614 GXS196616:GXS196617 GXS262144:GXS262150 GXS262152:GXS262153 GXS327680:GXS327686 GXS327688:GXS327689 GXS393216:GXS393222 GXS393224:GXS393225 GXS458752:GXS458758 GXS458760:GXS458761 GXS524288:GXS524294 GXS524296:GXS524297 GXS589824:GXS589830 GXS589832:GXS589833 GXS655360:GXS655366 GXS655368:GXS655369 GXS720896:GXS720902 GXS720904:GXS720905 GXS786432:GXS786438 GXS786440:GXS786441 GXS851968:GXS851974 GXS851976:GXS851977 GXS917504:GXS917510 GXS917512:GXS917513 GXS983040:GXS983046 GXS983048:GXS983049 HHO7:HHO10 HHO65536:HHO65542 HHO65544:HHO65545 HHO131072:HHO131078 HHO131080:HHO131081 HHO196608:HHO196614 HHO196616:HHO196617 HHO262144:HHO262150 HHO262152:HHO262153 HHO327680:HHO327686 HHO327688:HHO327689 HHO393216:HHO393222 HHO393224:HHO393225 HHO458752:HHO458758 HHO458760:HHO458761 HHO524288:HHO524294 HHO524296:HHO524297 HHO589824:HHO589830 HHO589832:HHO589833 HHO655360:HHO655366 HHO655368:HHO655369 HHO720896:HHO720902 HHO720904:HHO720905 HHO786432:HHO786438 HHO786440:HHO786441 HHO851968:HHO851974 HHO851976:HHO851977 HHO917504:HHO917510 HHO917512:HHO917513 HHO983040:HHO983046 HHO983048:HHO983049 HRK7:HRK10 HRK65536:HRK65542 HRK65544:HRK65545 HRK131072:HRK131078 HRK131080:HRK131081 HRK196608:HRK196614 HRK196616:HRK196617 HRK262144:HRK262150 HRK262152:HRK262153 HRK327680:HRK327686 HRK327688:HRK327689 HRK393216:HRK393222 HRK393224:HRK393225 HRK458752:HRK458758 HRK458760:HRK458761 HRK524288:HRK524294 HRK524296:HRK524297 HRK589824:HRK589830 HRK589832:HRK589833 HRK655360:HRK655366 HRK655368:HRK655369 HRK720896:HRK720902 HRK720904:HRK720905 HRK786432:HRK786438 HRK786440:HRK786441 HRK851968:HRK851974 HRK851976:HRK851977 HRK917504:HRK917510 HRK917512:HRK917513 HRK983040:HRK983046 HRK983048:HRK983049 IBG7:IBG10 IBG65536:IBG65542 IBG65544:IBG65545 IBG131072:IBG131078 IBG131080:IBG131081 IBG196608:IBG196614 IBG196616:IBG196617 IBG262144:IBG262150 IBG262152:IBG262153 IBG327680:IBG327686 IBG327688:IBG327689 IBG393216:IBG393222 IBG393224:IBG393225 IBG458752:IBG458758 IBG458760:IBG458761 IBG524288:IBG524294 IBG524296:IBG524297 IBG589824:IBG589830 IBG589832:IBG589833 IBG655360:IBG655366 IBG655368:IBG655369 IBG720896:IBG720902 IBG720904:IBG720905 IBG786432:IBG786438 IBG786440:IBG786441 IBG851968:IBG851974 IBG851976:IBG851977 IBG917504:IBG917510 IBG917512:IBG917513 IBG983040:IBG983046 IBG983048:IBG983049 ILC7:ILC10 ILC65536:ILC65542 ILC65544:ILC65545 ILC131072:ILC131078 ILC131080:ILC131081 ILC196608:ILC196614 ILC196616:ILC196617 ILC262144:ILC262150 ILC262152:ILC262153 ILC327680:ILC327686 ILC327688:ILC327689 ILC393216:ILC393222 ILC393224:ILC393225 ILC458752:ILC458758 ILC458760:ILC458761 ILC524288:ILC524294 ILC524296:ILC524297 ILC589824:ILC589830 ILC589832:ILC589833 ILC655360:ILC655366 ILC655368:ILC655369 ILC720896:ILC720902 ILC720904:ILC720905 ILC786432:ILC786438 ILC786440:ILC786441 ILC851968:ILC851974 ILC851976:ILC851977 ILC917504:ILC917510 ILC917512:ILC917513 ILC983040:ILC983046 ILC983048:ILC983049 IUY7:IUY10 IUY65536:IUY65542 IUY65544:IUY65545 IUY131072:IUY131078 IUY131080:IUY131081 IUY196608:IUY196614 IUY196616:IUY196617 IUY262144:IUY262150 IUY262152:IUY262153 IUY327680:IUY327686 IUY327688:IUY327689 IUY393216:IUY393222 IUY393224:IUY393225 IUY458752:IUY458758 IUY458760:IUY458761 IUY524288:IUY524294 IUY524296:IUY524297 IUY589824:IUY589830 IUY589832:IUY589833 IUY655360:IUY655366 IUY655368:IUY655369 IUY720896:IUY720902 IUY720904:IUY720905 IUY786432:IUY786438 IUY786440:IUY786441 IUY851968:IUY851974 IUY851976:IUY851977 IUY917504:IUY917510 IUY917512:IUY917513 IUY983040:IUY983046 IUY983048:IUY983049 JEU7:JEU10 JEU65536:JEU65542 JEU65544:JEU65545 JEU131072:JEU131078 JEU131080:JEU131081 JEU196608:JEU196614 JEU196616:JEU196617 JEU262144:JEU262150 JEU262152:JEU262153 JEU327680:JEU327686 JEU327688:JEU327689 JEU393216:JEU393222 JEU393224:JEU393225 JEU458752:JEU458758 JEU458760:JEU458761 JEU524288:JEU524294 JEU524296:JEU524297 JEU589824:JEU589830 JEU589832:JEU589833 JEU655360:JEU655366 JEU655368:JEU655369 JEU720896:JEU720902 JEU720904:JEU720905 JEU786432:JEU786438 JEU786440:JEU786441 JEU851968:JEU851974 JEU851976:JEU851977 JEU917504:JEU917510 JEU917512:JEU917513 JEU983040:JEU983046 JEU983048:JEU983049 JOQ7:JOQ10 JOQ65536:JOQ65542 JOQ65544:JOQ65545 JOQ131072:JOQ131078 JOQ131080:JOQ131081 JOQ196608:JOQ196614 JOQ196616:JOQ196617 JOQ262144:JOQ262150 JOQ262152:JOQ262153 JOQ327680:JOQ327686 JOQ327688:JOQ327689 JOQ393216:JOQ393222 JOQ393224:JOQ393225 JOQ458752:JOQ458758 JOQ458760:JOQ458761 JOQ524288:JOQ524294 JOQ524296:JOQ524297 JOQ589824:JOQ589830 JOQ589832:JOQ589833 JOQ655360:JOQ655366 JOQ655368:JOQ655369 JOQ720896:JOQ720902 JOQ720904:JOQ720905 JOQ786432:JOQ786438 JOQ786440:JOQ786441 JOQ851968:JOQ851974 JOQ851976:JOQ851977 JOQ917504:JOQ917510 JOQ917512:JOQ917513 JOQ983040:JOQ983046 JOQ983048:JOQ983049 JYM7:JYM10 JYM65536:JYM65542 JYM65544:JYM65545 JYM131072:JYM131078 JYM131080:JYM131081 JYM196608:JYM196614 JYM196616:JYM196617 JYM262144:JYM262150 JYM262152:JYM262153 JYM327680:JYM327686 JYM327688:JYM327689 JYM393216:JYM393222 JYM393224:JYM393225 JYM458752:JYM458758 JYM458760:JYM458761 JYM524288:JYM524294 JYM524296:JYM524297 JYM589824:JYM589830 JYM589832:JYM589833 JYM655360:JYM655366 JYM655368:JYM655369 JYM720896:JYM720902 JYM720904:JYM720905 JYM786432:JYM786438 JYM786440:JYM786441 JYM851968:JYM851974 JYM851976:JYM851977 JYM917504:JYM917510 JYM917512:JYM917513 JYM983040:JYM983046 JYM983048:JYM983049 KII7:KII10 KII65536:KII65542 KII65544:KII65545 KII131072:KII131078 KII131080:KII131081 KII196608:KII196614 KII196616:KII196617 KII262144:KII262150 KII262152:KII262153 KII327680:KII327686 KII327688:KII327689 KII393216:KII393222 KII393224:KII393225 KII458752:KII458758 KII458760:KII458761 KII524288:KII524294 KII524296:KII524297 KII589824:KII589830 KII589832:KII589833 KII655360:KII655366 KII655368:KII655369 KII720896:KII720902 KII720904:KII720905 KII786432:KII786438 KII786440:KII786441 KII851968:KII851974 KII851976:KII851977 KII917504:KII917510 KII917512:KII917513 KII983040:KII983046 KII983048:KII983049 KSE7:KSE10 KSE65536:KSE65542 KSE65544:KSE65545 KSE131072:KSE131078 KSE131080:KSE131081 KSE196608:KSE196614 KSE196616:KSE196617 KSE262144:KSE262150 KSE262152:KSE262153 KSE327680:KSE327686 KSE327688:KSE327689 KSE393216:KSE393222 KSE393224:KSE393225 KSE458752:KSE458758 KSE458760:KSE458761 KSE524288:KSE524294 KSE524296:KSE524297 KSE589824:KSE589830 KSE589832:KSE589833 KSE655360:KSE655366 KSE655368:KSE655369 KSE720896:KSE720902 KSE720904:KSE720905 KSE786432:KSE786438 KSE786440:KSE786441 KSE851968:KSE851974 KSE851976:KSE851977 KSE917504:KSE917510 KSE917512:KSE917513 KSE983040:KSE983046 KSE983048:KSE983049 LCA7:LCA10 LCA65536:LCA65542 LCA65544:LCA65545 LCA131072:LCA131078 LCA131080:LCA131081 LCA196608:LCA196614 LCA196616:LCA196617 LCA262144:LCA262150 LCA262152:LCA262153 LCA327680:LCA327686 LCA327688:LCA327689 LCA393216:LCA393222 LCA393224:LCA393225 LCA458752:LCA458758 LCA458760:LCA458761 LCA524288:LCA524294 LCA524296:LCA524297 LCA589824:LCA589830 LCA589832:LCA589833 LCA655360:LCA655366 LCA655368:LCA655369 LCA720896:LCA720902 LCA720904:LCA720905 LCA786432:LCA786438 LCA786440:LCA786441 LCA851968:LCA851974 LCA851976:LCA851977 LCA917504:LCA917510 LCA917512:LCA917513 LCA983040:LCA983046 LCA983048:LCA983049 LLW7:LLW10 LLW65536:LLW65542 LLW65544:LLW65545 LLW131072:LLW131078 LLW131080:LLW131081 LLW196608:LLW196614 LLW196616:LLW196617 LLW262144:LLW262150 LLW262152:LLW262153 LLW327680:LLW327686 LLW327688:LLW327689 LLW393216:LLW393222 LLW393224:LLW393225 LLW458752:LLW458758 LLW458760:LLW458761 LLW524288:LLW524294 LLW524296:LLW524297 LLW589824:LLW589830 LLW589832:LLW589833 LLW655360:LLW655366 LLW655368:LLW655369 LLW720896:LLW720902 LLW720904:LLW720905 LLW786432:LLW786438 LLW786440:LLW786441 LLW851968:LLW851974 LLW851976:LLW851977 LLW917504:LLW917510 LLW917512:LLW917513 LLW983040:LLW983046 LLW983048:LLW983049 LVS7:LVS10 LVS65536:LVS65542 LVS65544:LVS65545 LVS131072:LVS131078 LVS131080:LVS131081 LVS196608:LVS196614 LVS196616:LVS196617 LVS262144:LVS262150 LVS262152:LVS262153 LVS327680:LVS327686 LVS327688:LVS327689 LVS393216:LVS393222 LVS393224:LVS393225 LVS458752:LVS458758 LVS458760:LVS458761 LVS524288:LVS524294 LVS524296:LVS524297 LVS589824:LVS589830 LVS589832:LVS589833 LVS655360:LVS655366 LVS655368:LVS655369 LVS720896:LVS720902 LVS720904:LVS720905 LVS786432:LVS786438 LVS786440:LVS786441 LVS851968:LVS851974 LVS851976:LVS851977 LVS917504:LVS917510 LVS917512:LVS917513 LVS983040:LVS983046 LVS983048:LVS983049 MFO7:MFO10 MFO65536:MFO65542 MFO65544:MFO65545 MFO131072:MFO131078 MFO131080:MFO131081 MFO196608:MFO196614 MFO196616:MFO196617 MFO262144:MFO262150 MFO262152:MFO262153 MFO327680:MFO327686 MFO327688:MFO327689 MFO393216:MFO393222 MFO393224:MFO393225 MFO458752:MFO458758 MFO458760:MFO458761 MFO524288:MFO524294 MFO524296:MFO524297 MFO589824:MFO589830 MFO589832:MFO589833 MFO655360:MFO655366 MFO655368:MFO655369 MFO720896:MFO720902 MFO720904:MFO720905 MFO786432:MFO786438 MFO786440:MFO786441 MFO851968:MFO851974 MFO851976:MFO851977 MFO917504:MFO917510 MFO917512:MFO917513 MFO983040:MFO983046 MFO983048:MFO983049 MPK7:MPK10 MPK65536:MPK65542 MPK65544:MPK65545 MPK131072:MPK131078 MPK131080:MPK131081 MPK196608:MPK196614 MPK196616:MPK196617 MPK262144:MPK262150 MPK262152:MPK262153 MPK327680:MPK327686 MPK327688:MPK327689 MPK393216:MPK393222 MPK393224:MPK393225 MPK458752:MPK458758 MPK458760:MPK458761 MPK524288:MPK524294 MPK524296:MPK524297 MPK589824:MPK589830 MPK589832:MPK589833 MPK655360:MPK655366 MPK655368:MPK655369 MPK720896:MPK720902 MPK720904:MPK720905 MPK786432:MPK786438 MPK786440:MPK786441 MPK851968:MPK851974 MPK851976:MPK851977 MPK917504:MPK917510 MPK917512:MPK917513 MPK983040:MPK983046 MPK983048:MPK983049 MZG7:MZG10 MZG65536:MZG65542 MZG65544:MZG65545 MZG131072:MZG131078 MZG131080:MZG131081 MZG196608:MZG196614 MZG196616:MZG196617 MZG262144:MZG262150 MZG262152:MZG262153 MZG327680:MZG327686 MZG327688:MZG327689 MZG393216:MZG393222 MZG393224:MZG393225 MZG458752:MZG458758 MZG458760:MZG458761 MZG524288:MZG524294 MZG524296:MZG524297 MZG589824:MZG589830 MZG589832:MZG589833 MZG655360:MZG655366 MZG655368:MZG655369 MZG720896:MZG720902 MZG720904:MZG720905 MZG786432:MZG786438 MZG786440:MZG786441 MZG851968:MZG851974 MZG851976:MZG851977 MZG917504:MZG917510 MZG917512:MZG917513 MZG983040:MZG983046 MZG983048:MZG983049 NJC7:NJC10 NJC65536:NJC65542 NJC65544:NJC65545 NJC131072:NJC131078 NJC131080:NJC131081 NJC196608:NJC196614 NJC196616:NJC196617 NJC262144:NJC262150 NJC262152:NJC262153 NJC327680:NJC327686 NJC327688:NJC327689 NJC393216:NJC393222 NJC393224:NJC393225 NJC458752:NJC458758 NJC458760:NJC458761 NJC524288:NJC524294 NJC524296:NJC524297 NJC589824:NJC589830 NJC589832:NJC589833 NJC655360:NJC655366 NJC655368:NJC655369 NJC720896:NJC720902 NJC720904:NJC720905 NJC786432:NJC786438 NJC786440:NJC786441 NJC851968:NJC851974 NJC851976:NJC851977 NJC917504:NJC917510 NJC917512:NJC917513 NJC983040:NJC983046 NJC983048:NJC983049 NSY7:NSY10 NSY65536:NSY65542 NSY65544:NSY65545 NSY131072:NSY131078 NSY131080:NSY131081 NSY196608:NSY196614 NSY196616:NSY196617 NSY262144:NSY262150 NSY262152:NSY262153 NSY327680:NSY327686 NSY327688:NSY327689 NSY393216:NSY393222 NSY393224:NSY393225 NSY458752:NSY458758 NSY458760:NSY458761 NSY524288:NSY524294 NSY524296:NSY524297 NSY589824:NSY589830 NSY589832:NSY589833 NSY655360:NSY655366 NSY655368:NSY655369 NSY720896:NSY720902 NSY720904:NSY720905 NSY786432:NSY786438 NSY786440:NSY786441 NSY851968:NSY851974 NSY851976:NSY851977 NSY917504:NSY917510 NSY917512:NSY917513 NSY983040:NSY983046 NSY983048:NSY983049 OCU7:OCU10 OCU65536:OCU65542 OCU65544:OCU65545 OCU131072:OCU131078 OCU131080:OCU131081 OCU196608:OCU196614 OCU196616:OCU196617 OCU262144:OCU262150 OCU262152:OCU262153 OCU327680:OCU327686 OCU327688:OCU327689 OCU393216:OCU393222 OCU393224:OCU393225 OCU458752:OCU458758 OCU458760:OCU458761 OCU524288:OCU524294 OCU524296:OCU524297 OCU589824:OCU589830 OCU589832:OCU589833 OCU655360:OCU655366 OCU655368:OCU655369 OCU720896:OCU720902 OCU720904:OCU720905 OCU786432:OCU786438 OCU786440:OCU786441 OCU851968:OCU851974 OCU851976:OCU851977 OCU917504:OCU917510 OCU917512:OCU917513 OCU983040:OCU983046 OCU983048:OCU983049 OMQ7:OMQ10 OMQ65536:OMQ65542 OMQ65544:OMQ65545 OMQ131072:OMQ131078 OMQ131080:OMQ131081 OMQ196608:OMQ196614 OMQ196616:OMQ196617 OMQ262144:OMQ262150 OMQ262152:OMQ262153 OMQ327680:OMQ327686 OMQ327688:OMQ327689 OMQ393216:OMQ393222 OMQ393224:OMQ393225 OMQ458752:OMQ458758 OMQ458760:OMQ458761 OMQ524288:OMQ524294 OMQ524296:OMQ524297 OMQ589824:OMQ589830 OMQ589832:OMQ589833 OMQ655360:OMQ655366 OMQ655368:OMQ655369 OMQ720896:OMQ720902 OMQ720904:OMQ720905 OMQ786432:OMQ786438 OMQ786440:OMQ786441 OMQ851968:OMQ851974 OMQ851976:OMQ851977 OMQ917504:OMQ917510 OMQ917512:OMQ917513 OMQ983040:OMQ983046 OMQ983048:OMQ983049 OWM7:OWM10 OWM65536:OWM65542 OWM65544:OWM65545 OWM131072:OWM131078 OWM131080:OWM131081 OWM196608:OWM196614 OWM196616:OWM196617 OWM262144:OWM262150 OWM262152:OWM262153 OWM327680:OWM327686 OWM327688:OWM327689 OWM393216:OWM393222 OWM393224:OWM393225 OWM458752:OWM458758 OWM458760:OWM458761 OWM524288:OWM524294 OWM524296:OWM524297 OWM589824:OWM589830 OWM589832:OWM589833 OWM655360:OWM655366 OWM655368:OWM655369 OWM720896:OWM720902 OWM720904:OWM720905 OWM786432:OWM786438 OWM786440:OWM786441 OWM851968:OWM851974 OWM851976:OWM851977 OWM917504:OWM917510 OWM917512:OWM917513 OWM983040:OWM983046 OWM983048:OWM983049 PGI7:PGI10 PGI65536:PGI65542 PGI65544:PGI65545 PGI131072:PGI131078 PGI131080:PGI131081 PGI196608:PGI196614 PGI196616:PGI196617 PGI262144:PGI262150 PGI262152:PGI262153 PGI327680:PGI327686 PGI327688:PGI327689 PGI393216:PGI393222 PGI393224:PGI393225 PGI458752:PGI458758 PGI458760:PGI458761 PGI524288:PGI524294 PGI524296:PGI524297 PGI589824:PGI589830 PGI589832:PGI589833 PGI655360:PGI655366 PGI655368:PGI655369 PGI720896:PGI720902 PGI720904:PGI720905 PGI786432:PGI786438 PGI786440:PGI786441 PGI851968:PGI851974 PGI851976:PGI851977 PGI917504:PGI917510 PGI917512:PGI917513 PGI983040:PGI983046 PGI983048:PGI983049 PQE7:PQE10 PQE65536:PQE65542 PQE65544:PQE65545 PQE131072:PQE131078 PQE131080:PQE131081 PQE196608:PQE196614 PQE196616:PQE196617 PQE262144:PQE262150 PQE262152:PQE262153 PQE327680:PQE327686 PQE327688:PQE327689 PQE393216:PQE393222 PQE393224:PQE393225 PQE458752:PQE458758 PQE458760:PQE458761 PQE524288:PQE524294 PQE524296:PQE524297 PQE589824:PQE589830 PQE589832:PQE589833 PQE655360:PQE655366 PQE655368:PQE655369 PQE720896:PQE720902 PQE720904:PQE720905 PQE786432:PQE786438 PQE786440:PQE786441 PQE851968:PQE851974 PQE851976:PQE851977 PQE917504:PQE917510 PQE917512:PQE917513 PQE983040:PQE983046 PQE983048:PQE983049 QAA7:QAA10 QAA65536:QAA65542 QAA65544:QAA65545 QAA131072:QAA131078 QAA131080:QAA131081 QAA196608:QAA196614 QAA196616:QAA196617 QAA262144:QAA262150 QAA262152:QAA262153 QAA327680:QAA327686 QAA327688:QAA327689 QAA393216:QAA393222 QAA393224:QAA393225 QAA458752:QAA458758 QAA458760:QAA458761 QAA524288:QAA524294 QAA524296:QAA524297 QAA589824:QAA589830 QAA589832:QAA589833 QAA655360:QAA655366 QAA655368:QAA655369 QAA720896:QAA720902 QAA720904:QAA720905 QAA786432:QAA786438 QAA786440:QAA786441 QAA851968:QAA851974 QAA851976:QAA851977 QAA917504:QAA917510 QAA917512:QAA917513 QAA983040:QAA983046 QAA983048:QAA983049 QJW7:QJW10 QJW65536:QJW65542 QJW65544:QJW65545 QJW131072:QJW131078 QJW131080:QJW131081 QJW196608:QJW196614 QJW196616:QJW196617 QJW262144:QJW262150 QJW262152:QJW262153 QJW327680:QJW327686 QJW327688:QJW327689 QJW393216:QJW393222 QJW393224:QJW393225 QJW458752:QJW458758 QJW458760:QJW458761 QJW524288:QJW524294 QJW524296:QJW524297 QJW589824:QJW589830 QJW589832:QJW589833 QJW655360:QJW655366 QJW655368:QJW655369 QJW720896:QJW720902 QJW720904:QJW720905 QJW786432:QJW786438 QJW786440:QJW786441 QJW851968:QJW851974 QJW851976:QJW851977 QJW917504:QJW917510 QJW917512:QJW917513 QJW983040:QJW983046 QJW983048:QJW983049 QTS7:QTS10 QTS65536:QTS65542 QTS65544:QTS65545 QTS131072:QTS131078 QTS131080:QTS131081 QTS196608:QTS196614 QTS196616:QTS196617 QTS262144:QTS262150 QTS262152:QTS262153 QTS327680:QTS327686 QTS327688:QTS327689 QTS393216:QTS393222 QTS393224:QTS393225 QTS458752:QTS458758 QTS458760:QTS458761 QTS524288:QTS524294 QTS524296:QTS524297 QTS589824:QTS589830 QTS589832:QTS589833 QTS655360:QTS655366 QTS655368:QTS655369 QTS720896:QTS720902 QTS720904:QTS720905 QTS786432:QTS786438 QTS786440:QTS786441 QTS851968:QTS851974 QTS851976:QTS851977 QTS917504:QTS917510 QTS917512:QTS917513 QTS983040:QTS983046 QTS983048:QTS983049 RDO7:RDO10 RDO65536:RDO65542 RDO65544:RDO65545 RDO131072:RDO131078 RDO131080:RDO131081 RDO196608:RDO196614 RDO196616:RDO196617 RDO262144:RDO262150 RDO262152:RDO262153 RDO327680:RDO327686 RDO327688:RDO327689 RDO393216:RDO393222 RDO393224:RDO393225 RDO458752:RDO458758 RDO458760:RDO458761 RDO524288:RDO524294 RDO524296:RDO524297 RDO589824:RDO589830 RDO589832:RDO589833 RDO655360:RDO655366 RDO655368:RDO655369 RDO720896:RDO720902 RDO720904:RDO720905 RDO786432:RDO786438 RDO786440:RDO786441 RDO851968:RDO851974 RDO851976:RDO851977 RDO917504:RDO917510 RDO917512:RDO917513 RDO983040:RDO983046 RDO983048:RDO983049 RNK7:RNK10 RNK65536:RNK65542 RNK65544:RNK65545 RNK131072:RNK131078 RNK131080:RNK131081 RNK196608:RNK196614 RNK196616:RNK196617 RNK262144:RNK262150 RNK262152:RNK262153 RNK327680:RNK327686 RNK327688:RNK327689 RNK393216:RNK393222 RNK393224:RNK393225 RNK458752:RNK458758 RNK458760:RNK458761 RNK524288:RNK524294 RNK524296:RNK524297 RNK589824:RNK589830 RNK589832:RNK589833 RNK655360:RNK655366 RNK655368:RNK655369 RNK720896:RNK720902 RNK720904:RNK720905 RNK786432:RNK786438 RNK786440:RNK786441 RNK851968:RNK851974 RNK851976:RNK851977 RNK917504:RNK917510 RNK917512:RNK917513 RNK983040:RNK983046 RNK983048:RNK983049 RXG7:RXG10 RXG65536:RXG65542 RXG65544:RXG65545 RXG131072:RXG131078 RXG131080:RXG131081 RXG196608:RXG196614 RXG196616:RXG196617 RXG262144:RXG262150 RXG262152:RXG262153 RXG327680:RXG327686 RXG327688:RXG327689 RXG393216:RXG393222 RXG393224:RXG393225 RXG458752:RXG458758 RXG458760:RXG458761 RXG524288:RXG524294 RXG524296:RXG524297 RXG589824:RXG589830 RXG589832:RXG589833 RXG655360:RXG655366 RXG655368:RXG655369 RXG720896:RXG720902 RXG720904:RXG720905 RXG786432:RXG786438 RXG786440:RXG786441 RXG851968:RXG851974 RXG851976:RXG851977 RXG917504:RXG917510 RXG917512:RXG917513 RXG983040:RXG983046 RXG983048:RXG983049 SHC7:SHC10 SHC65536:SHC65542 SHC65544:SHC65545 SHC131072:SHC131078 SHC131080:SHC131081 SHC196608:SHC196614 SHC196616:SHC196617 SHC262144:SHC262150 SHC262152:SHC262153 SHC327680:SHC327686 SHC327688:SHC327689 SHC393216:SHC393222 SHC393224:SHC393225 SHC458752:SHC458758 SHC458760:SHC458761 SHC524288:SHC524294 SHC524296:SHC524297 SHC589824:SHC589830 SHC589832:SHC589833 SHC655360:SHC655366 SHC655368:SHC655369 SHC720896:SHC720902 SHC720904:SHC720905 SHC786432:SHC786438 SHC786440:SHC786441 SHC851968:SHC851974 SHC851976:SHC851977 SHC917504:SHC917510 SHC917512:SHC917513 SHC983040:SHC983046 SHC983048:SHC983049 SQY7:SQY10 SQY65536:SQY65542 SQY65544:SQY65545 SQY131072:SQY131078 SQY131080:SQY131081 SQY196608:SQY196614 SQY196616:SQY196617 SQY262144:SQY262150 SQY262152:SQY262153 SQY327680:SQY327686 SQY327688:SQY327689 SQY393216:SQY393222 SQY393224:SQY393225 SQY458752:SQY458758 SQY458760:SQY458761 SQY524288:SQY524294 SQY524296:SQY524297 SQY589824:SQY589830 SQY589832:SQY589833 SQY655360:SQY655366 SQY655368:SQY655369 SQY720896:SQY720902 SQY720904:SQY720905 SQY786432:SQY786438 SQY786440:SQY786441 SQY851968:SQY851974 SQY851976:SQY851977 SQY917504:SQY917510 SQY917512:SQY917513 SQY983040:SQY983046 SQY983048:SQY983049 TAU7:TAU10 TAU65536:TAU65542 TAU65544:TAU65545 TAU131072:TAU131078 TAU131080:TAU131081 TAU196608:TAU196614 TAU196616:TAU196617 TAU262144:TAU262150 TAU262152:TAU262153 TAU327680:TAU327686 TAU327688:TAU327689 TAU393216:TAU393222 TAU393224:TAU393225 TAU458752:TAU458758 TAU458760:TAU458761 TAU524288:TAU524294 TAU524296:TAU524297 TAU589824:TAU589830 TAU589832:TAU589833 TAU655360:TAU655366 TAU655368:TAU655369 TAU720896:TAU720902 TAU720904:TAU720905 TAU786432:TAU786438 TAU786440:TAU786441 TAU851968:TAU851974 TAU851976:TAU851977 TAU917504:TAU917510 TAU917512:TAU917513 TAU983040:TAU983046 TAU983048:TAU983049 TKQ7:TKQ10 TKQ65536:TKQ65542 TKQ65544:TKQ65545 TKQ131072:TKQ131078 TKQ131080:TKQ131081 TKQ196608:TKQ196614 TKQ196616:TKQ196617 TKQ262144:TKQ262150 TKQ262152:TKQ262153 TKQ327680:TKQ327686 TKQ327688:TKQ327689 TKQ393216:TKQ393222 TKQ393224:TKQ393225 TKQ458752:TKQ458758 TKQ458760:TKQ458761 TKQ524288:TKQ524294 TKQ524296:TKQ524297 TKQ589824:TKQ589830 TKQ589832:TKQ589833 TKQ655360:TKQ655366 TKQ655368:TKQ655369 TKQ720896:TKQ720902 TKQ720904:TKQ720905 TKQ786432:TKQ786438 TKQ786440:TKQ786441 TKQ851968:TKQ851974 TKQ851976:TKQ851977 TKQ917504:TKQ917510 TKQ917512:TKQ917513 TKQ983040:TKQ983046 TKQ983048:TKQ983049 TUM7:TUM10 TUM65536:TUM65542 TUM65544:TUM65545 TUM131072:TUM131078 TUM131080:TUM131081 TUM196608:TUM196614 TUM196616:TUM196617 TUM262144:TUM262150 TUM262152:TUM262153 TUM327680:TUM327686 TUM327688:TUM327689 TUM393216:TUM393222 TUM393224:TUM393225 TUM458752:TUM458758 TUM458760:TUM458761 TUM524288:TUM524294 TUM524296:TUM524297 TUM589824:TUM589830 TUM589832:TUM589833 TUM655360:TUM655366 TUM655368:TUM655369 TUM720896:TUM720902 TUM720904:TUM720905 TUM786432:TUM786438 TUM786440:TUM786441 TUM851968:TUM851974 TUM851976:TUM851977 TUM917504:TUM917510 TUM917512:TUM917513 TUM983040:TUM983046 TUM983048:TUM983049 UEI7:UEI10 UEI65536:UEI65542 UEI65544:UEI65545 UEI131072:UEI131078 UEI131080:UEI131081 UEI196608:UEI196614 UEI196616:UEI196617 UEI262144:UEI262150 UEI262152:UEI262153 UEI327680:UEI327686 UEI327688:UEI327689 UEI393216:UEI393222 UEI393224:UEI393225 UEI458752:UEI458758 UEI458760:UEI458761 UEI524288:UEI524294 UEI524296:UEI524297 UEI589824:UEI589830 UEI589832:UEI589833 UEI655360:UEI655366 UEI655368:UEI655369 UEI720896:UEI720902 UEI720904:UEI720905 UEI786432:UEI786438 UEI786440:UEI786441 UEI851968:UEI851974 UEI851976:UEI851977 UEI917504:UEI917510 UEI917512:UEI917513 UEI983040:UEI983046 UEI983048:UEI983049 UOE7:UOE10 UOE65536:UOE65542 UOE65544:UOE65545 UOE131072:UOE131078 UOE131080:UOE131081 UOE196608:UOE196614 UOE196616:UOE196617 UOE262144:UOE262150 UOE262152:UOE262153 UOE327680:UOE327686 UOE327688:UOE327689 UOE393216:UOE393222 UOE393224:UOE393225 UOE458752:UOE458758 UOE458760:UOE458761 UOE524288:UOE524294 UOE524296:UOE524297 UOE589824:UOE589830 UOE589832:UOE589833 UOE655360:UOE655366 UOE655368:UOE655369 UOE720896:UOE720902 UOE720904:UOE720905 UOE786432:UOE786438 UOE786440:UOE786441 UOE851968:UOE851974 UOE851976:UOE851977 UOE917504:UOE917510 UOE917512:UOE917513 UOE983040:UOE983046 UOE983048:UOE983049 UYA7:UYA10 UYA65536:UYA65542 UYA65544:UYA65545 UYA131072:UYA131078 UYA131080:UYA131081 UYA196608:UYA196614 UYA196616:UYA196617 UYA262144:UYA262150 UYA262152:UYA262153 UYA327680:UYA327686 UYA327688:UYA327689 UYA393216:UYA393222 UYA393224:UYA393225 UYA458752:UYA458758 UYA458760:UYA458761 UYA524288:UYA524294 UYA524296:UYA524297 UYA589824:UYA589830 UYA589832:UYA589833 UYA655360:UYA655366 UYA655368:UYA655369 UYA720896:UYA720902 UYA720904:UYA720905 UYA786432:UYA786438 UYA786440:UYA786441 UYA851968:UYA851974 UYA851976:UYA851977 UYA917504:UYA917510 UYA917512:UYA917513 UYA983040:UYA983046 UYA983048:UYA983049 VHW7:VHW10 VHW65536:VHW65542 VHW65544:VHW65545 VHW131072:VHW131078 VHW131080:VHW131081 VHW196608:VHW196614 VHW196616:VHW196617 VHW262144:VHW262150 VHW262152:VHW262153 VHW327680:VHW327686 VHW327688:VHW327689 VHW393216:VHW393222 VHW393224:VHW393225 VHW458752:VHW458758 VHW458760:VHW458761 VHW524288:VHW524294 VHW524296:VHW524297 VHW589824:VHW589830 VHW589832:VHW589833 VHW655360:VHW655366 VHW655368:VHW655369 VHW720896:VHW720902 VHW720904:VHW720905 VHW786432:VHW786438 VHW786440:VHW786441 VHW851968:VHW851974 VHW851976:VHW851977 VHW917504:VHW917510 VHW917512:VHW917513 VHW983040:VHW983046 VHW983048:VHW983049 VRS7:VRS10 VRS65536:VRS65542 VRS65544:VRS65545 VRS131072:VRS131078 VRS131080:VRS131081 VRS196608:VRS196614 VRS196616:VRS196617 VRS262144:VRS262150 VRS262152:VRS262153 VRS327680:VRS327686 VRS327688:VRS327689 VRS393216:VRS393222 VRS393224:VRS393225 VRS458752:VRS458758 VRS458760:VRS458761 VRS524288:VRS524294 VRS524296:VRS524297 VRS589824:VRS589830 VRS589832:VRS589833 VRS655360:VRS655366 VRS655368:VRS655369 VRS720896:VRS720902 VRS720904:VRS720905 VRS786432:VRS786438 VRS786440:VRS786441 VRS851968:VRS851974 VRS851976:VRS851977 VRS917504:VRS917510 VRS917512:VRS917513 VRS983040:VRS983046 VRS983048:VRS983049 WBO7:WBO10 WBO65536:WBO65542 WBO65544:WBO65545 WBO131072:WBO131078 WBO131080:WBO131081 WBO196608:WBO196614 WBO196616:WBO196617 WBO262144:WBO262150 WBO262152:WBO262153 WBO327680:WBO327686 WBO327688:WBO327689 WBO393216:WBO393222 WBO393224:WBO393225 WBO458752:WBO458758 WBO458760:WBO458761 WBO524288:WBO524294 WBO524296:WBO524297 WBO589824:WBO589830 WBO589832:WBO589833 WBO655360:WBO655366 WBO655368:WBO655369 WBO720896:WBO720902 WBO720904:WBO720905 WBO786432:WBO786438 WBO786440:WBO786441 WBO851968:WBO851974 WBO851976:WBO851977 WBO917504:WBO917510 WBO917512:WBO917513 WBO983040:WBO983046 WBO983048:WBO983049 WLK7:WLK10 WLK65536:WLK65542 WLK65544:WLK65545 WLK131072:WLK131078 WLK131080:WLK131081 WLK196608:WLK196614 WLK196616:WLK196617 WLK262144:WLK262150 WLK262152:WLK262153 WLK327680:WLK327686 WLK327688:WLK327689 WLK393216:WLK393222 WLK393224:WLK393225 WLK458752:WLK458758 WLK458760:WLK458761 WLK524288:WLK524294 WLK524296:WLK524297 WLK589824:WLK589830 WLK589832:WLK589833 WLK655360:WLK655366 WLK655368:WLK655369 WLK720896:WLK720902 WLK720904:WLK720905 WLK786432:WLK786438 WLK786440:WLK786441 WLK851968:WLK851974 WLK851976:WLK851977 WLK917504:WLK917510 WLK917512:WLK917513 WLK983040:WLK983046 WLK983048:WLK983049 WVG7:WVG10 WVG65536:WVG65542 WVG65544:WVG65545 WVG131072:WVG131078 WVG131080:WVG131081 WVG196608:WVG196614 WVG196616:WVG196617 WVG262144:WVG262150 WVG262152:WVG262153 WVG327680:WVG327686 WVG327688:WVG327689 WVG393216:WVG393222 WVG393224:WVG393225 WVG458752:WVG458758 WVG458760:WVG458761 WVG524288:WVG524294 WVG524296:WVG524297 WVG589824:WVG589830 WVG589832:WVG589833 WVG655360:WVG655366 WVG655368:WVG655369 WVG720896:WVG720902 WVG720904:WVG720905 WVG786432:WVG786438 WVG786440:WVG786441 WVG851968:WVG851974 WVG851976:WVG851977 WVG917504:WVG917510 WVG917512:WVG917513 WVG983040:WVG983046 WVG983048:WVG983049"/>
    <dataValidation allowBlank="1" showInputMessage="1" showErrorMessage="1" prompt="是/否" sqref="IV7:IV10 IV65536:IV65542 IV131072:IV131078 IV196608:IV196614 IV262144:IV262150 IV327680:IV327686 IV393216:IV393222 IV458752:IV458758 IV524288:IV524294 IV589824:IV589830 IV655360:IV655366 IV720896:IV720902 IV786432:IV786438 IV851968:IV851974 IV917504:IV917510 IV983040:IV983046 SR7:SR10 SR65536:SR65542 SR131072:SR131078 SR196608:SR196614 SR262144:SR262150 SR327680:SR327686 SR393216:SR393222 SR458752:SR458758 SR524288:SR524294 SR589824:SR589830 SR655360:SR655366 SR720896:SR720902 SR786432:SR786438 SR851968:SR851974 SR917504:SR917510 SR983040:SR983046 ACN7:ACN10 ACN65536:ACN65542 ACN131072:ACN131078 ACN196608:ACN196614 ACN262144:ACN262150 ACN327680:ACN327686 ACN393216:ACN393222 ACN458752:ACN458758 ACN524288:ACN524294 ACN589824:ACN589830 ACN655360:ACN655366 ACN720896:ACN720902 ACN786432:ACN786438 ACN851968:ACN851974 ACN917504:ACN917510 ACN983040:ACN983046 AMJ7:AMJ10 AMJ65536:AMJ65542 AMJ131072:AMJ131078 AMJ196608:AMJ196614 AMJ262144:AMJ262150 AMJ327680:AMJ327686 AMJ393216:AMJ393222 AMJ458752:AMJ458758 AMJ524288:AMJ524294 AMJ589824:AMJ589830 AMJ655360:AMJ655366 AMJ720896:AMJ720902 AMJ786432:AMJ786438 AMJ851968:AMJ851974 AMJ917504:AMJ917510 AMJ983040:AMJ983046 AWF7:AWF10 AWF65536:AWF65542 AWF131072:AWF131078 AWF196608:AWF196614 AWF262144:AWF262150 AWF327680:AWF327686 AWF393216:AWF393222 AWF458752:AWF458758 AWF524288:AWF524294 AWF589824:AWF589830 AWF655360:AWF655366 AWF720896:AWF720902 AWF786432:AWF786438 AWF851968:AWF851974 AWF917504:AWF917510 AWF983040:AWF983046 BGB7:BGB10 BGB65536:BGB65542 BGB131072:BGB131078 BGB196608:BGB196614 BGB262144:BGB262150 BGB327680:BGB327686 BGB393216:BGB393222 BGB458752:BGB458758 BGB524288:BGB524294 BGB589824:BGB589830 BGB655360:BGB655366 BGB720896:BGB720902 BGB786432:BGB786438 BGB851968:BGB851974 BGB917504:BGB917510 BGB983040:BGB983046 BPX7:BPX10 BPX65536:BPX65542 BPX131072:BPX131078 BPX196608:BPX196614 BPX262144:BPX262150 BPX327680:BPX327686 BPX393216:BPX393222 BPX458752:BPX458758 BPX524288:BPX524294 BPX589824:BPX589830 BPX655360:BPX655366 BPX720896:BPX720902 BPX786432:BPX786438 BPX851968:BPX851974 BPX917504:BPX917510 BPX983040:BPX983046 BZT7:BZT10 BZT65536:BZT65542 BZT131072:BZT131078 BZT196608:BZT196614 BZT262144:BZT262150 BZT327680:BZT327686 BZT393216:BZT393222 BZT458752:BZT458758 BZT524288:BZT524294 BZT589824:BZT589830 BZT655360:BZT655366 BZT720896:BZT720902 BZT786432:BZT786438 BZT851968:BZT851974 BZT917504:BZT917510 BZT983040:BZT983046 CJP7:CJP10 CJP65536:CJP65542 CJP131072:CJP131078 CJP196608:CJP196614 CJP262144:CJP262150 CJP327680:CJP327686 CJP393216:CJP393222 CJP458752:CJP458758 CJP524288:CJP524294 CJP589824:CJP589830 CJP655360:CJP655366 CJP720896:CJP720902 CJP786432:CJP786438 CJP851968:CJP851974 CJP917504:CJP917510 CJP983040:CJP983046 CTL7:CTL10 CTL65536:CTL65542 CTL131072:CTL131078 CTL196608:CTL196614 CTL262144:CTL262150 CTL327680:CTL327686 CTL393216:CTL393222 CTL458752:CTL458758 CTL524288:CTL524294 CTL589824:CTL589830 CTL655360:CTL655366 CTL720896:CTL720902 CTL786432:CTL786438 CTL851968:CTL851974 CTL917504:CTL917510 CTL983040:CTL983046 DDH7:DDH10 DDH65536:DDH65542 DDH131072:DDH131078 DDH196608:DDH196614 DDH262144:DDH262150 DDH327680:DDH327686 DDH393216:DDH393222 DDH458752:DDH458758 DDH524288:DDH524294 DDH589824:DDH589830 DDH655360:DDH655366 DDH720896:DDH720902 DDH786432:DDH786438 DDH851968:DDH851974 DDH917504:DDH917510 DDH983040:DDH983046 DND7:DND10 DND65536:DND65542 DND131072:DND131078 DND196608:DND196614 DND262144:DND262150 DND327680:DND327686 DND393216:DND393222 DND458752:DND458758 DND524288:DND524294 DND589824:DND589830 DND655360:DND655366 DND720896:DND720902 DND786432:DND786438 DND851968:DND851974 DND917504:DND917510 DND983040:DND983046 DWZ7:DWZ10 DWZ65536:DWZ65542 DWZ131072:DWZ131078 DWZ196608:DWZ196614 DWZ262144:DWZ262150 DWZ327680:DWZ327686 DWZ393216:DWZ393222 DWZ458752:DWZ458758 DWZ524288:DWZ524294 DWZ589824:DWZ589830 DWZ655360:DWZ655366 DWZ720896:DWZ720902 DWZ786432:DWZ786438 DWZ851968:DWZ851974 DWZ917504:DWZ917510 DWZ983040:DWZ983046 EGV7:EGV10 EGV65536:EGV65542 EGV131072:EGV131078 EGV196608:EGV196614 EGV262144:EGV262150 EGV327680:EGV327686 EGV393216:EGV393222 EGV458752:EGV458758 EGV524288:EGV524294 EGV589824:EGV589830 EGV655360:EGV655366 EGV720896:EGV720902 EGV786432:EGV786438 EGV851968:EGV851974 EGV917504:EGV917510 EGV983040:EGV983046 EQR7:EQR10 EQR65536:EQR65542 EQR131072:EQR131078 EQR196608:EQR196614 EQR262144:EQR262150 EQR327680:EQR327686 EQR393216:EQR393222 EQR458752:EQR458758 EQR524288:EQR524294 EQR589824:EQR589830 EQR655360:EQR655366 EQR720896:EQR720902 EQR786432:EQR786438 EQR851968:EQR851974 EQR917504:EQR917510 EQR983040:EQR983046 FAN7:FAN10 FAN65536:FAN65542 FAN131072:FAN131078 FAN196608:FAN196614 FAN262144:FAN262150 FAN327680:FAN327686 FAN393216:FAN393222 FAN458752:FAN458758 FAN524288:FAN524294 FAN589824:FAN589830 FAN655360:FAN655366 FAN720896:FAN720902 FAN786432:FAN786438 FAN851968:FAN851974 FAN917504:FAN917510 FAN983040:FAN983046 FKJ7:FKJ10 FKJ65536:FKJ65542 FKJ131072:FKJ131078 FKJ196608:FKJ196614 FKJ262144:FKJ262150 FKJ327680:FKJ327686 FKJ393216:FKJ393222 FKJ458752:FKJ458758 FKJ524288:FKJ524294 FKJ589824:FKJ589830 FKJ655360:FKJ655366 FKJ720896:FKJ720902 FKJ786432:FKJ786438 FKJ851968:FKJ851974 FKJ917504:FKJ917510 FKJ983040:FKJ983046 FUF7:FUF10 FUF65536:FUF65542 FUF131072:FUF131078 FUF196608:FUF196614 FUF262144:FUF262150 FUF327680:FUF327686 FUF393216:FUF393222 FUF458752:FUF458758 FUF524288:FUF524294 FUF589824:FUF589830 FUF655360:FUF655366 FUF720896:FUF720902 FUF786432:FUF786438 FUF851968:FUF851974 FUF917504:FUF917510 FUF983040:FUF983046 GEB7:GEB10 GEB65536:GEB65542 GEB131072:GEB131078 GEB196608:GEB196614 GEB262144:GEB262150 GEB327680:GEB327686 GEB393216:GEB393222 GEB458752:GEB458758 GEB524288:GEB524294 GEB589824:GEB589830 GEB655360:GEB655366 GEB720896:GEB720902 GEB786432:GEB786438 GEB851968:GEB851974 GEB917504:GEB917510 GEB983040:GEB983046 GNX7:GNX10 GNX65536:GNX65542 GNX131072:GNX131078 GNX196608:GNX196614 GNX262144:GNX262150 GNX327680:GNX327686 GNX393216:GNX393222 GNX458752:GNX458758 GNX524288:GNX524294 GNX589824:GNX589830 GNX655360:GNX655366 GNX720896:GNX720902 GNX786432:GNX786438 GNX851968:GNX851974 GNX917504:GNX917510 GNX983040:GNX983046 GXT7:GXT10 GXT65536:GXT65542 GXT131072:GXT131078 GXT196608:GXT196614 GXT262144:GXT262150 GXT327680:GXT327686 GXT393216:GXT393222 GXT458752:GXT458758 GXT524288:GXT524294 GXT589824:GXT589830 GXT655360:GXT655366 GXT720896:GXT720902 GXT786432:GXT786438 GXT851968:GXT851974 GXT917504:GXT917510 GXT983040:GXT983046 HHP7:HHP10 HHP65536:HHP65542 HHP131072:HHP131078 HHP196608:HHP196614 HHP262144:HHP262150 HHP327680:HHP327686 HHP393216:HHP393222 HHP458752:HHP458758 HHP524288:HHP524294 HHP589824:HHP589830 HHP655360:HHP655366 HHP720896:HHP720902 HHP786432:HHP786438 HHP851968:HHP851974 HHP917504:HHP917510 HHP983040:HHP983046 HRL7:HRL10 HRL65536:HRL65542 HRL131072:HRL131078 HRL196608:HRL196614 HRL262144:HRL262150 HRL327680:HRL327686 HRL393216:HRL393222 HRL458752:HRL458758 HRL524288:HRL524294 HRL589824:HRL589830 HRL655360:HRL655366 HRL720896:HRL720902 HRL786432:HRL786438 HRL851968:HRL851974 HRL917504:HRL917510 HRL983040:HRL983046 IBH7:IBH10 IBH65536:IBH65542 IBH131072:IBH131078 IBH196608:IBH196614 IBH262144:IBH262150 IBH327680:IBH327686 IBH393216:IBH393222 IBH458752:IBH458758 IBH524288:IBH524294 IBH589824:IBH589830 IBH655360:IBH655366 IBH720896:IBH720902 IBH786432:IBH786438 IBH851968:IBH851974 IBH917504:IBH917510 IBH983040:IBH983046 ILD7:ILD10 ILD65536:ILD65542 ILD131072:ILD131078 ILD196608:ILD196614 ILD262144:ILD262150 ILD327680:ILD327686 ILD393216:ILD393222 ILD458752:ILD458758 ILD524288:ILD524294 ILD589824:ILD589830 ILD655360:ILD655366 ILD720896:ILD720902 ILD786432:ILD786438 ILD851968:ILD851974 ILD917504:ILD917510 ILD983040:ILD983046 IUZ7:IUZ10 IUZ65536:IUZ65542 IUZ131072:IUZ131078 IUZ196608:IUZ196614 IUZ262144:IUZ262150 IUZ327680:IUZ327686 IUZ393216:IUZ393222 IUZ458752:IUZ458758 IUZ524288:IUZ524294 IUZ589824:IUZ589830 IUZ655360:IUZ655366 IUZ720896:IUZ720902 IUZ786432:IUZ786438 IUZ851968:IUZ851974 IUZ917504:IUZ917510 IUZ983040:IUZ983046 JEV7:JEV10 JEV65536:JEV65542 JEV131072:JEV131078 JEV196608:JEV196614 JEV262144:JEV262150 JEV327680:JEV327686 JEV393216:JEV393222 JEV458752:JEV458758 JEV524288:JEV524294 JEV589824:JEV589830 JEV655360:JEV655366 JEV720896:JEV720902 JEV786432:JEV786438 JEV851968:JEV851974 JEV917504:JEV917510 JEV983040:JEV983046 JOR7:JOR10 JOR65536:JOR65542 JOR131072:JOR131078 JOR196608:JOR196614 JOR262144:JOR262150 JOR327680:JOR327686 JOR393216:JOR393222 JOR458752:JOR458758 JOR524288:JOR524294 JOR589824:JOR589830 JOR655360:JOR655366 JOR720896:JOR720902 JOR786432:JOR786438 JOR851968:JOR851974 JOR917504:JOR917510 JOR983040:JOR983046 JYN7:JYN10 JYN65536:JYN65542 JYN131072:JYN131078 JYN196608:JYN196614 JYN262144:JYN262150 JYN327680:JYN327686 JYN393216:JYN393222 JYN458752:JYN458758 JYN524288:JYN524294 JYN589824:JYN589830 JYN655360:JYN655366 JYN720896:JYN720902 JYN786432:JYN786438 JYN851968:JYN851974 JYN917504:JYN917510 JYN983040:JYN983046 KIJ7:KIJ10 KIJ65536:KIJ65542 KIJ131072:KIJ131078 KIJ196608:KIJ196614 KIJ262144:KIJ262150 KIJ327680:KIJ327686 KIJ393216:KIJ393222 KIJ458752:KIJ458758 KIJ524288:KIJ524294 KIJ589824:KIJ589830 KIJ655360:KIJ655366 KIJ720896:KIJ720902 KIJ786432:KIJ786438 KIJ851968:KIJ851974 KIJ917504:KIJ917510 KIJ983040:KIJ983046 KSF7:KSF10 KSF65536:KSF65542 KSF131072:KSF131078 KSF196608:KSF196614 KSF262144:KSF262150 KSF327680:KSF327686 KSF393216:KSF393222 KSF458752:KSF458758 KSF524288:KSF524294 KSF589824:KSF589830 KSF655360:KSF655366 KSF720896:KSF720902 KSF786432:KSF786438 KSF851968:KSF851974 KSF917504:KSF917510 KSF983040:KSF983046 LCB7:LCB10 LCB65536:LCB65542 LCB131072:LCB131078 LCB196608:LCB196614 LCB262144:LCB262150 LCB327680:LCB327686 LCB393216:LCB393222 LCB458752:LCB458758 LCB524288:LCB524294 LCB589824:LCB589830 LCB655360:LCB655366 LCB720896:LCB720902 LCB786432:LCB786438 LCB851968:LCB851974 LCB917504:LCB917510 LCB983040:LCB983046 LLX7:LLX10 LLX65536:LLX65542 LLX131072:LLX131078 LLX196608:LLX196614 LLX262144:LLX262150 LLX327680:LLX327686 LLX393216:LLX393222 LLX458752:LLX458758 LLX524288:LLX524294 LLX589824:LLX589830 LLX655360:LLX655366 LLX720896:LLX720902 LLX786432:LLX786438 LLX851968:LLX851974 LLX917504:LLX917510 LLX983040:LLX983046 LVT7:LVT10 LVT65536:LVT65542 LVT131072:LVT131078 LVT196608:LVT196614 LVT262144:LVT262150 LVT327680:LVT327686 LVT393216:LVT393222 LVT458752:LVT458758 LVT524288:LVT524294 LVT589824:LVT589830 LVT655360:LVT655366 LVT720896:LVT720902 LVT786432:LVT786438 LVT851968:LVT851974 LVT917504:LVT917510 LVT983040:LVT983046 MFP7:MFP10 MFP65536:MFP65542 MFP131072:MFP131078 MFP196608:MFP196614 MFP262144:MFP262150 MFP327680:MFP327686 MFP393216:MFP393222 MFP458752:MFP458758 MFP524288:MFP524294 MFP589824:MFP589830 MFP655360:MFP655366 MFP720896:MFP720902 MFP786432:MFP786438 MFP851968:MFP851974 MFP917504:MFP917510 MFP983040:MFP983046 MPL7:MPL10 MPL65536:MPL65542 MPL131072:MPL131078 MPL196608:MPL196614 MPL262144:MPL262150 MPL327680:MPL327686 MPL393216:MPL393222 MPL458752:MPL458758 MPL524288:MPL524294 MPL589824:MPL589830 MPL655360:MPL655366 MPL720896:MPL720902 MPL786432:MPL786438 MPL851968:MPL851974 MPL917504:MPL917510 MPL983040:MPL983046 MZH7:MZH10 MZH65536:MZH65542 MZH131072:MZH131078 MZH196608:MZH196614 MZH262144:MZH262150 MZH327680:MZH327686 MZH393216:MZH393222 MZH458752:MZH458758 MZH524288:MZH524294 MZH589824:MZH589830 MZH655360:MZH655366 MZH720896:MZH720902 MZH786432:MZH786438 MZH851968:MZH851974 MZH917504:MZH917510 MZH983040:MZH983046 NJD7:NJD10 NJD65536:NJD65542 NJD131072:NJD131078 NJD196608:NJD196614 NJD262144:NJD262150 NJD327680:NJD327686 NJD393216:NJD393222 NJD458752:NJD458758 NJD524288:NJD524294 NJD589824:NJD589830 NJD655360:NJD655366 NJD720896:NJD720902 NJD786432:NJD786438 NJD851968:NJD851974 NJD917504:NJD917510 NJD983040:NJD983046 NSZ7:NSZ10 NSZ65536:NSZ65542 NSZ131072:NSZ131078 NSZ196608:NSZ196614 NSZ262144:NSZ262150 NSZ327680:NSZ327686 NSZ393216:NSZ393222 NSZ458752:NSZ458758 NSZ524288:NSZ524294 NSZ589824:NSZ589830 NSZ655360:NSZ655366 NSZ720896:NSZ720902 NSZ786432:NSZ786438 NSZ851968:NSZ851974 NSZ917504:NSZ917510 NSZ983040:NSZ983046 OCV7:OCV10 OCV65536:OCV65542 OCV131072:OCV131078 OCV196608:OCV196614 OCV262144:OCV262150 OCV327680:OCV327686 OCV393216:OCV393222 OCV458752:OCV458758 OCV524288:OCV524294 OCV589824:OCV589830 OCV655360:OCV655366 OCV720896:OCV720902 OCV786432:OCV786438 OCV851968:OCV851974 OCV917504:OCV917510 OCV983040:OCV983046 OMR7:OMR10 OMR65536:OMR65542 OMR131072:OMR131078 OMR196608:OMR196614 OMR262144:OMR262150 OMR327680:OMR327686 OMR393216:OMR393222 OMR458752:OMR458758 OMR524288:OMR524294 OMR589824:OMR589830 OMR655360:OMR655366 OMR720896:OMR720902 OMR786432:OMR786438 OMR851968:OMR851974 OMR917504:OMR917510 OMR983040:OMR983046 OWN7:OWN10 OWN65536:OWN65542 OWN131072:OWN131078 OWN196608:OWN196614 OWN262144:OWN262150 OWN327680:OWN327686 OWN393216:OWN393222 OWN458752:OWN458758 OWN524288:OWN524294 OWN589824:OWN589830 OWN655360:OWN655366 OWN720896:OWN720902 OWN786432:OWN786438 OWN851968:OWN851974 OWN917504:OWN917510 OWN983040:OWN983046 PGJ7:PGJ10 PGJ65536:PGJ65542 PGJ131072:PGJ131078 PGJ196608:PGJ196614 PGJ262144:PGJ262150 PGJ327680:PGJ327686 PGJ393216:PGJ393222 PGJ458752:PGJ458758 PGJ524288:PGJ524294 PGJ589824:PGJ589830 PGJ655360:PGJ655366 PGJ720896:PGJ720902 PGJ786432:PGJ786438 PGJ851968:PGJ851974 PGJ917504:PGJ917510 PGJ983040:PGJ983046 PQF7:PQF10 PQF65536:PQF65542 PQF131072:PQF131078 PQF196608:PQF196614 PQF262144:PQF262150 PQF327680:PQF327686 PQF393216:PQF393222 PQF458752:PQF458758 PQF524288:PQF524294 PQF589824:PQF589830 PQF655360:PQF655366 PQF720896:PQF720902 PQF786432:PQF786438 PQF851968:PQF851974 PQF917504:PQF917510 PQF983040:PQF983046 QAB7:QAB10 QAB65536:QAB65542 QAB131072:QAB131078 QAB196608:QAB196614 QAB262144:QAB262150 QAB327680:QAB327686 QAB393216:QAB393222 QAB458752:QAB458758 QAB524288:QAB524294 QAB589824:QAB589830 QAB655360:QAB655366 QAB720896:QAB720902 QAB786432:QAB786438 QAB851968:QAB851974 QAB917504:QAB917510 QAB983040:QAB983046 QJX7:QJX10 QJX65536:QJX65542 QJX131072:QJX131078 QJX196608:QJX196614 QJX262144:QJX262150 QJX327680:QJX327686 QJX393216:QJX393222 QJX458752:QJX458758 QJX524288:QJX524294 QJX589824:QJX589830 QJX655360:QJX655366 QJX720896:QJX720902 QJX786432:QJX786438 QJX851968:QJX851974 QJX917504:QJX917510 QJX983040:QJX983046 QTT7:QTT10 QTT65536:QTT65542 QTT131072:QTT131078 QTT196608:QTT196614 QTT262144:QTT262150 QTT327680:QTT327686 QTT393216:QTT393222 QTT458752:QTT458758 QTT524288:QTT524294 QTT589824:QTT589830 QTT655360:QTT655366 QTT720896:QTT720902 QTT786432:QTT786438 QTT851968:QTT851974 QTT917504:QTT917510 QTT983040:QTT983046 RDP7:RDP10 RDP65536:RDP65542 RDP131072:RDP131078 RDP196608:RDP196614 RDP262144:RDP262150 RDP327680:RDP327686 RDP393216:RDP393222 RDP458752:RDP458758 RDP524288:RDP524294 RDP589824:RDP589830 RDP655360:RDP655366 RDP720896:RDP720902 RDP786432:RDP786438 RDP851968:RDP851974 RDP917504:RDP917510 RDP983040:RDP983046 RNL7:RNL10 RNL65536:RNL65542 RNL131072:RNL131078 RNL196608:RNL196614 RNL262144:RNL262150 RNL327680:RNL327686 RNL393216:RNL393222 RNL458752:RNL458758 RNL524288:RNL524294 RNL589824:RNL589830 RNL655360:RNL655366 RNL720896:RNL720902 RNL786432:RNL786438 RNL851968:RNL851974 RNL917504:RNL917510 RNL983040:RNL983046 RXH7:RXH10 RXH65536:RXH65542 RXH131072:RXH131078 RXH196608:RXH196614 RXH262144:RXH262150 RXH327680:RXH327686 RXH393216:RXH393222 RXH458752:RXH458758 RXH524288:RXH524294 RXH589824:RXH589830 RXH655360:RXH655366 RXH720896:RXH720902 RXH786432:RXH786438 RXH851968:RXH851974 RXH917504:RXH917510 RXH983040:RXH983046 SHD7:SHD10 SHD65536:SHD65542 SHD131072:SHD131078 SHD196608:SHD196614 SHD262144:SHD262150 SHD327680:SHD327686 SHD393216:SHD393222 SHD458752:SHD458758 SHD524288:SHD524294 SHD589824:SHD589830 SHD655360:SHD655366 SHD720896:SHD720902 SHD786432:SHD786438 SHD851968:SHD851974 SHD917504:SHD917510 SHD983040:SHD983046 SQZ7:SQZ10 SQZ65536:SQZ65542 SQZ131072:SQZ131078 SQZ196608:SQZ196614 SQZ262144:SQZ262150 SQZ327680:SQZ327686 SQZ393216:SQZ393222 SQZ458752:SQZ458758 SQZ524288:SQZ524294 SQZ589824:SQZ589830 SQZ655360:SQZ655366 SQZ720896:SQZ720902 SQZ786432:SQZ786438 SQZ851968:SQZ851974 SQZ917504:SQZ917510 SQZ983040:SQZ983046 TAV7:TAV10 TAV65536:TAV65542 TAV131072:TAV131078 TAV196608:TAV196614 TAV262144:TAV262150 TAV327680:TAV327686 TAV393216:TAV393222 TAV458752:TAV458758 TAV524288:TAV524294 TAV589824:TAV589830 TAV655360:TAV655366 TAV720896:TAV720902 TAV786432:TAV786438 TAV851968:TAV851974 TAV917504:TAV917510 TAV983040:TAV983046 TKR7:TKR10 TKR65536:TKR65542 TKR131072:TKR131078 TKR196608:TKR196614 TKR262144:TKR262150 TKR327680:TKR327686 TKR393216:TKR393222 TKR458752:TKR458758 TKR524288:TKR524294 TKR589824:TKR589830 TKR655360:TKR655366 TKR720896:TKR720902 TKR786432:TKR786438 TKR851968:TKR851974 TKR917504:TKR917510 TKR983040:TKR983046 TUN7:TUN10 TUN65536:TUN65542 TUN131072:TUN131078 TUN196608:TUN196614 TUN262144:TUN262150 TUN327680:TUN327686 TUN393216:TUN393222 TUN458752:TUN458758 TUN524288:TUN524294 TUN589824:TUN589830 TUN655360:TUN655366 TUN720896:TUN720902 TUN786432:TUN786438 TUN851968:TUN851974 TUN917504:TUN917510 TUN983040:TUN983046 UEJ7:UEJ10 UEJ65536:UEJ65542 UEJ131072:UEJ131078 UEJ196608:UEJ196614 UEJ262144:UEJ262150 UEJ327680:UEJ327686 UEJ393216:UEJ393222 UEJ458752:UEJ458758 UEJ524288:UEJ524294 UEJ589824:UEJ589830 UEJ655360:UEJ655366 UEJ720896:UEJ720902 UEJ786432:UEJ786438 UEJ851968:UEJ851974 UEJ917504:UEJ917510 UEJ983040:UEJ983046 UOF7:UOF10 UOF65536:UOF65542 UOF131072:UOF131078 UOF196608:UOF196614 UOF262144:UOF262150 UOF327680:UOF327686 UOF393216:UOF393222 UOF458752:UOF458758 UOF524288:UOF524294 UOF589824:UOF589830 UOF655360:UOF655366 UOF720896:UOF720902 UOF786432:UOF786438 UOF851968:UOF851974 UOF917504:UOF917510 UOF983040:UOF983046 UYB7:UYB10 UYB65536:UYB65542 UYB131072:UYB131078 UYB196608:UYB196614 UYB262144:UYB262150 UYB327680:UYB327686 UYB393216:UYB393222 UYB458752:UYB458758 UYB524288:UYB524294 UYB589824:UYB589830 UYB655360:UYB655366 UYB720896:UYB720902 UYB786432:UYB786438 UYB851968:UYB851974 UYB917504:UYB917510 UYB983040:UYB983046 VHX7:VHX10 VHX65536:VHX65542 VHX131072:VHX131078 VHX196608:VHX196614 VHX262144:VHX262150 VHX327680:VHX327686 VHX393216:VHX393222 VHX458752:VHX458758 VHX524288:VHX524294 VHX589824:VHX589830 VHX655360:VHX655366 VHX720896:VHX720902 VHX786432:VHX786438 VHX851968:VHX851974 VHX917504:VHX917510 VHX983040:VHX983046 VRT7:VRT10 VRT65536:VRT65542 VRT131072:VRT131078 VRT196608:VRT196614 VRT262144:VRT262150 VRT327680:VRT327686 VRT393216:VRT393222 VRT458752:VRT458758 VRT524288:VRT524294 VRT589824:VRT589830 VRT655360:VRT655366 VRT720896:VRT720902 VRT786432:VRT786438 VRT851968:VRT851974 VRT917504:VRT917510 VRT983040:VRT983046 WBP7:WBP10 WBP65536:WBP65542 WBP131072:WBP131078 WBP196608:WBP196614 WBP262144:WBP262150 WBP327680:WBP327686 WBP393216:WBP393222 WBP458752:WBP458758 WBP524288:WBP524294 WBP589824:WBP589830 WBP655360:WBP655366 WBP720896:WBP720902 WBP786432:WBP786438 WBP851968:WBP851974 WBP917504:WBP917510 WBP983040:WBP983046 WLL7:WLL10 WLL65536:WLL65542 WLL131072:WLL131078 WLL196608:WLL196614 WLL262144:WLL262150 WLL327680:WLL327686 WLL393216:WLL393222 WLL458752:WLL458758 WLL524288:WLL524294 WLL589824:WLL589830 WLL655360:WLL655366 WLL720896:WLL720902 WLL786432:WLL786438 WLL851968:WLL851974 WLL917504:WLL917510 WLL983040:WLL983046 WVH7:WVH10 WVH65536:WVH65542 WVH131072:WVH131078 WVH196608:WVH196614 WVH262144:WVH262150 WVH327680:WVH327686 WVH393216:WVH393222 WVH458752:WVH458758 WVH524288:WVH524294 WVH589824:WVH589830 WVH655360:WVH655366 WVH720896:WVH720902 WVH786432:WVH786438 WVH851968:WVH851974 WVH917504:WVH917510 WVH983040:WVH983046"/>
  </dataValidations>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1"/>
  <sheetViews>
    <sheetView workbookViewId="0">
      <selection activeCell="E21" sqref="E21"/>
    </sheetView>
  </sheetViews>
  <sheetFormatPr defaultColWidth="9" defaultRowHeight="13.5" outlineLevelCol="5"/>
  <cols>
    <col min="1" max="2" width="9" style="89"/>
    <col min="3" max="3" width="23.375" style="89" customWidth="1"/>
    <col min="4" max="4" width="30.375" style="89" customWidth="1"/>
    <col min="5" max="5" width="9" style="89"/>
    <col min="6" max="6" width="12.5" style="89" customWidth="1"/>
    <col min="7" max="258" width="9" style="89"/>
    <col min="259" max="259" width="23.375" style="89" customWidth="1"/>
    <col min="260" max="260" width="30.375" style="89" customWidth="1"/>
    <col min="261" max="261" width="9" style="89"/>
    <col min="262" max="262" width="12.5" style="89" customWidth="1"/>
    <col min="263" max="514" width="9" style="89"/>
    <col min="515" max="515" width="23.375" style="89" customWidth="1"/>
    <col min="516" max="516" width="30.375" style="89" customWidth="1"/>
    <col min="517" max="517" width="9" style="89"/>
    <col min="518" max="518" width="12.5" style="89" customWidth="1"/>
    <col min="519" max="770" width="9" style="89"/>
    <col min="771" max="771" width="23.375" style="89" customWidth="1"/>
    <col min="772" max="772" width="30.375" style="89" customWidth="1"/>
    <col min="773" max="773" width="9" style="89"/>
    <col min="774" max="774" width="12.5" style="89" customWidth="1"/>
    <col min="775" max="1026" width="9" style="89"/>
    <col min="1027" max="1027" width="23.375" style="89" customWidth="1"/>
    <col min="1028" max="1028" width="30.375" style="89" customWidth="1"/>
    <col min="1029" max="1029" width="9" style="89"/>
    <col min="1030" max="1030" width="12.5" style="89" customWidth="1"/>
    <col min="1031" max="1282" width="9" style="89"/>
    <col min="1283" max="1283" width="23.375" style="89" customWidth="1"/>
    <col min="1284" max="1284" width="30.375" style="89" customWidth="1"/>
    <col min="1285" max="1285" width="9" style="89"/>
    <col min="1286" max="1286" width="12.5" style="89" customWidth="1"/>
    <col min="1287" max="1538" width="9" style="89"/>
    <col min="1539" max="1539" width="23.375" style="89" customWidth="1"/>
    <col min="1540" max="1540" width="30.375" style="89" customWidth="1"/>
    <col min="1541" max="1541" width="9" style="89"/>
    <col min="1542" max="1542" width="12.5" style="89" customWidth="1"/>
    <col min="1543" max="1794" width="9" style="89"/>
    <col min="1795" max="1795" width="23.375" style="89" customWidth="1"/>
    <col min="1796" max="1796" width="30.375" style="89" customWidth="1"/>
    <col min="1797" max="1797" width="9" style="89"/>
    <col min="1798" max="1798" width="12.5" style="89" customWidth="1"/>
    <col min="1799" max="2050" width="9" style="89"/>
    <col min="2051" max="2051" width="23.375" style="89" customWidth="1"/>
    <col min="2052" max="2052" width="30.375" style="89" customWidth="1"/>
    <col min="2053" max="2053" width="9" style="89"/>
    <col min="2054" max="2054" width="12.5" style="89" customWidth="1"/>
    <col min="2055" max="2306" width="9" style="89"/>
    <col min="2307" max="2307" width="23.375" style="89" customWidth="1"/>
    <col min="2308" max="2308" width="30.375" style="89" customWidth="1"/>
    <col min="2309" max="2309" width="9" style="89"/>
    <col min="2310" max="2310" width="12.5" style="89" customWidth="1"/>
    <col min="2311" max="2562" width="9" style="89"/>
    <col min="2563" max="2563" width="23.375" style="89" customWidth="1"/>
    <col min="2564" max="2564" width="30.375" style="89" customWidth="1"/>
    <col min="2565" max="2565" width="9" style="89"/>
    <col min="2566" max="2566" width="12.5" style="89" customWidth="1"/>
    <col min="2567" max="2818" width="9" style="89"/>
    <col min="2819" max="2819" width="23.375" style="89" customWidth="1"/>
    <col min="2820" max="2820" width="30.375" style="89" customWidth="1"/>
    <col min="2821" max="2821" width="9" style="89"/>
    <col min="2822" max="2822" width="12.5" style="89" customWidth="1"/>
    <col min="2823" max="3074" width="9" style="89"/>
    <col min="3075" max="3075" width="23.375" style="89" customWidth="1"/>
    <col min="3076" max="3076" width="30.375" style="89" customWidth="1"/>
    <col min="3077" max="3077" width="9" style="89"/>
    <col min="3078" max="3078" width="12.5" style="89" customWidth="1"/>
    <col min="3079" max="3330" width="9" style="89"/>
    <col min="3331" max="3331" width="23.375" style="89" customWidth="1"/>
    <col min="3332" max="3332" width="30.375" style="89" customWidth="1"/>
    <col min="3333" max="3333" width="9" style="89"/>
    <col min="3334" max="3334" width="12.5" style="89" customWidth="1"/>
    <col min="3335" max="3586" width="9" style="89"/>
    <col min="3587" max="3587" width="23.375" style="89" customWidth="1"/>
    <col min="3588" max="3588" width="30.375" style="89" customWidth="1"/>
    <col min="3589" max="3589" width="9" style="89"/>
    <col min="3590" max="3590" width="12.5" style="89" customWidth="1"/>
    <col min="3591" max="3842" width="9" style="89"/>
    <col min="3843" max="3843" width="23.375" style="89" customWidth="1"/>
    <col min="3844" max="3844" width="30.375" style="89" customWidth="1"/>
    <col min="3845" max="3845" width="9" style="89"/>
    <col min="3846" max="3846" width="12.5" style="89" customWidth="1"/>
    <col min="3847" max="4098" width="9" style="89"/>
    <col min="4099" max="4099" width="23.375" style="89" customWidth="1"/>
    <col min="4100" max="4100" width="30.375" style="89" customWidth="1"/>
    <col min="4101" max="4101" width="9" style="89"/>
    <col min="4102" max="4102" width="12.5" style="89" customWidth="1"/>
    <col min="4103" max="4354" width="9" style="89"/>
    <col min="4355" max="4355" width="23.375" style="89" customWidth="1"/>
    <col min="4356" max="4356" width="30.375" style="89" customWidth="1"/>
    <col min="4357" max="4357" width="9" style="89"/>
    <col min="4358" max="4358" width="12.5" style="89" customWidth="1"/>
    <col min="4359" max="4610" width="9" style="89"/>
    <col min="4611" max="4611" width="23.375" style="89" customWidth="1"/>
    <col min="4612" max="4612" width="30.375" style="89" customWidth="1"/>
    <col min="4613" max="4613" width="9" style="89"/>
    <col min="4614" max="4614" width="12.5" style="89" customWidth="1"/>
    <col min="4615" max="4866" width="9" style="89"/>
    <col min="4867" max="4867" width="23.375" style="89" customWidth="1"/>
    <col min="4868" max="4868" width="30.375" style="89" customWidth="1"/>
    <col min="4869" max="4869" width="9" style="89"/>
    <col min="4870" max="4870" width="12.5" style="89" customWidth="1"/>
    <col min="4871" max="5122" width="9" style="89"/>
    <col min="5123" max="5123" width="23.375" style="89" customWidth="1"/>
    <col min="5124" max="5124" width="30.375" style="89" customWidth="1"/>
    <col min="5125" max="5125" width="9" style="89"/>
    <col min="5126" max="5126" width="12.5" style="89" customWidth="1"/>
    <col min="5127" max="5378" width="9" style="89"/>
    <col min="5379" max="5379" width="23.375" style="89" customWidth="1"/>
    <col min="5380" max="5380" width="30.375" style="89" customWidth="1"/>
    <col min="5381" max="5381" width="9" style="89"/>
    <col min="5382" max="5382" width="12.5" style="89" customWidth="1"/>
    <col min="5383" max="5634" width="9" style="89"/>
    <col min="5635" max="5635" width="23.375" style="89" customWidth="1"/>
    <col min="5636" max="5636" width="30.375" style="89" customWidth="1"/>
    <col min="5637" max="5637" width="9" style="89"/>
    <col min="5638" max="5638" width="12.5" style="89" customWidth="1"/>
    <col min="5639" max="5890" width="9" style="89"/>
    <col min="5891" max="5891" width="23.375" style="89" customWidth="1"/>
    <col min="5892" max="5892" width="30.375" style="89" customWidth="1"/>
    <col min="5893" max="5893" width="9" style="89"/>
    <col min="5894" max="5894" width="12.5" style="89" customWidth="1"/>
    <col min="5895" max="6146" width="9" style="89"/>
    <col min="6147" max="6147" width="23.375" style="89" customWidth="1"/>
    <col min="6148" max="6148" width="30.375" style="89" customWidth="1"/>
    <col min="6149" max="6149" width="9" style="89"/>
    <col min="6150" max="6150" width="12.5" style="89" customWidth="1"/>
    <col min="6151" max="6402" width="9" style="89"/>
    <col min="6403" max="6403" width="23.375" style="89" customWidth="1"/>
    <col min="6404" max="6404" width="30.375" style="89" customWidth="1"/>
    <col min="6405" max="6405" width="9" style="89"/>
    <col min="6406" max="6406" width="12.5" style="89" customWidth="1"/>
    <col min="6407" max="6658" width="9" style="89"/>
    <col min="6659" max="6659" width="23.375" style="89" customWidth="1"/>
    <col min="6660" max="6660" width="30.375" style="89" customWidth="1"/>
    <col min="6661" max="6661" width="9" style="89"/>
    <col min="6662" max="6662" width="12.5" style="89" customWidth="1"/>
    <col min="6663" max="6914" width="9" style="89"/>
    <col min="6915" max="6915" width="23.375" style="89" customWidth="1"/>
    <col min="6916" max="6916" width="30.375" style="89" customWidth="1"/>
    <col min="6917" max="6917" width="9" style="89"/>
    <col min="6918" max="6918" width="12.5" style="89" customWidth="1"/>
    <col min="6919" max="7170" width="9" style="89"/>
    <col min="7171" max="7171" width="23.375" style="89" customWidth="1"/>
    <col min="7172" max="7172" width="30.375" style="89" customWidth="1"/>
    <col min="7173" max="7173" width="9" style="89"/>
    <col min="7174" max="7174" width="12.5" style="89" customWidth="1"/>
    <col min="7175" max="7426" width="9" style="89"/>
    <col min="7427" max="7427" width="23.375" style="89" customWidth="1"/>
    <col min="7428" max="7428" width="30.375" style="89" customWidth="1"/>
    <col min="7429" max="7429" width="9" style="89"/>
    <col min="7430" max="7430" width="12.5" style="89" customWidth="1"/>
    <col min="7431" max="7682" width="9" style="89"/>
    <col min="7683" max="7683" width="23.375" style="89" customWidth="1"/>
    <col min="7684" max="7684" width="30.375" style="89" customWidth="1"/>
    <col min="7685" max="7685" width="9" style="89"/>
    <col min="7686" max="7686" width="12.5" style="89" customWidth="1"/>
    <col min="7687" max="7938" width="9" style="89"/>
    <col min="7939" max="7939" width="23.375" style="89" customWidth="1"/>
    <col min="7940" max="7940" width="30.375" style="89" customWidth="1"/>
    <col min="7941" max="7941" width="9" style="89"/>
    <col min="7942" max="7942" width="12.5" style="89" customWidth="1"/>
    <col min="7943" max="8194" width="9" style="89"/>
    <col min="8195" max="8195" width="23.375" style="89" customWidth="1"/>
    <col min="8196" max="8196" width="30.375" style="89" customWidth="1"/>
    <col min="8197" max="8197" width="9" style="89"/>
    <col min="8198" max="8198" width="12.5" style="89" customWidth="1"/>
    <col min="8199" max="8450" width="9" style="89"/>
    <col min="8451" max="8451" width="23.375" style="89" customWidth="1"/>
    <col min="8452" max="8452" width="30.375" style="89" customWidth="1"/>
    <col min="8453" max="8453" width="9" style="89"/>
    <col min="8454" max="8454" width="12.5" style="89" customWidth="1"/>
    <col min="8455" max="8706" width="9" style="89"/>
    <col min="8707" max="8707" width="23.375" style="89" customWidth="1"/>
    <col min="8708" max="8708" width="30.375" style="89" customWidth="1"/>
    <col min="8709" max="8709" width="9" style="89"/>
    <col min="8710" max="8710" width="12.5" style="89" customWidth="1"/>
    <col min="8711" max="8962" width="9" style="89"/>
    <col min="8963" max="8963" width="23.375" style="89" customWidth="1"/>
    <col min="8964" max="8964" width="30.375" style="89" customWidth="1"/>
    <col min="8965" max="8965" width="9" style="89"/>
    <col min="8966" max="8966" width="12.5" style="89" customWidth="1"/>
    <col min="8967" max="9218" width="9" style="89"/>
    <col min="9219" max="9219" width="23.375" style="89" customWidth="1"/>
    <col min="9220" max="9220" width="30.375" style="89" customWidth="1"/>
    <col min="9221" max="9221" width="9" style="89"/>
    <col min="9222" max="9222" width="12.5" style="89" customWidth="1"/>
    <col min="9223" max="9474" width="9" style="89"/>
    <col min="9475" max="9475" width="23.375" style="89" customWidth="1"/>
    <col min="9476" max="9476" width="30.375" style="89" customWidth="1"/>
    <col min="9477" max="9477" width="9" style="89"/>
    <col min="9478" max="9478" width="12.5" style="89" customWidth="1"/>
    <col min="9479" max="9730" width="9" style="89"/>
    <col min="9731" max="9731" width="23.375" style="89" customWidth="1"/>
    <col min="9732" max="9732" width="30.375" style="89" customWidth="1"/>
    <col min="9733" max="9733" width="9" style="89"/>
    <col min="9734" max="9734" width="12.5" style="89" customWidth="1"/>
    <col min="9735" max="9986" width="9" style="89"/>
    <col min="9987" max="9987" width="23.375" style="89" customWidth="1"/>
    <col min="9988" max="9988" width="30.375" style="89" customWidth="1"/>
    <col min="9989" max="9989" width="9" style="89"/>
    <col min="9990" max="9990" width="12.5" style="89" customWidth="1"/>
    <col min="9991" max="10242" width="9" style="89"/>
    <col min="10243" max="10243" width="23.375" style="89" customWidth="1"/>
    <col min="10244" max="10244" width="30.375" style="89" customWidth="1"/>
    <col min="10245" max="10245" width="9" style="89"/>
    <col min="10246" max="10246" width="12.5" style="89" customWidth="1"/>
    <col min="10247" max="10498" width="9" style="89"/>
    <col min="10499" max="10499" width="23.375" style="89" customWidth="1"/>
    <col min="10500" max="10500" width="30.375" style="89" customWidth="1"/>
    <col min="10501" max="10501" width="9" style="89"/>
    <col min="10502" max="10502" width="12.5" style="89" customWidth="1"/>
    <col min="10503" max="10754" width="9" style="89"/>
    <col min="10755" max="10755" width="23.375" style="89" customWidth="1"/>
    <col min="10756" max="10756" width="30.375" style="89" customWidth="1"/>
    <col min="10757" max="10757" width="9" style="89"/>
    <col min="10758" max="10758" width="12.5" style="89" customWidth="1"/>
    <col min="10759" max="11010" width="9" style="89"/>
    <col min="11011" max="11011" width="23.375" style="89" customWidth="1"/>
    <col min="11012" max="11012" width="30.375" style="89" customWidth="1"/>
    <col min="11013" max="11013" width="9" style="89"/>
    <col min="11014" max="11014" width="12.5" style="89" customWidth="1"/>
    <col min="11015" max="11266" width="9" style="89"/>
    <col min="11267" max="11267" width="23.375" style="89" customWidth="1"/>
    <col min="11268" max="11268" width="30.375" style="89" customWidth="1"/>
    <col min="11269" max="11269" width="9" style="89"/>
    <col min="11270" max="11270" width="12.5" style="89" customWidth="1"/>
    <col min="11271" max="11522" width="9" style="89"/>
    <col min="11523" max="11523" width="23.375" style="89" customWidth="1"/>
    <col min="11524" max="11524" width="30.375" style="89" customWidth="1"/>
    <col min="11525" max="11525" width="9" style="89"/>
    <col min="11526" max="11526" width="12.5" style="89" customWidth="1"/>
    <col min="11527" max="11778" width="9" style="89"/>
    <col min="11779" max="11779" width="23.375" style="89" customWidth="1"/>
    <col min="11780" max="11780" width="30.375" style="89" customWidth="1"/>
    <col min="11781" max="11781" width="9" style="89"/>
    <col min="11782" max="11782" width="12.5" style="89" customWidth="1"/>
    <col min="11783" max="12034" width="9" style="89"/>
    <col min="12035" max="12035" width="23.375" style="89" customWidth="1"/>
    <col min="12036" max="12036" width="30.375" style="89" customWidth="1"/>
    <col min="12037" max="12037" width="9" style="89"/>
    <col min="12038" max="12038" width="12.5" style="89" customWidth="1"/>
    <col min="12039" max="12290" width="9" style="89"/>
    <col min="12291" max="12291" width="23.375" style="89" customWidth="1"/>
    <col min="12292" max="12292" width="30.375" style="89" customWidth="1"/>
    <col min="12293" max="12293" width="9" style="89"/>
    <col min="12294" max="12294" width="12.5" style="89" customWidth="1"/>
    <col min="12295" max="12546" width="9" style="89"/>
    <col min="12547" max="12547" width="23.375" style="89" customWidth="1"/>
    <col min="12548" max="12548" width="30.375" style="89" customWidth="1"/>
    <col min="12549" max="12549" width="9" style="89"/>
    <col min="12550" max="12550" width="12.5" style="89" customWidth="1"/>
    <col min="12551" max="12802" width="9" style="89"/>
    <col min="12803" max="12803" width="23.375" style="89" customWidth="1"/>
    <col min="12804" max="12804" width="30.375" style="89" customWidth="1"/>
    <col min="12805" max="12805" width="9" style="89"/>
    <col min="12806" max="12806" width="12.5" style="89" customWidth="1"/>
    <col min="12807" max="13058" width="9" style="89"/>
    <col min="13059" max="13059" width="23.375" style="89" customWidth="1"/>
    <col min="13060" max="13060" width="30.375" style="89" customWidth="1"/>
    <col min="13061" max="13061" width="9" style="89"/>
    <col min="13062" max="13062" width="12.5" style="89" customWidth="1"/>
    <col min="13063" max="13314" width="9" style="89"/>
    <col min="13315" max="13315" width="23.375" style="89" customWidth="1"/>
    <col min="13316" max="13316" width="30.375" style="89" customWidth="1"/>
    <col min="13317" max="13317" width="9" style="89"/>
    <col min="13318" max="13318" width="12.5" style="89" customWidth="1"/>
    <col min="13319" max="13570" width="9" style="89"/>
    <col min="13571" max="13571" width="23.375" style="89" customWidth="1"/>
    <col min="13572" max="13572" width="30.375" style="89" customWidth="1"/>
    <col min="13573" max="13573" width="9" style="89"/>
    <col min="13574" max="13574" width="12.5" style="89" customWidth="1"/>
    <col min="13575" max="13826" width="9" style="89"/>
    <col min="13827" max="13827" width="23.375" style="89" customWidth="1"/>
    <col min="13828" max="13828" width="30.375" style="89" customWidth="1"/>
    <col min="13829" max="13829" width="9" style="89"/>
    <col min="13830" max="13830" width="12.5" style="89" customWidth="1"/>
    <col min="13831" max="14082" width="9" style="89"/>
    <col min="14083" max="14083" width="23.375" style="89" customWidth="1"/>
    <col min="14084" max="14084" width="30.375" style="89" customWidth="1"/>
    <col min="14085" max="14085" width="9" style="89"/>
    <col min="14086" max="14086" width="12.5" style="89" customWidth="1"/>
    <col min="14087" max="14338" width="9" style="89"/>
    <col min="14339" max="14339" width="23.375" style="89" customWidth="1"/>
    <col min="14340" max="14340" width="30.375" style="89" customWidth="1"/>
    <col min="14341" max="14341" width="9" style="89"/>
    <col min="14342" max="14342" width="12.5" style="89" customWidth="1"/>
    <col min="14343" max="14594" width="9" style="89"/>
    <col min="14595" max="14595" width="23.375" style="89" customWidth="1"/>
    <col min="14596" max="14596" width="30.375" style="89" customWidth="1"/>
    <col min="14597" max="14597" width="9" style="89"/>
    <col min="14598" max="14598" width="12.5" style="89" customWidth="1"/>
    <col min="14599" max="14850" width="9" style="89"/>
    <col min="14851" max="14851" width="23.375" style="89" customWidth="1"/>
    <col min="14852" max="14852" width="30.375" style="89" customWidth="1"/>
    <col min="14853" max="14853" width="9" style="89"/>
    <col min="14854" max="14854" width="12.5" style="89" customWidth="1"/>
    <col min="14855" max="15106" width="9" style="89"/>
    <col min="15107" max="15107" width="23.375" style="89" customWidth="1"/>
    <col min="15108" max="15108" width="30.375" style="89" customWidth="1"/>
    <col min="15109" max="15109" width="9" style="89"/>
    <col min="15110" max="15110" width="12.5" style="89" customWidth="1"/>
    <col min="15111" max="15362" width="9" style="89"/>
    <col min="15363" max="15363" width="23.375" style="89" customWidth="1"/>
    <col min="15364" max="15364" width="30.375" style="89" customWidth="1"/>
    <col min="15365" max="15365" width="9" style="89"/>
    <col min="15366" max="15366" width="12.5" style="89" customWidth="1"/>
    <col min="15367" max="15618" width="9" style="89"/>
    <col min="15619" max="15619" width="23.375" style="89" customWidth="1"/>
    <col min="15620" max="15620" width="30.375" style="89" customWidth="1"/>
    <col min="15621" max="15621" width="9" style="89"/>
    <col min="15622" max="15622" width="12.5" style="89" customWidth="1"/>
    <col min="15623" max="15874" width="9" style="89"/>
    <col min="15875" max="15875" width="23.375" style="89" customWidth="1"/>
    <col min="15876" max="15876" width="30.375" style="89" customWidth="1"/>
    <col min="15877" max="15877" width="9" style="89"/>
    <col min="15878" max="15878" width="12.5" style="89" customWidth="1"/>
    <col min="15879" max="16130" width="9" style="89"/>
    <col min="16131" max="16131" width="23.375" style="89" customWidth="1"/>
    <col min="16132" max="16132" width="30.375" style="89" customWidth="1"/>
    <col min="16133" max="16133" width="9" style="89"/>
    <col min="16134" max="16134" width="12.5" style="89" customWidth="1"/>
    <col min="16135" max="16384" width="9" style="89"/>
  </cols>
  <sheetData>
    <row r="2" ht="14.25" spans="2:2">
      <c r="B2" s="90" t="s">
        <v>171</v>
      </c>
    </row>
    <row r="3" spans="2:6">
      <c r="B3" s="91" t="s">
        <v>127</v>
      </c>
      <c r="C3" s="92" t="s">
        <v>172</v>
      </c>
      <c r="D3" s="92" t="s">
        <v>173</v>
      </c>
      <c r="E3" s="92" t="s">
        <v>174</v>
      </c>
      <c r="F3" s="92" t="s">
        <v>175</v>
      </c>
    </row>
    <row r="4" ht="22.5" spans="2:6">
      <c r="B4" s="93" t="s">
        <v>176</v>
      </c>
      <c r="C4" s="94" t="s">
        <v>177</v>
      </c>
      <c r="D4" s="95">
        <v>0.02</v>
      </c>
      <c r="E4" s="96" t="s">
        <v>178</v>
      </c>
      <c r="F4" s="94" t="s">
        <v>179</v>
      </c>
    </row>
    <row r="5" ht="22.5" spans="2:6">
      <c r="B5" s="93" t="s">
        <v>180</v>
      </c>
      <c r="C5" s="94" t="s">
        <v>181</v>
      </c>
      <c r="D5" s="97">
        <v>0.02</v>
      </c>
      <c r="E5" s="96" t="s">
        <v>178</v>
      </c>
      <c r="F5" s="94" t="s">
        <v>182</v>
      </c>
    </row>
    <row r="6" ht="22.5" spans="2:6">
      <c r="B6" s="93" t="s">
        <v>183</v>
      </c>
      <c r="C6" s="94" t="s">
        <v>184</v>
      </c>
      <c r="D6" s="97">
        <v>0.02</v>
      </c>
      <c r="E6" s="96" t="s">
        <v>178</v>
      </c>
      <c r="F6" s="94" t="s">
        <v>185</v>
      </c>
    </row>
    <row r="7" ht="22.5" spans="2:6">
      <c r="B7" s="93" t="s">
        <v>186</v>
      </c>
      <c r="C7" s="94" t="s">
        <v>187</v>
      </c>
      <c r="D7" s="97">
        <v>0.006</v>
      </c>
      <c r="E7" s="96" t="s">
        <v>178</v>
      </c>
      <c r="F7" s="94" t="s">
        <v>188</v>
      </c>
    </row>
    <row r="8" ht="22.5" spans="2:6">
      <c r="B8" s="93" t="s">
        <v>189</v>
      </c>
      <c r="C8" s="94" t="s">
        <v>190</v>
      </c>
      <c r="D8" s="97">
        <v>0.01</v>
      </c>
      <c r="E8" s="96" t="s">
        <v>178</v>
      </c>
      <c r="F8" s="94" t="s">
        <v>191</v>
      </c>
    </row>
    <row r="9" ht="22.5" spans="2:6">
      <c r="B9" s="93" t="s">
        <v>192</v>
      </c>
      <c r="C9" s="94" t="s">
        <v>193</v>
      </c>
      <c r="D9" s="97">
        <v>0.01</v>
      </c>
      <c r="E9" s="96" t="s">
        <v>178</v>
      </c>
      <c r="F9" s="94" t="s">
        <v>194</v>
      </c>
    </row>
    <row r="10" spans="2:6">
      <c r="B10" s="98" t="s">
        <v>195</v>
      </c>
      <c r="C10" s="99"/>
      <c r="D10" s="100">
        <f>D4+D5+D6+D7+D8+D9</f>
        <v>0.086</v>
      </c>
      <c r="E10" s="101"/>
      <c r="F10" s="102"/>
    </row>
    <row r="11" ht="14.25" spans="3:4">
      <c r="C11" s="90" t="s">
        <v>196</v>
      </c>
      <c r="D11" s="103">
        <f>D10-D4</f>
        <v>0.066</v>
      </c>
    </row>
  </sheetData>
  <mergeCells count="2">
    <mergeCell ref="B10:C10"/>
    <mergeCell ref="D10:F10"/>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7"/>
  <sheetViews>
    <sheetView workbookViewId="0">
      <selection activeCell="G24" sqref="G24"/>
    </sheetView>
  </sheetViews>
  <sheetFormatPr defaultColWidth="9" defaultRowHeight="12.75"/>
  <cols>
    <col min="1" max="1" width="4.375" style="3" customWidth="1"/>
    <col min="2" max="2" width="15.75" style="3" customWidth="1"/>
    <col min="3" max="3" width="10.5" style="3" customWidth="1"/>
    <col min="4" max="4" width="16.5" style="3" customWidth="1"/>
    <col min="5" max="6" width="6.5" style="3" customWidth="1"/>
    <col min="7" max="8" width="8.75" style="3" customWidth="1"/>
    <col min="9" max="9" width="11.25" style="3" customWidth="1"/>
    <col min="10" max="10" width="9.375" style="3" customWidth="1"/>
    <col min="11" max="11" width="11.25" style="3" customWidth="1"/>
    <col min="12" max="12" width="6.875" style="3" customWidth="1"/>
    <col min="13" max="13" width="7.375" style="3" hidden="1" customWidth="1"/>
    <col min="14" max="14" width="8.375" style="3" customWidth="1"/>
    <col min="15" max="16" width="8.75" style="4" customWidth="1"/>
    <col min="17" max="17" width="10.25" style="4" customWidth="1"/>
    <col min="18" max="18" width="6.625" style="4" customWidth="1"/>
    <col min="19" max="19" width="8" style="4" customWidth="1"/>
    <col min="20" max="21" width="7.125" style="4" customWidth="1"/>
    <col min="22" max="22" width="9" style="4" customWidth="1"/>
    <col min="23" max="23" width="9.625" style="4" customWidth="1"/>
    <col min="24" max="24" width="9" style="4" customWidth="1"/>
    <col min="25" max="25" width="7.25" style="4" customWidth="1"/>
    <col min="26" max="26" width="8.5" style="4" customWidth="1"/>
    <col min="27" max="29" width="6.5" style="4" customWidth="1"/>
    <col min="30" max="32" width="7.375" style="4" customWidth="1"/>
    <col min="33" max="35" width="6.375" style="4" customWidth="1"/>
    <col min="36" max="38" width="6.5" style="4" customWidth="1"/>
    <col min="39" max="39" width="8.625" style="4" customWidth="1"/>
    <col min="40" max="41" width="6.5" style="4" customWidth="1"/>
    <col min="42" max="254" width="9" style="4"/>
    <col min="255" max="255" width="4.375" style="4" customWidth="1"/>
    <col min="256" max="256" width="9" style="4" hidden="1" customWidth="1"/>
    <col min="257" max="257" width="15.75" style="4" customWidth="1"/>
    <col min="258" max="258" width="10.5" style="4" customWidth="1"/>
    <col min="259" max="259" width="16.5" style="4" customWidth="1"/>
    <col min="260" max="260" width="8.125" style="4" customWidth="1"/>
    <col min="261" max="261" width="6.5" style="4" customWidth="1"/>
    <col min="262" max="263" width="8.75" style="4" customWidth="1"/>
    <col min="264" max="268" width="9" style="4" hidden="1" customWidth="1"/>
    <col min="269" max="271" width="11.25" style="4" customWidth="1"/>
    <col min="272" max="272" width="9" style="4" hidden="1" customWidth="1"/>
    <col min="273" max="273" width="6.875" style="4" customWidth="1"/>
    <col min="274" max="274" width="9" style="4" hidden="1" customWidth="1"/>
    <col min="275" max="275" width="8.375" style="4" customWidth="1"/>
    <col min="276" max="277" width="8.75" style="4" customWidth="1"/>
    <col min="278" max="278" width="10.25" style="4" customWidth="1"/>
    <col min="279" max="279" width="6.625" style="4" customWidth="1"/>
    <col min="280" max="280" width="8" style="4" customWidth="1"/>
    <col min="281" max="282" width="7.125" style="4" customWidth="1"/>
    <col min="283" max="283" width="9" style="4" customWidth="1"/>
    <col min="284" max="284" width="9.625" style="4" customWidth="1"/>
    <col min="285" max="285" width="11.625" style="4" customWidth="1"/>
    <col min="286" max="286" width="6.5" style="4" customWidth="1"/>
    <col min="287" max="287" width="7.375" style="4" customWidth="1"/>
    <col min="288" max="288" width="10.75" style="4" customWidth="1"/>
    <col min="289" max="289" width="9" style="4" customWidth="1"/>
    <col min="290" max="290" width="9" style="4"/>
    <col min="291" max="291" width="11.875" style="4" customWidth="1"/>
    <col min="292" max="292" width="9" style="4"/>
    <col min="293" max="294" width="9" style="4" customWidth="1"/>
    <col min="295" max="296" width="10.625" style="4" customWidth="1"/>
    <col min="297" max="297" width="10.75" style="4" customWidth="1"/>
    <col min="298" max="510" width="9" style="4"/>
    <col min="511" max="511" width="4.375" style="4" customWidth="1"/>
    <col min="512" max="512" width="9" style="4" hidden="1" customWidth="1"/>
    <col min="513" max="513" width="15.75" style="4" customWidth="1"/>
    <col min="514" max="514" width="10.5" style="4" customWidth="1"/>
    <col min="515" max="515" width="16.5" style="4" customWidth="1"/>
    <col min="516" max="516" width="8.125" style="4" customWidth="1"/>
    <col min="517" max="517" width="6.5" style="4" customWidth="1"/>
    <col min="518" max="519" width="8.75" style="4" customWidth="1"/>
    <col min="520" max="524" width="9" style="4" hidden="1" customWidth="1"/>
    <col min="525" max="527" width="11.25" style="4" customWidth="1"/>
    <col min="528" max="528" width="9" style="4" hidden="1" customWidth="1"/>
    <col min="529" max="529" width="6.875" style="4" customWidth="1"/>
    <col min="530" max="530" width="9" style="4" hidden="1" customWidth="1"/>
    <col min="531" max="531" width="8.375" style="4" customWidth="1"/>
    <col min="532" max="533" width="8.75" style="4" customWidth="1"/>
    <col min="534" max="534" width="10.25" style="4" customWidth="1"/>
    <col min="535" max="535" width="6.625" style="4" customWidth="1"/>
    <col min="536" max="536" width="8" style="4" customWidth="1"/>
    <col min="537" max="538" width="7.125" style="4" customWidth="1"/>
    <col min="539" max="539" width="9" style="4" customWidth="1"/>
    <col min="540" max="540" width="9.625" style="4" customWidth="1"/>
    <col min="541" max="541" width="11.625" style="4" customWidth="1"/>
    <col min="542" max="542" width="6.5" style="4" customWidth="1"/>
    <col min="543" max="543" width="7.375" style="4" customWidth="1"/>
    <col min="544" max="544" width="10.75" style="4" customWidth="1"/>
    <col min="545" max="545" width="9" style="4" customWidth="1"/>
    <col min="546" max="546" width="9" style="4"/>
    <col min="547" max="547" width="11.875" style="4" customWidth="1"/>
    <col min="548" max="548" width="9" style="4"/>
    <col min="549" max="550" width="9" style="4" customWidth="1"/>
    <col min="551" max="552" width="10.625" style="4" customWidth="1"/>
    <col min="553" max="553" width="10.75" style="4" customWidth="1"/>
    <col min="554" max="766" width="9" style="4"/>
    <col min="767" max="767" width="4.375" style="4" customWidth="1"/>
    <col min="768" max="768" width="9" style="4" hidden="1" customWidth="1"/>
    <col min="769" max="769" width="15.75" style="4" customWidth="1"/>
    <col min="770" max="770" width="10.5" style="4" customWidth="1"/>
    <col min="771" max="771" width="16.5" style="4" customWidth="1"/>
    <col min="772" max="772" width="8.125" style="4" customWidth="1"/>
    <col min="773" max="773" width="6.5" style="4" customWidth="1"/>
    <col min="774" max="775" width="8.75" style="4" customWidth="1"/>
    <col min="776" max="780" width="9" style="4" hidden="1" customWidth="1"/>
    <col min="781" max="783" width="11.25" style="4" customWidth="1"/>
    <col min="784" max="784" width="9" style="4" hidden="1" customWidth="1"/>
    <col min="785" max="785" width="6.875" style="4" customWidth="1"/>
    <col min="786" max="786" width="9" style="4" hidden="1" customWidth="1"/>
    <col min="787" max="787" width="8.375" style="4" customWidth="1"/>
    <col min="788" max="789" width="8.75" style="4" customWidth="1"/>
    <col min="790" max="790" width="10.25" style="4" customWidth="1"/>
    <col min="791" max="791" width="6.625" style="4" customWidth="1"/>
    <col min="792" max="792" width="8" style="4" customWidth="1"/>
    <col min="793" max="794" width="7.125" style="4" customWidth="1"/>
    <col min="795" max="795" width="9" style="4" customWidth="1"/>
    <col min="796" max="796" width="9.625" style="4" customWidth="1"/>
    <col min="797" max="797" width="11.625" style="4" customWidth="1"/>
    <col min="798" max="798" width="6.5" style="4" customWidth="1"/>
    <col min="799" max="799" width="7.375" style="4" customWidth="1"/>
    <col min="800" max="800" width="10.75" style="4" customWidth="1"/>
    <col min="801" max="801" width="9" style="4" customWidth="1"/>
    <col min="802" max="802" width="9" style="4"/>
    <col min="803" max="803" width="11.875" style="4" customWidth="1"/>
    <col min="804" max="804" width="9" style="4"/>
    <col min="805" max="806" width="9" style="4" customWidth="1"/>
    <col min="807" max="808" width="10.625" style="4" customWidth="1"/>
    <col min="809" max="809" width="10.75" style="4" customWidth="1"/>
    <col min="810" max="1022" width="9" style="4"/>
    <col min="1023" max="1023" width="4.375" style="4" customWidth="1"/>
    <col min="1024" max="1024" width="9" style="4" hidden="1" customWidth="1"/>
    <col min="1025" max="1025" width="15.75" style="4" customWidth="1"/>
    <col min="1026" max="1026" width="10.5" style="4" customWidth="1"/>
    <col min="1027" max="1027" width="16.5" style="4" customWidth="1"/>
    <col min="1028" max="1028" width="8.125" style="4" customWidth="1"/>
    <col min="1029" max="1029" width="6.5" style="4" customWidth="1"/>
    <col min="1030" max="1031" width="8.75" style="4" customWidth="1"/>
    <col min="1032" max="1036" width="9" style="4" hidden="1" customWidth="1"/>
    <col min="1037" max="1039" width="11.25" style="4" customWidth="1"/>
    <col min="1040" max="1040" width="9" style="4" hidden="1" customWidth="1"/>
    <col min="1041" max="1041" width="6.875" style="4" customWidth="1"/>
    <col min="1042" max="1042" width="9" style="4" hidden="1" customWidth="1"/>
    <col min="1043" max="1043" width="8.375" style="4" customWidth="1"/>
    <col min="1044" max="1045" width="8.75" style="4" customWidth="1"/>
    <col min="1046" max="1046" width="10.25" style="4" customWidth="1"/>
    <col min="1047" max="1047" width="6.625" style="4" customWidth="1"/>
    <col min="1048" max="1048" width="8" style="4" customWidth="1"/>
    <col min="1049" max="1050" width="7.125" style="4" customWidth="1"/>
    <col min="1051" max="1051" width="9" style="4" customWidth="1"/>
    <col min="1052" max="1052" width="9.625" style="4" customWidth="1"/>
    <col min="1053" max="1053" width="11.625" style="4" customWidth="1"/>
    <col min="1054" max="1054" width="6.5" style="4" customWidth="1"/>
    <col min="1055" max="1055" width="7.375" style="4" customWidth="1"/>
    <col min="1056" max="1056" width="10.75" style="4" customWidth="1"/>
    <col min="1057" max="1057" width="9" style="4" customWidth="1"/>
    <col min="1058" max="1058" width="9" style="4"/>
    <col min="1059" max="1059" width="11.875" style="4" customWidth="1"/>
    <col min="1060" max="1060" width="9" style="4"/>
    <col min="1061" max="1062" width="9" style="4" customWidth="1"/>
    <col min="1063" max="1064" width="10.625" style="4" customWidth="1"/>
    <col min="1065" max="1065" width="10.75" style="4" customWidth="1"/>
    <col min="1066" max="1278" width="9" style="4"/>
    <col min="1279" max="1279" width="4.375" style="4" customWidth="1"/>
    <col min="1280" max="1280" width="9" style="4" hidden="1" customWidth="1"/>
    <col min="1281" max="1281" width="15.75" style="4" customWidth="1"/>
    <col min="1282" max="1282" width="10.5" style="4" customWidth="1"/>
    <col min="1283" max="1283" width="16.5" style="4" customWidth="1"/>
    <col min="1284" max="1284" width="8.125" style="4" customWidth="1"/>
    <col min="1285" max="1285" width="6.5" style="4" customWidth="1"/>
    <col min="1286" max="1287" width="8.75" style="4" customWidth="1"/>
    <col min="1288" max="1292" width="9" style="4" hidden="1" customWidth="1"/>
    <col min="1293" max="1295" width="11.25" style="4" customWidth="1"/>
    <col min="1296" max="1296" width="9" style="4" hidden="1" customWidth="1"/>
    <col min="1297" max="1297" width="6.875" style="4" customWidth="1"/>
    <col min="1298" max="1298" width="9" style="4" hidden="1" customWidth="1"/>
    <col min="1299" max="1299" width="8.375" style="4" customWidth="1"/>
    <col min="1300" max="1301" width="8.75" style="4" customWidth="1"/>
    <col min="1302" max="1302" width="10.25" style="4" customWidth="1"/>
    <col min="1303" max="1303" width="6.625" style="4" customWidth="1"/>
    <col min="1304" max="1304" width="8" style="4" customWidth="1"/>
    <col min="1305" max="1306" width="7.125" style="4" customWidth="1"/>
    <col min="1307" max="1307" width="9" style="4" customWidth="1"/>
    <col min="1308" max="1308" width="9.625" style="4" customWidth="1"/>
    <col min="1309" max="1309" width="11.625" style="4" customWidth="1"/>
    <col min="1310" max="1310" width="6.5" style="4" customWidth="1"/>
    <col min="1311" max="1311" width="7.375" style="4" customWidth="1"/>
    <col min="1312" max="1312" width="10.75" style="4" customWidth="1"/>
    <col min="1313" max="1313" width="9" style="4" customWidth="1"/>
    <col min="1314" max="1314" width="9" style="4"/>
    <col min="1315" max="1315" width="11.875" style="4" customWidth="1"/>
    <col min="1316" max="1316" width="9" style="4"/>
    <col min="1317" max="1318" width="9" style="4" customWidth="1"/>
    <col min="1319" max="1320" width="10.625" style="4" customWidth="1"/>
    <col min="1321" max="1321" width="10.75" style="4" customWidth="1"/>
    <col min="1322" max="1534" width="9" style="4"/>
    <col min="1535" max="1535" width="4.375" style="4" customWidth="1"/>
    <col min="1536" max="1536" width="9" style="4" hidden="1" customWidth="1"/>
    <col min="1537" max="1537" width="15.75" style="4" customWidth="1"/>
    <col min="1538" max="1538" width="10.5" style="4" customWidth="1"/>
    <col min="1539" max="1539" width="16.5" style="4" customWidth="1"/>
    <col min="1540" max="1540" width="8.125" style="4" customWidth="1"/>
    <col min="1541" max="1541" width="6.5" style="4" customWidth="1"/>
    <col min="1542" max="1543" width="8.75" style="4" customWidth="1"/>
    <col min="1544" max="1548" width="9" style="4" hidden="1" customWidth="1"/>
    <col min="1549" max="1551" width="11.25" style="4" customWidth="1"/>
    <col min="1552" max="1552" width="9" style="4" hidden="1" customWidth="1"/>
    <col min="1553" max="1553" width="6.875" style="4" customWidth="1"/>
    <col min="1554" max="1554" width="9" style="4" hidden="1" customWidth="1"/>
    <col min="1555" max="1555" width="8.375" style="4" customWidth="1"/>
    <col min="1556" max="1557" width="8.75" style="4" customWidth="1"/>
    <col min="1558" max="1558" width="10.25" style="4" customWidth="1"/>
    <col min="1559" max="1559" width="6.625" style="4" customWidth="1"/>
    <col min="1560" max="1560" width="8" style="4" customWidth="1"/>
    <col min="1561" max="1562" width="7.125" style="4" customWidth="1"/>
    <col min="1563" max="1563" width="9" style="4" customWidth="1"/>
    <col min="1564" max="1564" width="9.625" style="4" customWidth="1"/>
    <col min="1565" max="1565" width="11.625" style="4" customWidth="1"/>
    <col min="1566" max="1566" width="6.5" style="4" customWidth="1"/>
    <col min="1567" max="1567" width="7.375" style="4" customWidth="1"/>
    <col min="1568" max="1568" width="10.75" style="4" customWidth="1"/>
    <col min="1569" max="1569" width="9" style="4" customWidth="1"/>
    <col min="1570" max="1570" width="9" style="4"/>
    <col min="1571" max="1571" width="11.875" style="4" customWidth="1"/>
    <col min="1572" max="1572" width="9" style="4"/>
    <col min="1573" max="1574" width="9" style="4" customWidth="1"/>
    <col min="1575" max="1576" width="10.625" style="4" customWidth="1"/>
    <col min="1577" max="1577" width="10.75" style="4" customWidth="1"/>
    <col min="1578" max="1790" width="9" style="4"/>
    <col min="1791" max="1791" width="4.375" style="4" customWidth="1"/>
    <col min="1792" max="1792" width="9" style="4" hidden="1" customWidth="1"/>
    <col min="1793" max="1793" width="15.75" style="4" customWidth="1"/>
    <col min="1794" max="1794" width="10.5" style="4" customWidth="1"/>
    <col min="1795" max="1795" width="16.5" style="4" customWidth="1"/>
    <col min="1796" max="1796" width="8.125" style="4" customWidth="1"/>
    <col min="1797" max="1797" width="6.5" style="4" customWidth="1"/>
    <col min="1798" max="1799" width="8.75" style="4" customWidth="1"/>
    <col min="1800" max="1804" width="9" style="4" hidden="1" customWidth="1"/>
    <col min="1805" max="1807" width="11.25" style="4" customWidth="1"/>
    <col min="1808" max="1808" width="9" style="4" hidden="1" customWidth="1"/>
    <col min="1809" max="1809" width="6.875" style="4" customWidth="1"/>
    <col min="1810" max="1810" width="9" style="4" hidden="1" customWidth="1"/>
    <col min="1811" max="1811" width="8.375" style="4" customWidth="1"/>
    <col min="1812" max="1813" width="8.75" style="4" customWidth="1"/>
    <col min="1814" max="1814" width="10.25" style="4" customWidth="1"/>
    <col min="1815" max="1815" width="6.625" style="4" customWidth="1"/>
    <col min="1816" max="1816" width="8" style="4" customWidth="1"/>
    <col min="1817" max="1818" width="7.125" style="4" customWidth="1"/>
    <col min="1819" max="1819" width="9" style="4" customWidth="1"/>
    <col min="1820" max="1820" width="9.625" style="4" customWidth="1"/>
    <col min="1821" max="1821" width="11.625" style="4" customWidth="1"/>
    <col min="1822" max="1822" width="6.5" style="4" customWidth="1"/>
    <col min="1823" max="1823" width="7.375" style="4" customWidth="1"/>
    <col min="1824" max="1824" width="10.75" style="4" customWidth="1"/>
    <col min="1825" max="1825" width="9" style="4" customWidth="1"/>
    <col min="1826" max="1826" width="9" style="4"/>
    <col min="1827" max="1827" width="11.875" style="4" customWidth="1"/>
    <col min="1828" max="1828" width="9" style="4"/>
    <col min="1829" max="1830" width="9" style="4" customWidth="1"/>
    <col min="1831" max="1832" width="10.625" style="4" customWidth="1"/>
    <col min="1833" max="1833" width="10.75" style="4" customWidth="1"/>
    <col min="1834" max="2046" width="9" style="4"/>
    <col min="2047" max="2047" width="4.375" style="4" customWidth="1"/>
    <col min="2048" max="2048" width="9" style="4" hidden="1" customWidth="1"/>
    <col min="2049" max="2049" width="15.75" style="4" customWidth="1"/>
    <col min="2050" max="2050" width="10.5" style="4" customWidth="1"/>
    <col min="2051" max="2051" width="16.5" style="4" customWidth="1"/>
    <col min="2052" max="2052" width="8.125" style="4" customWidth="1"/>
    <col min="2053" max="2053" width="6.5" style="4" customWidth="1"/>
    <col min="2054" max="2055" width="8.75" style="4" customWidth="1"/>
    <col min="2056" max="2060" width="9" style="4" hidden="1" customWidth="1"/>
    <col min="2061" max="2063" width="11.25" style="4" customWidth="1"/>
    <col min="2064" max="2064" width="9" style="4" hidden="1" customWidth="1"/>
    <col min="2065" max="2065" width="6.875" style="4" customWidth="1"/>
    <col min="2066" max="2066" width="9" style="4" hidden="1" customWidth="1"/>
    <col min="2067" max="2067" width="8.375" style="4" customWidth="1"/>
    <col min="2068" max="2069" width="8.75" style="4" customWidth="1"/>
    <col min="2070" max="2070" width="10.25" style="4" customWidth="1"/>
    <col min="2071" max="2071" width="6.625" style="4" customWidth="1"/>
    <col min="2072" max="2072" width="8" style="4" customWidth="1"/>
    <col min="2073" max="2074" width="7.125" style="4" customWidth="1"/>
    <col min="2075" max="2075" width="9" style="4" customWidth="1"/>
    <col min="2076" max="2076" width="9.625" style="4" customWidth="1"/>
    <col min="2077" max="2077" width="11.625" style="4" customWidth="1"/>
    <col min="2078" max="2078" width="6.5" style="4" customWidth="1"/>
    <col min="2079" max="2079" width="7.375" style="4" customWidth="1"/>
    <col min="2080" max="2080" width="10.75" style="4" customWidth="1"/>
    <col min="2081" max="2081" width="9" style="4" customWidth="1"/>
    <col min="2082" max="2082" width="9" style="4"/>
    <col min="2083" max="2083" width="11.875" style="4" customWidth="1"/>
    <col min="2084" max="2084" width="9" style="4"/>
    <col min="2085" max="2086" width="9" style="4" customWidth="1"/>
    <col min="2087" max="2088" width="10.625" style="4" customWidth="1"/>
    <col min="2089" max="2089" width="10.75" style="4" customWidth="1"/>
    <col min="2090" max="2302" width="9" style="4"/>
    <col min="2303" max="2303" width="4.375" style="4" customWidth="1"/>
    <col min="2304" max="2304" width="9" style="4" hidden="1" customWidth="1"/>
    <col min="2305" max="2305" width="15.75" style="4" customWidth="1"/>
    <col min="2306" max="2306" width="10.5" style="4" customWidth="1"/>
    <col min="2307" max="2307" width="16.5" style="4" customWidth="1"/>
    <col min="2308" max="2308" width="8.125" style="4" customWidth="1"/>
    <col min="2309" max="2309" width="6.5" style="4" customWidth="1"/>
    <col min="2310" max="2311" width="8.75" style="4" customWidth="1"/>
    <col min="2312" max="2316" width="9" style="4" hidden="1" customWidth="1"/>
    <col min="2317" max="2319" width="11.25" style="4" customWidth="1"/>
    <col min="2320" max="2320" width="9" style="4" hidden="1" customWidth="1"/>
    <col min="2321" max="2321" width="6.875" style="4" customWidth="1"/>
    <col min="2322" max="2322" width="9" style="4" hidden="1" customWidth="1"/>
    <col min="2323" max="2323" width="8.375" style="4" customWidth="1"/>
    <col min="2324" max="2325" width="8.75" style="4" customWidth="1"/>
    <col min="2326" max="2326" width="10.25" style="4" customWidth="1"/>
    <col min="2327" max="2327" width="6.625" style="4" customWidth="1"/>
    <col min="2328" max="2328" width="8" style="4" customWidth="1"/>
    <col min="2329" max="2330" width="7.125" style="4" customWidth="1"/>
    <col min="2331" max="2331" width="9" style="4" customWidth="1"/>
    <col min="2332" max="2332" width="9.625" style="4" customWidth="1"/>
    <col min="2333" max="2333" width="11.625" style="4" customWidth="1"/>
    <col min="2334" max="2334" width="6.5" style="4" customWidth="1"/>
    <col min="2335" max="2335" width="7.375" style="4" customWidth="1"/>
    <col min="2336" max="2336" width="10.75" style="4" customWidth="1"/>
    <col min="2337" max="2337" width="9" style="4" customWidth="1"/>
    <col min="2338" max="2338" width="9" style="4"/>
    <col min="2339" max="2339" width="11.875" style="4" customWidth="1"/>
    <col min="2340" max="2340" width="9" style="4"/>
    <col min="2341" max="2342" width="9" style="4" customWidth="1"/>
    <col min="2343" max="2344" width="10.625" style="4" customWidth="1"/>
    <col min="2345" max="2345" width="10.75" style="4" customWidth="1"/>
    <col min="2346" max="2558" width="9" style="4"/>
    <col min="2559" max="2559" width="4.375" style="4" customWidth="1"/>
    <col min="2560" max="2560" width="9" style="4" hidden="1" customWidth="1"/>
    <col min="2561" max="2561" width="15.75" style="4" customWidth="1"/>
    <col min="2562" max="2562" width="10.5" style="4" customWidth="1"/>
    <col min="2563" max="2563" width="16.5" style="4" customWidth="1"/>
    <col min="2564" max="2564" width="8.125" style="4" customWidth="1"/>
    <col min="2565" max="2565" width="6.5" style="4" customWidth="1"/>
    <col min="2566" max="2567" width="8.75" style="4" customWidth="1"/>
    <col min="2568" max="2572" width="9" style="4" hidden="1" customWidth="1"/>
    <col min="2573" max="2575" width="11.25" style="4" customWidth="1"/>
    <col min="2576" max="2576" width="9" style="4" hidden="1" customWidth="1"/>
    <col min="2577" max="2577" width="6.875" style="4" customWidth="1"/>
    <col min="2578" max="2578" width="9" style="4" hidden="1" customWidth="1"/>
    <col min="2579" max="2579" width="8.375" style="4" customWidth="1"/>
    <col min="2580" max="2581" width="8.75" style="4" customWidth="1"/>
    <col min="2582" max="2582" width="10.25" style="4" customWidth="1"/>
    <col min="2583" max="2583" width="6.625" style="4" customWidth="1"/>
    <col min="2584" max="2584" width="8" style="4" customWidth="1"/>
    <col min="2585" max="2586" width="7.125" style="4" customWidth="1"/>
    <col min="2587" max="2587" width="9" style="4" customWidth="1"/>
    <col min="2588" max="2588" width="9.625" style="4" customWidth="1"/>
    <col min="2589" max="2589" width="11.625" style="4" customWidth="1"/>
    <col min="2590" max="2590" width="6.5" style="4" customWidth="1"/>
    <col min="2591" max="2591" width="7.375" style="4" customWidth="1"/>
    <col min="2592" max="2592" width="10.75" style="4" customWidth="1"/>
    <col min="2593" max="2593" width="9" style="4" customWidth="1"/>
    <col min="2594" max="2594" width="9" style="4"/>
    <col min="2595" max="2595" width="11.875" style="4" customWidth="1"/>
    <col min="2596" max="2596" width="9" style="4"/>
    <col min="2597" max="2598" width="9" style="4" customWidth="1"/>
    <col min="2599" max="2600" width="10.625" style="4" customWidth="1"/>
    <col min="2601" max="2601" width="10.75" style="4" customWidth="1"/>
    <col min="2602" max="2814" width="9" style="4"/>
    <col min="2815" max="2815" width="4.375" style="4" customWidth="1"/>
    <col min="2816" max="2816" width="9" style="4" hidden="1" customWidth="1"/>
    <col min="2817" max="2817" width="15.75" style="4" customWidth="1"/>
    <col min="2818" max="2818" width="10.5" style="4" customWidth="1"/>
    <col min="2819" max="2819" width="16.5" style="4" customWidth="1"/>
    <col min="2820" max="2820" width="8.125" style="4" customWidth="1"/>
    <col min="2821" max="2821" width="6.5" style="4" customWidth="1"/>
    <col min="2822" max="2823" width="8.75" style="4" customWidth="1"/>
    <col min="2824" max="2828" width="9" style="4" hidden="1" customWidth="1"/>
    <col min="2829" max="2831" width="11.25" style="4" customWidth="1"/>
    <col min="2832" max="2832" width="9" style="4" hidden="1" customWidth="1"/>
    <col min="2833" max="2833" width="6.875" style="4" customWidth="1"/>
    <col min="2834" max="2834" width="9" style="4" hidden="1" customWidth="1"/>
    <col min="2835" max="2835" width="8.375" style="4" customWidth="1"/>
    <col min="2836" max="2837" width="8.75" style="4" customWidth="1"/>
    <col min="2838" max="2838" width="10.25" style="4" customWidth="1"/>
    <col min="2839" max="2839" width="6.625" style="4" customWidth="1"/>
    <col min="2840" max="2840" width="8" style="4" customWidth="1"/>
    <col min="2841" max="2842" width="7.125" style="4" customWidth="1"/>
    <col min="2843" max="2843" width="9" style="4" customWidth="1"/>
    <col min="2844" max="2844" width="9.625" style="4" customWidth="1"/>
    <col min="2845" max="2845" width="11.625" style="4" customWidth="1"/>
    <col min="2846" max="2846" width="6.5" style="4" customWidth="1"/>
    <col min="2847" max="2847" width="7.375" style="4" customWidth="1"/>
    <col min="2848" max="2848" width="10.75" style="4" customWidth="1"/>
    <col min="2849" max="2849" width="9" style="4" customWidth="1"/>
    <col min="2850" max="2850" width="9" style="4"/>
    <col min="2851" max="2851" width="11.875" style="4" customWidth="1"/>
    <col min="2852" max="2852" width="9" style="4"/>
    <col min="2853" max="2854" width="9" style="4" customWidth="1"/>
    <col min="2855" max="2856" width="10.625" style="4" customWidth="1"/>
    <col min="2857" max="2857" width="10.75" style="4" customWidth="1"/>
    <col min="2858" max="3070" width="9" style="4"/>
    <col min="3071" max="3071" width="4.375" style="4" customWidth="1"/>
    <col min="3072" max="3072" width="9" style="4" hidden="1" customWidth="1"/>
    <col min="3073" max="3073" width="15.75" style="4" customWidth="1"/>
    <col min="3074" max="3074" width="10.5" style="4" customWidth="1"/>
    <col min="3075" max="3075" width="16.5" style="4" customWidth="1"/>
    <col min="3076" max="3076" width="8.125" style="4" customWidth="1"/>
    <col min="3077" max="3077" width="6.5" style="4" customWidth="1"/>
    <col min="3078" max="3079" width="8.75" style="4" customWidth="1"/>
    <col min="3080" max="3084" width="9" style="4" hidden="1" customWidth="1"/>
    <col min="3085" max="3087" width="11.25" style="4" customWidth="1"/>
    <col min="3088" max="3088" width="9" style="4" hidden="1" customWidth="1"/>
    <col min="3089" max="3089" width="6.875" style="4" customWidth="1"/>
    <col min="3090" max="3090" width="9" style="4" hidden="1" customWidth="1"/>
    <col min="3091" max="3091" width="8.375" style="4" customWidth="1"/>
    <col min="3092" max="3093" width="8.75" style="4" customWidth="1"/>
    <col min="3094" max="3094" width="10.25" style="4" customWidth="1"/>
    <col min="3095" max="3095" width="6.625" style="4" customWidth="1"/>
    <col min="3096" max="3096" width="8" style="4" customWidth="1"/>
    <col min="3097" max="3098" width="7.125" style="4" customWidth="1"/>
    <col min="3099" max="3099" width="9" style="4" customWidth="1"/>
    <col min="3100" max="3100" width="9.625" style="4" customWidth="1"/>
    <col min="3101" max="3101" width="11.625" style="4" customWidth="1"/>
    <col min="3102" max="3102" width="6.5" style="4" customWidth="1"/>
    <col min="3103" max="3103" width="7.375" style="4" customWidth="1"/>
    <col min="3104" max="3104" width="10.75" style="4" customWidth="1"/>
    <col min="3105" max="3105" width="9" style="4" customWidth="1"/>
    <col min="3106" max="3106" width="9" style="4"/>
    <col min="3107" max="3107" width="11.875" style="4" customWidth="1"/>
    <col min="3108" max="3108" width="9" style="4"/>
    <col min="3109" max="3110" width="9" style="4" customWidth="1"/>
    <col min="3111" max="3112" width="10.625" style="4" customWidth="1"/>
    <col min="3113" max="3113" width="10.75" style="4" customWidth="1"/>
    <col min="3114" max="3326" width="9" style="4"/>
    <col min="3327" max="3327" width="4.375" style="4" customWidth="1"/>
    <col min="3328" max="3328" width="9" style="4" hidden="1" customWidth="1"/>
    <col min="3329" max="3329" width="15.75" style="4" customWidth="1"/>
    <col min="3330" max="3330" width="10.5" style="4" customWidth="1"/>
    <col min="3331" max="3331" width="16.5" style="4" customWidth="1"/>
    <col min="3332" max="3332" width="8.125" style="4" customWidth="1"/>
    <col min="3333" max="3333" width="6.5" style="4" customWidth="1"/>
    <col min="3334" max="3335" width="8.75" style="4" customWidth="1"/>
    <col min="3336" max="3340" width="9" style="4" hidden="1" customWidth="1"/>
    <col min="3341" max="3343" width="11.25" style="4" customWidth="1"/>
    <col min="3344" max="3344" width="9" style="4" hidden="1" customWidth="1"/>
    <col min="3345" max="3345" width="6.875" style="4" customWidth="1"/>
    <col min="3346" max="3346" width="9" style="4" hidden="1" customWidth="1"/>
    <col min="3347" max="3347" width="8.375" style="4" customWidth="1"/>
    <col min="3348" max="3349" width="8.75" style="4" customWidth="1"/>
    <col min="3350" max="3350" width="10.25" style="4" customWidth="1"/>
    <col min="3351" max="3351" width="6.625" style="4" customWidth="1"/>
    <col min="3352" max="3352" width="8" style="4" customWidth="1"/>
    <col min="3353" max="3354" width="7.125" style="4" customWidth="1"/>
    <col min="3355" max="3355" width="9" style="4" customWidth="1"/>
    <col min="3356" max="3356" width="9.625" style="4" customWidth="1"/>
    <col min="3357" max="3357" width="11.625" style="4" customWidth="1"/>
    <col min="3358" max="3358" width="6.5" style="4" customWidth="1"/>
    <col min="3359" max="3359" width="7.375" style="4" customWidth="1"/>
    <col min="3360" max="3360" width="10.75" style="4" customWidth="1"/>
    <col min="3361" max="3361" width="9" style="4" customWidth="1"/>
    <col min="3362" max="3362" width="9" style="4"/>
    <col min="3363" max="3363" width="11.875" style="4" customWidth="1"/>
    <col min="3364" max="3364" width="9" style="4"/>
    <col min="3365" max="3366" width="9" style="4" customWidth="1"/>
    <col min="3367" max="3368" width="10.625" style="4" customWidth="1"/>
    <col min="3369" max="3369" width="10.75" style="4" customWidth="1"/>
    <col min="3370" max="3582" width="9" style="4"/>
    <col min="3583" max="3583" width="4.375" style="4" customWidth="1"/>
    <col min="3584" max="3584" width="9" style="4" hidden="1" customWidth="1"/>
    <col min="3585" max="3585" width="15.75" style="4" customWidth="1"/>
    <col min="3586" max="3586" width="10.5" style="4" customWidth="1"/>
    <col min="3587" max="3587" width="16.5" style="4" customWidth="1"/>
    <col min="3588" max="3588" width="8.125" style="4" customWidth="1"/>
    <col min="3589" max="3589" width="6.5" style="4" customWidth="1"/>
    <col min="3590" max="3591" width="8.75" style="4" customWidth="1"/>
    <col min="3592" max="3596" width="9" style="4" hidden="1" customWidth="1"/>
    <col min="3597" max="3599" width="11.25" style="4" customWidth="1"/>
    <col min="3600" max="3600" width="9" style="4" hidden="1" customWidth="1"/>
    <col min="3601" max="3601" width="6.875" style="4" customWidth="1"/>
    <col min="3602" max="3602" width="9" style="4" hidden="1" customWidth="1"/>
    <col min="3603" max="3603" width="8.375" style="4" customWidth="1"/>
    <col min="3604" max="3605" width="8.75" style="4" customWidth="1"/>
    <col min="3606" max="3606" width="10.25" style="4" customWidth="1"/>
    <col min="3607" max="3607" width="6.625" style="4" customWidth="1"/>
    <col min="3608" max="3608" width="8" style="4" customWidth="1"/>
    <col min="3609" max="3610" width="7.125" style="4" customWidth="1"/>
    <col min="3611" max="3611" width="9" style="4" customWidth="1"/>
    <col min="3612" max="3612" width="9.625" style="4" customWidth="1"/>
    <col min="3613" max="3613" width="11.625" style="4" customWidth="1"/>
    <col min="3614" max="3614" width="6.5" style="4" customWidth="1"/>
    <col min="3615" max="3615" width="7.375" style="4" customWidth="1"/>
    <col min="3616" max="3616" width="10.75" style="4" customWidth="1"/>
    <col min="3617" max="3617" width="9" style="4" customWidth="1"/>
    <col min="3618" max="3618" width="9" style="4"/>
    <col min="3619" max="3619" width="11.875" style="4" customWidth="1"/>
    <col min="3620" max="3620" width="9" style="4"/>
    <col min="3621" max="3622" width="9" style="4" customWidth="1"/>
    <col min="3623" max="3624" width="10.625" style="4" customWidth="1"/>
    <col min="3625" max="3625" width="10.75" style="4" customWidth="1"/>
    <col min="3626" max="3838" width="9" style="4"/>
    <col min="3839" max="3839" width="4.375" style="4" customWidth="1"/>
    <col min="3840" max="3840" width="9" style="4" hidden="1" customWidth="1"/>
    <col min="3841" max="3841" width="15.75" style="4" customWidth="1"/>
    <col min="3842" max="3842" width="10.5" style="4" customWidth="1"/>
    <col min="3843" max="3843" width="16.5" style="4" customWidth="1"/>
    <col min="3844" max="3844" width="8.125" style="4" customWidth="1"/>
    <col min="3845" max="3845" width="6.5" style="4" customWidth="1"/>
    <col min="3846" max="3847" width="8.75" style="4" customWidth="1"/>
    <col min="3848" max="3852" width="9" style="4" hidden="1" customWidth="1"/>
    <col min="3853" max="3855" width="11.25" style="4" customWidth="1"/>
    <col min="3856" max="3856" width="9" style="4" hidden="1" customWidth="1"/>
    <col min="3857" max="3857" width="6.875" style="4" customWidth="1"/>
    <col min="3858" max="3858" width="9" style="4" hidden="1" customWidth="1"/>
    <col min="3859" max="3859" width="8.375" style="4" customWidth="1"/>
    <col min="3860" max="3861" width="8.75" style="4" customWidth="1"/>
    <col min="3862" max="3862" width="10.25" style="4" customWidth="1"/>
    <col min="3863" max="3863" width="6.625" style="4" customWidth="1"/>
    <col min="3864" max="3864" width="8" style="4" customWidth="1"/>
    <col min="3865" max="3866" width="7.125" style="4" customWidth="1"/>
    <col min="3867" max="3867" width="9" style="4" customWidth="1"/>
    <col min="3868" max="3868" width="9.625" style="4" customWidth="1"/>
    <col min="3869" max="3869" width="11.625" style="4" customWidth="1"/>
    <col min="3870" max="3870" width="6.5" style="4" customWidth="1"/>
    <col min="3871" max="3871" width="7.375" style="4" customWidth="1"/>
    <col min="3872" max="3872" width="10.75" style="4" customWidth="1"/>
    <col min="3873" max="3873" width="9" style="4" customWidth="1"/>
    <col min="3874" max="3874" width="9" style="4"/>
    <col min="3875" max="3875" width="11.875" style="4" customWidth="1"/>
    <col min="3876" max="3876" width="9" style="4"/>
    <col min="3877" max="3878" width="9" style="4" customWidth="1"/>
    <col min="3879" max="3880" width="10.625" style="4" customWidth="1"/>
    <col min="3881" max="3881" width="10.75" style="4" customWidth="1"/>
    <col min="3882" max="4094" width="9" style="4"/>
    <col min="4095" max="4095" width="4.375" style="4" customWidth="1"/>
    <col min="4096" max="4096" width="9" style="4" hidden="1" customWidth="1"/>
    <col min="4097" max="4097" width="15.75" style="4" customWidth="1"/>
    <col min="4098" max="4098" width="10.5" style="4" customWidth="1"/>
    <col min="4099" max="4099" width="16.5" style="4" customWidth="1"/>
    <col min="4100" max="4100" width="8.125" style="4" customWidth="1"/>
    <col min="4101" max="4101" width="6.5" style="4" customWidth="1"/>
    <col min="4102" max="4103" width="8.75" style="4" customWidth="1"/>
    <col min="4104" max="4108" width="9" style="4" hidden="1" customWidth="1"/>
    <col min="4109" max="4111" width="11.25" style="4" customWidth="1"/>
    <col min="4112" max="4112" width="9" style="4" hidden="1" customWidth="1"/>
    <col min="4113" max="4113" width="6.875" style="4" customWidth="1"/>
    <col min="4114" max="4114" width="9" style="4" hidden="1" customWidth="1"/>
    <col min="4115" max="4115" width="8.375" style="4" customWidth="1"/>
    <col min="4116" max="4117" width="8.75" style="4" customWidth="1"/>
    <col min="4118" max="4118" width="10.25" style="4" customWidth="1"/>
    <col min="4119" max="4119" width="6.625" style="4" customWidth="1"/>
    <col min="4120" max="4120" width="8" style="4" customWidth="1"/>
    <col min="4121" max="4122" width="7.125" style="4" customWidth="1"/>
    <col min="4123" max="4123" width="9" style="4" customWidth="1"/>
    <col min="4124" max="4124" width="9.625" style="4" customWidth="1"/>
    <col min="4125" max="4125" width="11.625" style="4" customWidth="1"/>
    <col min="4126" max="4126" width="6.5" style="4" customWidth="1"/>
    <col min="4127" max="4127" width="7.375" style="4" customWidth="1"/>
    <col min="4128" max="4128" width="10.75" style="4" customWidth="1"/>
    <col min="4129" max="4129" width="9" style="4" customWidth="1"/>
    <col min="4130" max="4130" width="9" style="4"/>
    <col min="4131" max="4131" width="11.875" style="4" customWidth="1"/>
    <col min="4132" max="4132" width="9" style="4"/>
    <col min="4133" max="4134" width="9" style="4" customWidth="1"/>
    <col min="4135" max="4136" width="10.625" style="4" customWidth="1"/>
    <col min="4137" max="4137" width="10.75" style="4" customWidth="1"/>
    <col min="4138" max="4350" width="9" style="4"/>
    <col min="4351" max="4351" width="4.375" style="4" customWidth="1"/>
    <col min="4352" max="4352" width="9" style="4" hidden="1" customWidth="1"/>
    <col min="4353" max="4353" width="15.75" style="4" customWidth="1"/>
    <col min="4354" max="4354" width="10.5" style="4" customWidth="1"/>
    <col min="4355" max="4355" width="16.5" style="4" customWidth="1"/>
    <col min="4356" max="4356" width="8.125" style="4" customWidth="1"/>
    <col min="4357" max="4357" width="6.5" style="4" customWidth="1"/>
    <col min="4358" max="4359" width="8.75" style="4" customWidth="1"/>
    <col min="4360" max="4364" width="9" style="4" hidden="1" customWidth="1"/>
    <col min="4365" max="4367" width="11.25" style="4" customWidth="1"/>
    <col min="4368" max="4368" width="9" style="4" hidden="1" customWidth="1"/>
    <col min="4369" max="4369" width="6.875" style="4" customWidth="1"/>
    <col min="4370" max="4370" width="9" style="4" hidden="1" customWidth="1"/>
    <col min="4371" max="4371" width="8.375" style="4" customWidth="1"/>
    <col min="4372" max="4373" width="8.75" style="4" customWidth="1"/>
    <col min="4374" max="4374" width="10.25" style="4" customWidth="1"/>
    <col min="4375" max="4375" width="6.625" style="4" customWidth="1"/>
    <col min="4376" max="4376" width="8" style="4" customWidth="1"/>
    <col min="4377" max="4378" width="7.125" style="4" customWidth="1"/>
    <col min="4379" max="4379" width="9" style="4" customWidth="1"/>
    <col min="4380" max="4380" width="9.625" style="4" customWidth="1"/>
    <col min="4381" max="4381" width="11.625" style="4" customWidth="1"/>
    <col min="4382" max="4382" width="6.5" style="4" customWidth="1"/>
    <col min="4383" max="4383" width="7.375" style="4" customWidth="1"/>
    <col min="4384" max="4384" width="10.75" style="4" customWidth="1"/>
    <col min="4385" max="4385" width="9" style="4" customWidth="1"/>
    <col min="4386" max="4386" width="9" style="4"/>
    <col min="4387" max="4387" width="11.875" style="4" customWidth="1"/>
    <col min="4388" max="4388" width="9" style="4"/>
    <col min="4389" max="4390" width="9" style="4" customWidth="1"/>
    <col min="4391" max="4392" width="10.625" style="4" customWidth="1"/>
    <col min="4393" max="4393" width="10.75" style="4" customWidth="1"/>
    <col min="4394" max="4606" width="9" style="4"/>
    <col min="4607" max="4607" width="4.375" style="4" customWidth="1"/>
    <col min="4608" max="4608" width="9" style="4" hidden="1" customWidth="1"/>
    <col min="4609" max="4609" width="15.75" style="4" customWidth="1"/>
    <col min="4610" max="4610" width="10.5" style="4" customWidth="1"/>
    <col min="4611" max="4611" width="16.5" style="4" customWidth="1"/>
    <col min="4612" max="4612" width="8.125" style="4" customWidth="1"/>
    <col min="4613" max="4613" width="6.5" style="4" customWidth="1"/>
    <col min="4614" max="4615" width="8.75" style="4" customWidth="1"/>
    <col min="4616" max="4620" width="9" style="4" hidden="1" customWidth="1"/>
    <col min="4621" max="4623" width="11.25" style="4" customWidth="1"/>
    <col min="4624" max="4624" width="9" style="4" hidden="1" customWidth="1"/>
    <col min="4625" max="4625" width="6.875" style="4" customWidth="1"/>
    <col min="4626" max="4626" width="9" style="4" hidden="1" customWidth="1"/>
    <col min="4627" max="4627" width="8.375" style="4" customWidth="1"/>
    <col min="4628" max="4629" width="8.75" style="4" customWidth="1"/>
    <col min="4630" max="4630" width="10.25" style="4" customWidth="1"/>
    <col min="4631" max="4631" width="6.625" style="4" customWidth="1"/>
    <col min="4632" max="4632" width="8" style="4" customWidth="1"/>
    <col min="4633" max="4634" width="7.125" style="4" customWidth="1"/>
    <col min="4635" max="4635" width="9" style="4" customWidth="1"/>
    <col min="4636" max="4636" width="9.625" style="4" customWidth="1"/>
    <col min="4637" max="4637" width="11.625" style="4" customWidth="1"/>
    <col min="4638" max="4638" width="6.5" style="4" customWidth="1"/>
    <col min="4639" max="4639" width="7.375" style="4" customWidth="1"/>
    <col min="4640" max="4640" width="10.75" style="4" customWidth="1"/>
    <col min="4641" max="4641" width="9" style="4" customWidth="1"/>
    <col min="4642" max="4642" width="9" style="4"/>
    <col min="4643" max="4643" width="11.875" style="4" customWidth="1"/>
    <col min="4644" max="4644" width="9" style="4"/>
    <col min="4645" max="4646" width="9" style="4" customWidth="1"/>
    <col min="4647" max="4648" width="10.625" style="4" customWidth="1"/>
    <col min="4649" max="4649" width="10.75" style="4" customWidth="1"/>
    <col min="4650" max="4862" width="9" style="4"/>
    <col min="4863" max="4863" width="4.375" style="4" customWidth="1"/>
    <col min="4864" max="4864" width="9" style="4" hidden="1" customWidth="1"/>
    <col min="4865" max="4865" width="15.75" style="4" customWidth="1"/>
    <col min="4866" max="4866" width="10.5" style="4" customWidth="1"/>
    <col min="4867" max="4867" width="16.5" style="4" customWidth="1"/>
    <col min="4868" max="4868" width="8.125" style="4" customWidth="1"/>
    <col min="4869" max="4869" width="6.5" style="4" customWidth="1"/>
    <col min="4870" max="4871" width="8.75" style="4" customWidth="1"/>
    <col min="4872" max="4876" width="9" style="4" hidden="1" customWidth="1"/>
    <col min="4877" max="4879" width="11.25" style="4" customWidth="1"/>
    <col min="4880" max="4880" width="9" style="4" hidden="1" customWidth="1"/>
    <col min="4881" max="4881" width="6.875" style="4" customWidth="1"/>
    <col min="4882" max="4882" width="9" style="4" hidden="1" customWidth="1"/>
    <col min="4883" max="4883" width="8.375" style="4" customWidth="1"/>
    <col min="4884" max="4885" width="8.75" style="4" customWidth="1"/>
    <col min="4886" max="4886" width="10.25" style="4" customWidth="1"/>
    <col min="4887" max="4887" width="6.625" style="4" customWidth="1"/>
    <col min="4888" max="4888" width="8" style="4" customWidth="1"/>
    <col min="4889" max="4890" width="7.125" style="4" customWidth="1"/>
    <col min="4891" max="4891" width="9" style="4" customWidth="1"/>
    <col min="4892" max="4892" width="9.625" style="4" customWidth="1"/>
    <col min="4893" max="4893" width="11.625" style="4" customWidth="1"/>
    <col min="4894" max="4894" width="6.5" style="4" customWidth="1"/>
    <col min="4895" max="4895" width="7.375" style="4" customWidth="1"/>
    <col min="4896" max="4896" width="10.75" style="4" customWidth="1"/>
    <col min="4897" max="4897" width="9" style="4" customWidth="1"/>
    <col min="4898" max="4898" width="9" style="4"/>
    <col min="4899" max="4899" width="11.875" style="4" customWidth="1"/>
    <col min="4900" max="4900" width="9" style="4"/>
    <col min="4901" max="4902" width="9" style="4" customWidth="1"/>
    <col min="4903" max="4904" width="10.625" style="4" customWidth="1"/>
    <col min="4905" max="4905" width="10.75" style="4" customWidth="1"/>
    <col min="4906" max="5118" width="9" style="4"/>
    <col min="5119" max="5119" width="4.375" style="4" customWidth="1"/>
    <col min="5120" max="5120" width="9" style="4" hidden="1" customWidth="1"/>
    <col min="5121" max="5121" width="15.75" style="4" customWidth="1"/>
    <col min="5122" max="5122" width="10.5" style="4" customWidth="1"/>
    <col min="5123" max="5123" width="16.5" style="4" customWidth="1"/>
    <col min="5124" max="5124" width="8.125" style="4" customWidth="1"/>
    <col min="5125" max="5125" width="6.5" style="4" customWidth="1"/>
    <col min="5126" max="5127" width="8.75" style="4" customWidth="1"/>
    <col min="5128" max="5132" width="9" style="4" hidden="1" customWidth="1"/>
    <col min="5133" max="5135" width="11.25" style="4" customWidth="1"/>
    <col min="5136" max="5136" width="9" style="4" hidden="1" customWidth="1"/>
    <col min="5137" max="5137" width="6.875" style="4" customWidth="1"/>
    <col min="5138" max="5138" width="9" style="4" hidden="1" customWidth="1"/>
    <col min="5139" max="5139" width="8.375" style="4" customWidth="1"/>
    <col min="5140" max="5141" width="8.75" style="4" customWidth="1"/>
    <col min="5142" max="5142" width="10.25" style="4" customWidth="1"/>
    <col min="5143" max="5143" width="6.625" style="4" customWidth="1"/>
    <col min="5144" max="5144" width="8" style="4" customWidth="1"/>
    <col min="5145" max="5146" width="7.125" style="4" customWidth="1"/>
    <col min="5147" max="5147" width="9" style="4" customWidth="1"/>
    <col min="5148" max="5148" width="9.625" style="4" customWidth="1"/>
    <col min="5149" max="5149" width="11.625" style="4" customWidth="1"/>
    <col min="5150" max="5150" width="6.5" style="4" customWidth="1"/>
    <col min="5151" max="5151" width="7.375" style="4" customWidth="1"/>
    <col min="5152" max="5152" width="10.75" style="4" customWidth="1"/>
    <col min="5153" max="5153" width="9" style="4" customWidth="1"/>
    <col min="5154" max="5154" width="9" style="4"/>
    <col min="5155" max="5155" width="11.875" style="4" customWidth="1"/>
    <col min="5156" max="5156" width="9" style="4"/>
    <col min="5157" max="5158" width="9" style="4" customWidth="1"/>
    <col min="5159" max="5160" width="10.625" style="4" customWidth="1"/>
    <col min="5161" max="5161" width="10.75" style="4" customWidth="1"/>
    <col min="5162" max="5374" width="9" style="4"/>
    <col min="5375" max="5375" width="4.375" style="4" customWidth="1"/>
    <col min="5376" max="5376" width="9" style="4" hidden="1" customWidth="1"/>
    <col min="5377" max="5377" width="15.75" style="4" customWidth="1"/>
    <col min="5378" max="5378" width="10.5" style="4" customWidth="1"/>
    <col min="5379" max="5379" width="16.5" style="4" customWidth="1"/>
    <col min="5380" max="5380" width="8.125" style="4" customWidth="1"/>
    <col min="5381" max="5381" width="6.5" style="4" customWidth="1"/>
    <col min="5382" max="5383" width="8.75" style="4" customWidth="1"/>
    <col min="5384" max="5388" width="9" style="4" hidden="1" customWidth="1"/>
    <col min="5389" max="5391" width="11.25" style="4" customWidth="1"/>
    <col min="5392" max="5392" width="9" style="4" hidden="1" customWidth="1"/>
    <col min="5393" max="5393" width="6.875" style="4" customWidth="1"/>
    <col min="5394" max="5394" width="9" style="4" hidden="1" customWidth="1"/>
    <col min="5395" max="5395" width="8.375" style="4" customWidth="1"/>
    <col min="5396" max="5397" width="8.75" style="4" customWidth="1"/>
    <col min="5398" max="5398" width="10.25" style="4" customWidth="1"/>
    <col min="5399" max="5399" width="6.625" style="4" customWidth="1"/>
    <col min="5400" max="5400" width="8" style="4" customWidth="1"/>
    <col min="5401" max="5402" width="7.125" style="4" customWidth="1"/>
    <col min="5403" max="5403" width="9" style="4" customWidth="1"/>
    <col min="5404" max="5404" width="9.625" style="4" customWidth="1"/>
    <col min="5405" max="5405" width="11.625" style="4" customWidth="1"/>
    <col min="5406" max="5406" width="6.5" style="4" customWidth="1"/>
    <col min="5407" max="5407" width="7.375" style="4" customWidth="1"/>
    <col min="5408" max="5408" width="10.75" style="4" customWidth="1"/>
    <col min="5409" max="5409" width="9" style="4" customWidth="1"/>
    <col min="5410" max="5410" width="9" style="4"/>
    <col min="5411" max="5411" width="11.875" style="4" customWidth="1"/>
    <col min="5412" max="5412" width="9" style="4"/>
    <col min="5413" max="5414" width="9" style="4" customWidth="1"/>
    <col min="5415" max="5416" width="10.625" style="4" customWidth="1"/>
    <col min="5417" max="5417" width="10.75" style="4" customWidth="1"/>
    <col min="5418" max="5630" width="9" style="4"/>
    <col min="5631" max="5631" width="4.375" style="4" customWidth="1"/>
    <col min="5632" max="5632" width="9" style="4" hidden="1" customWidth="1"/>
    <col min="5633" max="5633" width="15.75" style="4" customWidth="1"/>
    <col min="5634" max="5634" width="10.5" style="4" customWidth="1"/>
    <col min="5635" max="5635" width="16.5" style="4" customWidth="1"/>
    <col min="5636" max="5636" width="8.125" style="4" customWidth="1"/>
    <col min="5637" max="5637" width="6.5" style="4" customWidth="1"/>
    <col min="5638" max="5639" width="8.75" style="4" customWidth="1"/>
    <col min="5640" max="5644" width="9" style="4" hidden="1" customWidth="1"/>
    <col min="5645" max="5647" width="11.25" style="4" customWidth="1"/>
    <col min="5648" max="5648" width="9" style="4" hidden="1" customWidth="1"/>
    <col min="5649" max="5649" width="6.875" style="4" customWidth="1"/>
    <col min="5650" max="5650" width="9" style="4" hidden="1" customWidth="1"/>
    <col min="5651" max="5651" width="8.375" style="4" customWidth="1"/>
    <col min="5652" max="5653" width="8.75" style="4" customWidth="1"/>
    <col min="5654" max="5654" width="10.25" style="4" customWidth="1"/>
    <col min="5655" max="5655" width="6.625" style="4" customWidth="1"/>
    <col min="5656" max="5656" width="8" style="4" customWidth="1"/>
    <col min="5657" max="5658" width="7.125" style="4" customWidth="1"/>
    <col min="5659" max="5659" width="9" style="4" customWidth="1"/>
    <col min="5660" max="5660" width="9.625" style="4" customWidth="1"/>
    <col min="5661" max="5661" width="11.625" style="4" customWidth="1"/>
    <col min="5662" max="5662" width="6.5" style="4" customWidth="1"/>
    <col min="5663" max="5663" width="7.375" style="4" customWidth="1"/>
    <col min="5664" max="5664" width="10.75" style="4" customWidth="1"/>
    <col min="5665" max="5665" width="9" style="4" customWidth="1"/>
    <col min="5666" max="5666" width="9" style="4"/>
    <col min="5667" max="5667" width="11.875" style="4" customWidth="1"/>
    <col min="5668" max="5668" width="9" style="4"/>
    <col min="5669" max="5670" width="9" style="4" customWidth="1"/>
    <col min="5671" max="5672" width="10.625" style="4" customWidth="1"/>
    <col min="5673" max="5673" width="10.75" style="4" customWidth="1"/>
    <col min="5674" max="5886" width="9" style="4"/>
    <col min="5887" max="5887" width="4.375" style="4" customWidth="1"/>
    <col min="5888" max="5888" width="9" style="4" hidden="1" customWidth="1"/>
    <col min="5889" max="5889" width="15.75" style="4" customWidth="1"/>
    <col min="5890" max="5890" width="10.5" style="4" customWidth="1"/>
    <col min="5891" max="5891" width="16.5" style="4" customWidth="1"/>
    <col min="5892" max="5892" width="8.125" style="4" customWidth="1"/>
    <col min="5893" max="5893" width="6.5" style="4" customWidth="1"/>
    <col min="5894" max="5895" width="8.75" style="4" customWidth="1"/>
    <col min="5896" max="5900" width="9" style="4" hidden="1" customWidth="1"/>
    <col min="5901" max="5903" width="11.25" style="4" customWidth="1"/>
    <col min="5904" max="5904" width="9" style="4" hidden="1" customWidth="1"/>
    <col min="5905" max="5905" width="6.875" style="4" customWidth="1"/>
    <col min="5906" max="5906" width="9" style="4" hidden="1" customWidth="1"/>
    <col min="5907" max="5907" width="8.375" style="4" customWidth="1"/>
    <col min="5908" max="5909" width="8.75" style="4" customWidth="1"/>
    <col min="5910" max="5910" width="10.25" style="4" customWidth="1"/>
    <col min="5911" max="5911" width="6.625" style="4" customWidth="1"/>
    <col min="5912" max="5912" width="8" style="4" customWidth="1"/>
    <col min="5913" max="5914" width="7.125" style="4" customWidth="1"/>
    <col min="5915" max="5915" width="9" style="4" customWidth="1"/>
    <col min="5916" max="5916" width="9.625" style="4" customWidth="1"/>
    <col min="5917" max="5917" width="11.625" style="4" customWidth="1"/>
    <col min="5918" max="5918" width="6.5" style="4" customWidth="1"/>
    <col min="5919" max="5919" width="7.375" style="4" customWidth="1"/>
    <col min="5920" max="5920" width="10.75" style="4" customWidth="1"/>
    <col min="5921" max="5921" width="9" style="4" customWidth="1"/>
    <col min="5922" max="5922" width="9" style="4"/>
    <col min="5923" max="5923" width="11.875" style="4" customWidth="1"/>
    <col min="5924" max="5924" width="9" style="4"/>
    <col min="5925" max="5926" width="9" style="4" customWidth="1"/>
    <col min="5927" max="5928" width="10.625" style="4" customWidth="1"/>
    <col min="5929" max="5929" width="10.75" style="4" customWidth="1"/>
    <col min="5930" max="6142" width="9" style="4"/>
    <col min="6143" max="6143" width="4.375" style="4" customWidth="1"/>
    <col min="6144" max="6144" width="9" style="4" hidden="1" customWidth="1"/>
    <col min="6145" max="6145" width="15.75" style="4" customWidth="1"/>
    <col min="6146" max="6146" width="10.5" style="4" customWidth="1"/>
    <col min="6147" max="6147" width="16.5" style="4" customWidth="1"/>
    <col min="6148" max="6148" width="8.125" style="4" customWidth="1"/>
    <col min="6149" max="6149" width="6.5" style="4" customWidth="1"/>
    <col min="6150" max="6151" width="8.75" style="4" customWidth="1"/>
    <col min="6152" max="6156" width="9" style="4" hidden="1" customWidth="1"/>
    <col min="6157" max="6159" width="11.25" style="4" customWidth="1"/>
    <col min="6160" max="6160" width="9" style="4" hidden="1" customWidth="1"/>
    <col min="6161" max="6161" width="6.875" style="4" customWidth="1"/>
    <col min="6162" max="6162" width="9" style="4" hidden="1" customWidth="1"/>
    <col min="6163" max="6163" width="8.375" style="4" customWidth="1"/>
    <col min="6164" max="6165" width="8.75" style="4" customWidth="1"/>
    <col min="6166" max="6166" width="10.25" style="4" customWidth="1"/>
    <col min="6167" max="6167" width="6.625" style="4" customWidth="1"/>
    <col min="6168" max="6168" width="8" style="4" customWidth="1"/>
    <col min="6169" max="6170" width="7.125" style="4" customWidth="1"/>
    <col min="6171" max="6171" width="9" style="4" customWidth="1"/>
    <col min="6172" max="6172" width="9.625" style="4" customWidth="1"/>
    <col min="6173" max="6173" width="11.625" style="4" customWidth="1"/>
    <col min="6174" max="6174" width="6.5" style="4" customWidth="1"/>
    <col min="6175" max="6175" width="7.375" style="4" customWidth="1"/>
    <col min="6176" max="6176" width="10.75" style="4" customWidth="1"/>
    <col min="6177" max="6177" width="9" style="4" customWidth="1"/>
    <col min="6178" max="6178" width="9" style="4"/>
    <col min="6179" max="6179" width="11.875" style="4" customWidth="1"/>
    <col min="6180" max="6180" width="9" style="4"/>
    <col min="6181" max="6182" width="9" style="4" customWidth="1"/>
    <col min="6183" max="6184" width="10.625" style="4" customWidth="1"/>
    <col min="6185" max="6185" width="10.75" style="4" customWidth="1"/>
    <col min="6186" max="6398" width="9" style="4"/>
    <col min="6399" max="6399" width="4.375" style="4" customWidth="1"/>
    <col min="6400" max="6400" width="9" style="4" hidden="1" customWidth="1"/>
    <col min="6401" max="6401" width="15.75" style="4" customWidth="1"/>
    <col min="6402" max="6402" width="10.5" style="4" customWidth="1"/>
    <col min="6403" max="6403" width="16.5" style="4" customWidth="1"/>
    <col min="6404" max="6404" width="8.125" style="4" customWidth="1"/>
    <col min="6405" max="6405" width="6.5" style="4" customWidth="1"/>
    <col min="6406" max="6407" width="8.75" style="4" customWidth="1"/>
    <col min="6408" max="6412" width="9" style="4" hidden="1" customWidth="1"/>
    <col min="6413" max="6415" width="11.25" style="4" customWidth="1"/>
    <col min="6416" max="6416" width="9" style="4" hidden="1" customWidth="1"/>
    <col min="6417" max="6417" width="6.875" style="4" customWidth="1"/>
    <col min="6418" max="6418" width="9" style="4" hidden="1" customWidth="1"/>
    <col min="6419" max="6419" width="8.375" style="4" customWidth="1"/>
    <col min="6420" max="6421" width="8.75" style="4" customWidth="1"/>
    <col min="6422" max="6422" width="10.25" style="4" customWidth="1"/>
    <col min="6423" max="6423" width="6.625" style="4" customWidth="1"/>
    <col min="6424" max="6424" width="8" style="4" customWidth="1"/>
    <col min="6425" max="6426" width="7.125" style="4" customWidth="1"/>
    <col min="6427" max="6427" width="9" style="4" customWidth="1"/>
    <col min="6428" max="6428" width="9.625" style="4" customWidth="1"/>
    <col min="6429" max="6429" width="11.625" style="4" customWidth="1"/>
    <col min="6430" max="6430" width="6.5" style="4" customWidth="1"/>
    <col min="6431" max="6431" width="7.375" style="4" customWidth="1"/>
    <col min="6432" max="6432" width="10.75" style="4" customWidth="1"/>
    <col min="6433" max="6433" width="9" style="4" customWidth="1"/>
    <col min="6434" max="6434" width="9" style="4"/>
    <col min="6435" max="6435" width="11.875" style="4" customWidth="1"/>
    <col min="6436" max="6436" width="9" style="4"/>
    <col min="6437" max="6438" width="9" style="4" customWidth="1"/>
    <col min="6439" max="6440" width="10.625" style="4" customWidth="1"/>
    <col min="6441" max="6441" width="10.75" style="4" customWidth="1"/>
    <col min="6442" max="6654" width="9" style="4"/>
    <col min="6655" max="6655" width="4.375" style="4" customWidth="1"/>
    <col min="6656" max="6656" width="9" style="4" hidden="1" customWidth="1"/>
    <col min="6657" max="6657" width="15.75" style="4" customWidth="1"/>
    <col min="6658" max="6658" width="10.5" style="4" customWidth="1"/>
    <col min="6659" max="6659" width="16.5" style="4" customWidth="1"/>
    <col min="6660" max="6660" width="8.125" style="4" customWidth="1"/>
    <col min="6661" max="6661" width="6.5" style="4" customWidth="1"/>
    <col min="6662" max="6663" width="8.75" style="4" customWidth="1"/>
    <col min="6664" max="6668" width="9" style="4" hidden="1" customWidth="1"/>
    <col min="6669" max="6671" width="11.25" style="4" customWidth="1"/>
    <col min="6672" max="6672" width="9" style="4" hidden="1" customWidth="1"/>
    <col min="6673" max="6673" width="6.875" style="4" customWidth="1"/>
    <col min="6674" max="6674" width="9" style="4" hidden="1" customWidth="1"/>
    <col min="6675" max="6675" width="8.375" style="4" customWidth="1"/>
    <col min="6676" max="6677" width="8.75" style="4" customWidth="1"/>
    <col min="6678" max="6678" width="10.25" style="4" customWidth="1"/>
    <col min="6679" max="6679" width="6.625" style="4" customWidth="1"/>
    <col min="6680" max="6680" width="8" style="4" customWidth="1"/>
    <col min="6681" max="6682" width="7.125" style="4" customWidth="1"/>
    <col min="6683" max="6683" width="9" style="4" customWidth="1"/>
    <col min="6684" max="6684" width="9.625" style="4" customWidth="1"/>
    <col min="6685" max="6685" width="11.625" style="4" customWidth="1"/>
    <col min="6686" max="6686" width="6.5" style="4" customWidth="1"/>
    <col min="6687" max="6687" width="7.375" style="4" customWidth="1"/>
    <col min="6688" max="6688" width="10.75" style="4" customWidth="1"/>
    <col min="6689" max="6689" width="9" style="4" customWidth="1"/>
    <col min="6690" max="6690" width="9" style="4"/>
    <col min="6691" max="6691" width="11.875" style="4" customWidth="1"/>
    <col min="6692" max="6692" width="9" style="4"/>
    <col min="6693" max="6694" width="9" style="4" customWidth="1"/>
    <col min="6695" max="6696" width="10.625" style="4" customWidth="1"/>
    <col min="6697" max="6697" width="10.75" style="4" customWidth="1"/>
    <col min="6698" max="6910" width="9" style="4"/>
    <col min="6911" max="6911" width="4.375" style="4" customWidth="1"/>
    <col min="6912" max="6912" width="9" style="4" hidden="1" customWidth="1"/>
    <col min="6913" max="6913" width="15.75" style="4" customWidth="1"/>
    <col min="6914" max="6914" width="10.5" style="4" customWidth="1"/>
    <col min="6915" max="6915" width="16.5" style="4" customWidth="1"/>
    <col min="6916" max="6916" width="8.125" style="4" customWidth="1"/>
    <col min="6917" max="6917" width="6.5" style="4" customWidth="1"/>
    <col min="6918" max="6919" width="8.75" style="4" customWidth="1"/>
    <col min="6920" max="6924" width="9" style="4" hidden="1" customWidth="1"/>
    <col min="6925" max="6927" width="11.25" style="4" customWidth="1"/>
    <col min="6928" max="6928" width="9" style="4" hidden="1" customWidth="1"/>
    <col min="6929" max="6929" width="6.875" style="4" customWidth="1"/>
    <col min="6930" max="6930" width="9" style="4" hidden="1" customWidth="1"/>
    <col min="6931" max="6931" width="8.375" style="4" customWidth="1"/>
    <col min="6932" max="6933" width="8.75" style="4" customWidth="1"/>
    <col min="6934" max="6934" width="10.25" style="4" customWidth="1"/>
    <col min="6935" max="6935" width="6.625" style="4" customWidth="1"/>
    <col min="6936" max="6936" width="8" style="4" customWidth="1"/>
    <col min="6937" max="6938" width="7.125" style="4" customWidth="1"/>
    <col min="6939" max="6939" width="9" style="4" customWidth="1"/>
    <col min="6940" max="6940" width="9.625" style="4" customWidth="1"/>
    <col min="6941" max="6941" width="11.625" style="4" customWidth="1"/>
    <col min="6942" max="6942" width="6.5" style="4" customWidth="1"/>
    <col min="6943" max="6943" width="7.375" style="4" customWidth="1"/>
    <col min="6944" max="6944" width="10.75" style="4" customWidth="1"/>
    <col min="6945" max="6945" width="9" style="4" customWidth="1"/>
    <col min="6946" max="6946" width="9" style="4"/>
    <col min="6947" max="6947" width="11.875" style="4" customWidth="1"/>
    <col min="6948" max="6948" width="9" style="4"/>
    <col min="6949" max="6950" width="9" style="4" customWidth="1"/>
    <col min="6951" max="6952" width="10.625" style="4" customWidth="1"/>
    <col min="6953" max="6953" width="10.75" style="4" customWidth="1"/>
    <col min="6954" max="7166" width="9" style="4"/>
    <col min="7167" max="7167" width="4.375" style="4" customWidth="1"/>
    <col min="7168" max="7168" width="9" style="4" hidden="1" customWidth="1"/>
    <col min="7169" max="7169" width="15.75" style="4" customWidth="1"/>
    <col min="7170" max="7170" width="10.5" style="4" customWidth="1"/>
    <col min="7171" max="7171" width="16.5" style="4" customWidth="1"/>
    <col min="7172" max="7172" width="8.125" style="4" customWidth="1"/>
    <col min="7173" max="7173" width="6.5" style="4" customWidth="1"/>
    <col min="7174" max="7175" width="8.75" style="4" customWidth="1"/>
    <col min="7176" max="7180" width="9" style="4" hidden="1" customWidth="1"/>
    <col min="7181" max="7183" width="11.25" style="4" customWidth="1"/>
    <col min="7184" max="7184" width="9" style="4" hidden="1" customWidth="1"/>
    <col min="7185" max="7185" width="6.875" style="4" customWidth="1"/>
    <col min="7186" max="7186" width="9" style="4" hidden="1" customWidth="1"/>
    <col min="7187" max="7187" width="8.375" style="4" customWidth="1"/>
    <col min="7188" max="7189" width="8.75" style="4" customWidth="1"/>
    <col min="7190" max="7190" width="10.25" style="4" customWidth="1"/>
    <col min="7191" max="7191" width="6.625" style="4" customWidth="1"/>
    <col min="7192" max="7192" width="8" style="4" customWidth="1"/>
    <col min="7193" max="7194" width="7.125" style="4" customWidth="1"/>
    <col min="7195" max="7195" width="9" style="4" customWidth="1"/>
    <col min="7196" max="7196" width="9.625" style="4" customWidth="1"/>
    <col min="7197" max="7197" width="11.625" style="4" customWidth="1"/>
    <col min="7198" max="7198" width="6.5" style="4" customWidth="1"/>
    <col min="7199" max="7199" width="7.375" style="4" customWidth="1"/>
    <col min="7200" max="7200" width="10.75" style="4" customWidth="1"/>
    <col min="7201" max="7201" width="9" style="4" customWidth="1"/>
    <col min="7202" max="7202" width="9" style="4"/>
    <col min="7203" max="7203" width="11.875" style="4" customWidth="1"/>
    <col min="7204" max="7204" width="9" style="4"/>
    <col min="7205" max="7206" width="9" style="4" customWidth="1"/>
    <col min="7207" max="7208" width="10.625" style="4" customWidth="1"/>
    <col min="7209" max="7209" width="10.75" style="4" customWidth="1"/>
    <col min="7210" max="7422" width="9" style="4"/>
    <col min="7423" max="7423" width="4.375" style="4" customWidth="1"/>
    <col min="7424" max="7424" width="9" style="4" hidden="1" customWidth="1"/>
    <col min="7425" max="7425" width="15.75" style="4" customWidth="1"/>
    <col min="7426" max="7426" width="10.5" style="4" customWidth="1"/>
    <col min="7427" max="7427" width="16.5" style="4" customWidth="1"/>
    <col min="7428" max="7428" width="8.125" style="4" customWidth="1"/>
    <col min="7429" max="7429" width="6.5" style="4" customWidth="1"/>
    <col min="7430" max="7431" width="8.75" style="4" customWidth="1"/>
    <col min="7432" max="7436" width="9" style="4" hidden="1" customWidth="1"/>
    <col min="7437" max="7439" width="11.25" style="4" customWidth="1"/>
    <col min="7440" max="7440" width="9" style="4" hidden="1" customWidth="1"/>
    <col min="7441" max="7441" width="6.875" style="4" customWidth="1"/>
    <col min="7442" max="7442" width="9" style="4" hidden="1" customWidth="1"/>
    <col min="7443" max="7443" width="8.375" style="4" customWidth="1"/>
    <col min="7444" max="7445" width="8.75" style="4" customWidth="1"/>
    <col min="7446" max="7446" width="10.25" style="4" customWidth="1"/>
    <col min="7447" max="7447" width="6.625" style="4" customWidth="1"/>
    <col min="7448" max="7448" width="8" style="4" customWidth="1"/>
    <col min="7449" max="7450" width="7.125" style="4" customWidth="1"/>
    <col min="7451" max="7451" width="9" style="4" customWidth="1"/>
    <col min="7452" max="7452" width="9.625" style="4" customWidth="1"/>
    <col min="7453" max="7453" width="11.625" style="4" customWidth="1"/>
    <col min="7454" max="7454" width="6.5" style="4" customWidth="1"/>
    <col min="7455" max="7455" width="7.375" style="4" customWidth="1"/>
    <col min="7456" max="7456" width="10.75" style="4" customWidth="1"/>
    <col min="7457" max="7457" width="9" style="4" customWidth="1"/>
    <col min="7458" max="7458" width="9" style="4"/>
    <col min="7459" max="7459" width="11.875" style="4" customWidth="1"/>
    <col min="7460" max="7460" width="9" style="4"/>
    <col min="7461" max="7462" width="9" style="4" customWidth="1"/>
    <col min="7463" max="7464" width="10.625" style="4" customWidth="1"/>
    <col min="7465" max="7465" width="10.75" style="4" customWidth="1"/>
    <col min="7466" max="7678" width="9" style="4"/>
    <col min="7679" max="7679" width="4.375" style="4" customWidth="1"/>
    <col min="7680" max="7680" width="9" style="4" hidden="1" customWidth="1"/>
    <col min="7681" max="7681" width="15.75" style="4" customWidth="1"/>
    <col min="7682" max="7682" width="10.5" style="4" customWidth="1"/>
    <col min="7683" max="7683" width="16.5" style="4" customWidth="1"/>
    <col min="7684" max="7684" width="8.125" style="4" customWidth="1"/>
    <col min="7685" max="7685" width="6.5" style="4" customWidth="1"/>
    <col min="7686" max="7687" width="8.75" style="4" customWidth="1"/>
    <col min="7688" max="7692" width="9" style="4" hidden="1" customWidth="1"/>
    <col min="7693" max="7695" width="11.25" style="4" customWidth="1"/>
    <col min="7696" max="7696" width="9" style="4" hidden="1" customWidth="1"/>
    <col min="7697" max="7697" width="6.875" style="4" customWidth="1"/>
    <col min="7698" max="7698" width="9" style="4" hidden="1" customWidth="1"/>
    <col min="7699" max="7699" width="8.375" style="4" customWidth="1"/>
    <col min="7700" max="7701" width="8.75" style="4" customWidth="1"/>
    <col min="7702" max="7702" width="10.25" style="4" customWidth="1"/>
    <col min="7703" max="7703" width="6.625" style="4" customWidth="1"/>
    <col min="7704" max="7704" width="8" style="4" customWidth="1"/>
    <col min="7705" max="7706" width="7.125" style="4" customWidth="1"/>
    <col min="7707" max="7707" width="9" style="4" customWidth="1"/>
    <col min="7708" max="7708" width="9.625" style="4" customWidth="1"/>
    <col min="7709" max="7709" width="11.625" style="4" customWidth="1"/>
    <col min="7710" max="7710" width="6.5" style="4" customWidth="1"/>
    <col min="7711" max="7711" width="7.375" style="4" customWidth="1"/>
    <col min="7712" max="7712" width="10.75" style="4" customWidth="1"/>
    <col min="7713" max="7713" width="9" style="4" customWidth="1"/>
    <col min="7714" max="7714" width="9" style="4"/>
    <col min="7715" max="7715" width="11.875" style="4" customWidth="1"/>
    <col min="7716" max="7716" width="9" style="4"/>
    <col min="7717" max="7718" width="9" style="4" customWidth="1"/>
    <col min="7719" max="7720" width="10.625" style="4" customWidth="1"/>
    <col min="7721" max="7721" width="10.75" style="4" customWidth="1"/>
    <col min="7722" max="7934" width="9" style="4"/>
    <col min="7935" max="7935" width="4.375" style="4" customWidth="1"/>
    <col min="7936" max="7936" width="9" style="4" hidden="1" customWidth="1"/>
    <col min="7937" max="7937" width="15.75" style="4" customWidth="1"/>
    <col min="7938" max="7938" width="10.5" style="4" customWidth="1"/>
    <col min="7939" max="7939" width="16.5" style="4" customWidth="1"/>
    <col min="7940" max="7940" width="8.125" style="4" customWidth="1"/>
    <col min="7941" max="7941" width="6.5" style="4" customWidth="1"/>
    <col min="7942" max="7943" width="8.75" style="4" customWidth="1"/>
    <col min="7944" max="7948" width="9" style="4" hidden="1" customWidth="1"/>
    <col min="7949" max="7951" width="11.25" style="4" customWidth="1"/>
    <col min="7952" max="7952" width="9" style="4" hidden="1" customWidth="1"/>
    <col min="7953" max="7953" width="6.875" style="4" customWidth="1"/>
    <col min="7954" max="7954" width="9" style="4" hidden="1" customWidth="1"/>
    <col min="7955" max="7955" width="8.375" style="4" customWidth="1"/>
    <col min="7956" max="7957" width="8.75" style="4" customWidth="1"/>
    <col min="7958" max="7958" width="10.25" style="4" customWidth="1"/>
    <col min="7959" max="7959" width="6.625" style="4" customWidth="1"/>
    <col min="7960" max="7960" width="8" style="4" customWidth="1"/>
    <col min="7961" max="7962" width="7.125" style="4" customWidth="1"/>
    <col min="7963" max="7963" width="9" style="4" customWidth="1"/>
    <col min="7964" max="7964" width="9.625" style="4" customWidth="1"/>
    <col min="7965" max="7965" width="11.625" style="4" customWidth="1"/>
    <col min="7966" max="7966" width="6.5" style="4" customWidth="1"/>
    <col min="7967" max="7967" width="7.375" style="4" customWidth="1"/>
    <col min="7968" max="7968" width="10.75" style="4" customWidth="1"/>
    <col min="7969" max="7969" width="9" style="4" customWidth="1"/>
    <col min="7970" max="7970" width="9" style="4"/>
    <col min="7971" max="7971" width="11.875" style="4" customWidth="1"/>
    <col min="7972" max="7972" width="9" style="4"/>
    <col min="7973" max="7974" width="9" style="4" customWidth="1"/>
    <col min="7975" max="7976" width="10.625" style="4" customWidth="1"/>
    <col min="7977" max="7977" width="10.75" style="4" customWidth="1"/>
    <col min="7978" max="8190" width="9" style="4"/>
    <col min="8191" max="8191" width="4.375" style="4" customWidth="1"/>
    <col min="8192" max="8192" width="9" style="4" hidden="1" customWidth="1"/>
    <col min="8193" max="8193" width="15.75" style="4" customWidth="1"/>
    <col min="8194" max="8194" width="10.5" style="4" customWidth="1"/>
    <col min="8195" max="8195" width="16.5" style="4" customWidth="1"/>
    <col min="8196" max="8196" width="8.125" style="4" customWidth="1"/>
    <col min="8197" max="8197" width="6.5" style="4" customWidth="1"/>
    <col min="8198" max="8199" width="8.75" style="4" customWidth="1"/>
    <col min="8200" max="8204" width="9" style="4" hidden="1" customWidth="1"/>
    <col min="8205" max="8207" width="11.25" style="4" customWidth="1"/>
    <col min="8208" max="8208" width="9" style="4" hidden="1" customWidth="1"/>
    <col min="8209" max="8209" width="6.875" style="4" customWidth="1"/>
    <col min="8210" max="8210" width="9" style="4" hidden="1" customWidth="1"/>
    <col min="8211" max="8211" width="8.375" style="4" customWidth="1"/>
    <col min="8212" max="8213" width="8.75" style="4" customWidth="1"/>
    <col min="8214" max="8214" width="10.25" style="4" customWidth="1"/>
    <col min="8215" max="8215" width="6.625" style="4" customWidth="1"/>
    <col min="8216" max="8216" width="8" style="4" customWidth="1"/>
    <col min="8217" max="8218" width="7.125" style="4" customWidth="1"/>
    <col min="8219" max="8219" width="9" style="4" customWidth="1"/>
    <col min="8220" max="8220" width="9.625" style="4" customWidth="1"/>
    <col min="8221" max="8221" width="11.625" style="4" customWidth="1"/>
    <col min="8222" max="8222" width="6.5" style="4" customWidth="1"/>
    <col min="8223" max="8223" width="7.375" style="4" customWidth="1"/>
    <col min="8224" max="8224" width="10.75" style="4" customWidth="1"/>
    <col min="8225" max="8225" width="9" style="4" customWidth="1"/>
    <col min="8226" max="8226" width="9" style="4"/>
    <col min="8227" max="8227" width="11.875" style="4" customWidth="1"/>
    <col min="8228" max="8228" width="9" style="4"/>
    <col min="8229" max="8230" width="9" style="4" customWidth="1"/>
    <col min="8231" max="8232" width="10.625" style="4" customWidth="1"/>
    <col min="8233" max="8233" width="10.75" style="4" customWidth="1"/>
    <col min="8234" max="8446" width="9" style="4"/>
    <col min="8447" max="8447" width="4.375" style="4" customWidth="1"/>
    <col min="8448" max="8448" width="9" style="4" hidden="1" customWidth="1"/>
    <col min="8449" max="8449" width="15.75" style="4" customWidth="1"/>
    <col min="8450" max="8450" width="10.5" style="4" customWidth="1"/>
    <col min="8451" max="8451" width="16.5" style="4" customWidth="1"/>
    <col min="8452" max="8452" width="8.125" style="4" customWidth="1"/>
    <col min="8453" max="8453" width="6.5" style="4" customWidth="1"/>
    <col min="8454" max="8455" width="8.75" style="4" customWidth="1"/>
    <col min="8456" max="8460" width="9" style="4" hidden="1" customWidth="1"/>
    <col min="8461" max="8463" width="11.25" style="4" customWidth="1"/>
    <col min="8464" max="8464" width="9" style="4" hidden="1" customWidth="1"/>
    <col min="8465" max="8465" width="6.875" style="4" customWidth="1"/>
    <col min="8466" max="8466" width="9" style="4" hidden="1" customWidth="1"/>
    <col min="8467" max="8467" width="8.375" style="4" customWidth="1"/>
    <col min="8468" max="8469" width="8.75" style="4" customWidth="1"/>
    <col min="8470" max="8470" width="10.25" style="4" customWidth="1"/>
    <col min="8471" max="8471" width="6.625" style="4" customWidth="1"/>
    <col min="8472" max="8472" width="8" style="4" customWidth="1"/>
    <col min="8473" max="8474" width="7.125" style="4" customWidth="1"/>
    <col min="8475" max="8475" width="9" style="4" customWidth="1"/>
    <col min="8476" max="8476" width="9.625" style="4" customWidth="1"/>
    <col min="8477" max="8477" width="11.625" style="4" customWidth="1"/>
    <col min="8478" max="8478" width="6.5" style="4" customWidth="1"/>
    <col min="8479" max="8479" width="7.375" style="4" customWidth="1"/>
    <col min="8480" max="8480" width="10.75" style="4" customWidth="1"/>
    <col min="8481" max="8481" width="9" style="4" customWidth="1"/>
    <col min="8482" max="8482" width="9" style="4"/>
    <col min="8483" max="8483" width="11.875" style="4" customWidth="1"/>
    <col min="8484" max="8484" width="9" style="4"/>
    <col min="8485" max="8486" width="9" style="4" customWidth="1"/>
    <col min="8487" max="8488" width="10.625" style="4" customWidth="1"/>
    <col min="8489" max="8489" width="10.75" style="4" customWidth="1"/>
    <col min="8490" max="8702" width="9" style="4"/>
    <col min="8703" max="8703" width="4.375" style="4" customWidth="1"/>
    <col min="8704" max="8704" width="9" style="4" hidden="1" customWidth="1"/>
    <col min="8705" max="8705" width="15.75" style="4" customWidth="1"/>
    <col min="8706" max="8706" width="10.5" style="4" customWidth="1"/>
    <col min="8707" max="8707" width="16.5" style="4" customWidth="1"/>
    <col min="8708" max="8708" width="8.125" style="4" customWidth="1"/>
    <col min="8709" max="8709" width="6.5" style="4" customWidth="1"/>
    <col min="8710" max="8711" width="8.75" style="4" customWidth="1"/>
    <col min="8712" max="8716" width="9" style="4" hidden="1" customWidth="1"/>
    <col min="8717" max="8719" width="11.25" style="4" customWidth="1"/>
    <col min="8720" max="8720" width="9" style="4" hidden="1" customWidth="1"/>
    <col min="8721" max="8721" width="6.875" style="4" customWidth="1"/>
    <col min="8722" max="8722" width="9" style="4" hidden="1" customWidth="1"/>
    <col min="8723" max="8723" width="8.375" style="4" customWidth="1"/>
    <col min="8724" max="8725" width="8.75" style="4" customWidth="1"/>
    <col min="8726" max="8726" width="10.25" style="4" customWidth="1"/>
    <col min="8727" max="8727" width="6.625" style="4" customWidth="1"/>
    <col min="8728" max="8728" width="8" style="4" customWidth="1"/>
    <col min="8729" max="8730" width="7.125" style="4" customWidth="1"/>
    <col min="8731" max="8731" width="9" style="4" customWidth="1"/>
    <col min="8732" max="8732" width="9.625" style="4" customWidth="1"/>
    <col min="8733" max="8733" width="11.625" style="4" customWidth="1"/>
    <col min="8734" max="8734" width="6.5" style="4" customWidth="1"/>
    <col min="8735" max="8735" width="7.375" style="4" customWidth="1"/>
    <col min="8736" max="8736" width="10.75" style="4" customWidth="1"/>
    <col min="8737" max="8737" width="9" style="4" customWidth="1"/>
    <col min="8738" max="8738" width="9" style="4"/>
    <col min="8739" max="8739" width="11.875" style="4" customWidth="1"/>
    <col min="8740" max="8740" width="9" style="4"/>
    <col min="8741" max="8742" width="9" style="4" customWidth="1"/>
    <col min="8743" max="8744" width="10.625" style="4" customWidth="1"/>
    <col min="8745" max="8745" width="10.75" style="4" customWidth="1"/>
    <col min="8746" max="8958" width="9" style="4"/>
    <col min="8959" max="8959" width="4.375" style="4" customWidth="1"/>
    <col min="8960" max="8960" width="9" style="4" hidden="1" customWidth="1"/>
    <col min="8961" max="8961" width="15.75" style="4" customWidth="1"/>
    <col min="8962" max="8962" width="10.5" style="4" customWidth="1"/>
    <col min="8963" max="8963" width="16.5" style="4" customWidth="1"/>
    <col min="8964" max="8964" width="8.125" style="4" customWidth="1"/>
    <col min="8965" max="8965" width="6.5" style="4" customWidth="1"/>
    <col min="8966" max="8967" width="8.75" style="4" customWidth="1"/>
    <col min="8968" max="8972" width="9" style="4" hidden="1" customWidth="1"/>
    <col min="8973" max="8975" width="11.25" style="4" customWidth="1"/>
    <col min="8976" max="8976" width="9" style="4" hidden="1" customWidth="1"/>
    <col min="8977" max="8977" width="6.875" style="4" customWidth="1"/>
    <col min="8978" max="8978" width="9" style="4" hidden="1" customWidth="1"/>
    <col min="8979" max="8979" width="8.375" style="4" customWidth="1"/>
    <col min="8980" max="8981" width="8.75" style="4" customWidth="1"/>
    <col min="8982" max="8982" width="10.25" style="4" customWidth="1"/>
    <col min="8983" max="8983" width="6.625" style="4" customWidth="1"/>
    <col min="8984" max="8984" width="8" style="4" customWidth="1"/>
    <col min="8985" max="8986" width="7.125" style="4" customWidth="1"/>
    <col min="8987" max="8987" width="9" style="4" customWidth="1"/>
    <col min="8988" max="8988" width="9.625" style="4" customWidth="1"/>
    <col min="8989" max="8989" width="11.625" style="4" customWidth="1"/>
    <col min="8990" max="8990" width="6.5" style="4" customWidth="1"/>
    <col min="8991" max="8991" width="7.375" style="4" customWidth="1"/>
    <col min="8992" max="8992" width="10.75" style="4" customWidth="1"/>
    <col min="8993" max="8993" width="9" style="4" customWidth="1"/>
    <col min="8994" max="8994" width="9" style="4"/>
    <col min="8995" max="8995" width="11.875" style="4" customWidth="1"/>
    <col min="8996" max="8996" width="9" style="4"/>
    <col min="8997" max="8998" width="9" style="4" customWidth="1"/>
    <col min="8999" max="9000" width="10.625" style="4" customWidth="1"/>
    <col min="9001" max="9001" width="10.75" style="4" customWidth="1"/>
    <col min="9002" max="9214" width="9" style="4"/>
    <col min="9215" max="9215" width="4.375" style="4" customWidth="1"/>
    <col min="9216" max="9216" width="9" style="4" hidden="1" customWidth="1"/>
    <col min="9217" max="9217" width="15.75" style="4" customWidth="1"/>
    <col min="9218" max="9218" width="10.5" style="4" customWidth="1"/>
    <col min="9219" max="9219" width="16.5" style="4" customWidth="1"/>
    <col min="9220" max="9220" width="8.125" style="4" customWidth="1"/>
    <col min="9221" max="9221" width="6.5" style="4" customWidth="1"/>
    <col min="9222" max="9223" width="8.75" style="4" customWidth="1"/>
    <col min="9224" max="9228" width="9" style="4" hidden="1" customWidth="1"/>
    <col min="9229" max="9231" width="11.25" style="4" customWidth="1"/>
    <col min="9232" max="9232" width="9" style="4" hidden="1" customWidth="1"/>
    <col min="9233" max="9233" width="6.875" style="4" customWidth="1"/>
    <col min="9234" max="9234" width="9" style="4" hidden="1" customWidth="1"/>
    <col min="9235" max="9235" width="8.375" style="4" customWidth="1"/>
    <col min="9236" max="9237" width="8.75" style="4" customWidth="1"/>
    <col min="9238" max="9238" width="10.25" style="4" customWidth="1"/>
    <col min="9239" max="9239" width="6.625" style="4" customWidth="1"/>
    <col min="9240" max="9240" width="8" style="4" customWidth="1"/>
    <col min="9241" max="9242" width="7.125" style="4" customWidth="1"/>
    <col min="9243" max="9243" width="9" style="4" customWidth="1"/>
    <col min="9244" max="9244" width="9.625" style="4" customWidth="1"/>
    <col min="9245" max="9245" width="11.625" style="4" customWidth="1"/>
    <col min="9246" max="9246" width="6.5" style="4" customWidth="1"/>
    <col min="9247" max="9247" width="7.375" style="4" customWidth="1"/>
    <col min="9248" max="9248" width="10.75" style="4" customWidth="1"/>
    <col min="9249" max="9249" width="9" style="4" customWidth="1"/>
    <col min="9250" max="9250" width="9" style="4"/>
    <col min="9251" max="9251" width="11.875" style="4" customWidth="1"/>
    <col min="9252" max="9252" width="9" style="4"/>
    <col min="9253" max="9254" width="9" style="4" customWidth="1"/>
    <col min="9255" max="9256" width="10.625" style="4" customWidth="1"/>
    <col min="9257" max="9257" width="10.75" style="4" customWidth="1"/>
    <col min="9258" max="9470" width="9" style="4"/>
    <col min="9471" max="9471" width="4.375" style="4" customWidth="1"/>
    <col min="9472" max="9472" width="9" style="4" hidden="1" customWidth="1"/>
    <col min="9473" max="9473" width="15.75" style="4" customWidth="1"/>
    <col min="9474" max="9474" width="10.5" style="4" customWidth="1"/>
    <col min="9475" max="9475" width="16.5" style="4" customWidth="1"/>
    <col min="9476" max="9476" width="8.125" style="4" customWidth="1"/>
    <col min="9477" max="9477" width="6.5" style="4" customWidth="1"/>
    <col min="9478" max="9479" width="8.75" style="4" customWidth="1"/>
    <col min="9480" max="9484" width="9" style="4" hidden="1" customWidth="1"/>
    <col min="9485" max="9487" width="11.25" style="4" customWidth="1"/>
    <col min="9488" max="9488" width="9" style="4" hidden="1" customWidth="1"/>
    <col min="9489" max="9489" width="6.875" style="4" customWidth="1"/>
    <col min="9490" max="9490" width="9" style="4" hidden="1" customWidth="1"/>
    <col min="9491" max="9491" width="8.375" style="4" customWidth="1"/>
    <col min="9492" max="9493" width="8.75" style="4" customWidth="1"/>
    <col min="9494" max="9494" width="10.25" style="4" customWidth="1"/>
    <col min="9495" max="9495" width="6.625" style="4" customWidth="1"/>
    <col min="9496" max="9496" width="8" style="4" customWidth="1"/>
    <col min="9497" max="9498" width="7.125" style="4" customWidth="1"/>
    <col min="9499" max="9499" width="9" style="4" customWidth="1"/>
    <col min="9500" max="9500" width="9.625" style="4" customWidth="1"/>
    <col min="9501" max="9501" width="11.625" style="4" customWidth="1"/>
    <col min="9502" max="9502" width="6.5" style="4" customWidth="1"/>
    <col min="9503" max="9503" width="7.375" style="4" customWidth="1"/>
    <col min="9504" max="9504" width="10.75" style="4" customWidth="1"/>
    <col min="9505" max="9505" width="9" style="4" customWidth="1"/>
    <col min="9506" max="9506" width="9" style="4"/>
    <col min="9507" max="9507" width="11.875" style="4" customWidth="1"/>
    <col min="9508" max="9508" width="9" style="4"/>
    <col min="9509" max="9510" width="9" style="4" customWidth="1"/>
    <col min="9511" max="9512" width="10.625" style="4" customWidth="1"/>
    <col min="9513" max="9513" width="10.75" style="4" customWidth="1"/>
    <col min="9514" max="9726" width="9" style="4"/>
    <col min="9727" max="9727" width="4.375" style="4" customWidth="1"/>
    <col min="9728" max="9728" width="9" style="4" hidden="1" customWidth="1"/>
    <col min="9729" max="9729" width="15.75" style="4" customWidth="1"/>
    <col min="9730" max="9730" width="10.5" style="4" customWidth="1"/>
    <col min="9731" max="9731" width="16.5" style="4" customWidth="1"/>
    <col min="9732" max="9732" width="8.125" style="4" customWidth="1"/>
    <col min="9733" max="9733" width="6.5" style="4" customWidth="1"/>
    <col min="9734" max="9735" width="8.75" style="4" customWidth="1"/>
    <col min="9736" max="9740" width="9" style="4" hidden="1" customWidth="1"/>
    <col min="9741" max="9743" width="11.25" style="4" customWidth="1"/>
    <col min="9744" max="9744" width="9" style="4" hidden="1" customWidth="1"/>
    <col min="9745" max="9745" width="6.875" style="4" customWidth="1"/>
    <col min="9746" max="9746" width="9" style="4" hidden="1" customWidth="1"/>
    <col min="9747" max="9747" width="8.375" style="4" customWidth="1"/>
    <col min="9748" max="9749" width="8.75" style="4" customWidth="1"/>
    <col min="9750" max="9750" width="10.25" style="4" customWidth="1"/>
    <col min="9751" max="9751" width="6.625" style="4" customWidth="1"/>
    <col min="9752" max="9752" width="8" style="4" customWidth="1"/>
    <col min="9753" max="9754" width="7.125" style="4" customWidth="1"/>
    <col min="9755" max="9755" width="9" style="4" customWidth="1"/>
    <col min="9756" max="9756" width="9.625" style="4" customWidth="1"/>
    <col min="9757" max="9757" width="11.625" style="4" customWidth="1"/>
    <col min="9758" max="9758" width="6.5" style="4" customWidth="1"/>
    <col min="9759" max="9759" width="7.375" style="4" customWidth="1"/>
    <col min="9760" max="9760" width="10.75" style="4" customWidth="1"/>
    <col min="9761" max="9761" width="9" style="4" customWidth="1"/>
    <col min="9762" max="9762" width="9" style="4"/>
    <col min="9763" max="9763" width="11.875" style="4" customWidth="1"/>
    <col min="9764" max="9764" width="9" style="4"/>
    <col min="9765" max="9766" width="9" style="4" customWidth="1"/>
    <col min="9767" max="9768" width="10.625" style="4" customWidth="1"/>
    <col min="9769" max="9769" width="10.75" style="4" customWidth="1"/>
    <col min="9770" max="9982" width="9" style="4"/>
    <col min="9983" max="9983" width="4.375" style="4" customWidth="1"/>
    <col min="9984" max="9984" width="9" style="4" hidden="1" customWidth="1"/>
    <col min="9985" max="9985" width="15.75" style="4" customWidth="1"/>
    <col min="9986" max="9986" width="10.5" style="4" customWidth="1"/>
    <col min="9987" max="9987" width="16.5" style="4" customWidth="1"/>
    <col min="9988" max="9988" width="8.125" style="4" customWidth="1"/>
    <col min="9989" max="9989" width="6.5" style="4" customWidth="1"/>
    <col min="9990" max="9991" width="8.75" style="4" customWidth="1"/>
    <col min="9992" max="9996" width="9" style="4" hidden="1" customWidth="1"/>
    <col min="9997" max="9999" width="11.25" style="4" customWidth="1"/>
    <col min="10000" max="10000" width="9" style="4" hidden="1" customWidth="1"/>
    <col min="10001" max="10001" width="6.875" style="4" customWidth="1"/>
    <col min="10002" max="10002" width="9" style="4" hidden="1" customWidth="1"/>
    <col min="10003" max="10003" width="8.375" style="4" customWidth="1"/>
    <col min="10004" max="10005" width="8.75" style="4" customWidth="1"/>
    <col min="10006" max="10006" width="10.25" style="4" customWidth="1"/>
    <col min="10007" max="10007" width="6.625" style="4" customWidth="1"/>
    <col min="10008" max="10008" width="8" style="4" customWidth="1"/>
    <col min="10009" max="10010" width="7.125" style="4" customWidth="1"/>
    <col min="10011" max="10011" width="9" style="4" customWidth="1"/>
    <col min="10012" max="10012" width="9.625" style="4" customWidth="1"/>
    <col min="10013" max="10013" width="11.625" style="4" customWidth="1"/>
    <col min="10014" max="10014" width="6.5" style="4" customWidth="1"/>
    <col min="10015" max="10015" width="7.375" style="4" customWidth="1"/>
    <col min="10016" max="10016" width="10.75" style="4" customWidth="1"/>
    <col min="10017" max="10017" width="9" style="4" customWidth="1"/>
    <col min="10018" max="10018" width="9" style="4"/>
    <col min="10019" max="10019" width="11.875" style="4" customWidth="1"/>
    <col min="10020" max="10020" width="9" style="4"/>
    <col min="10021" max="10022" width="9" style="4" customWidth="1"/>
    <col min="10023" max="10024" width="10.625" style="4" customWidth="1"/>
    <col min="10025" max="10025" width="10.75" style="4" customWidth="1"/>
    <col min="10026" max="10238" width="9" style="4"/>
    <col min="10239" max="10239" width="4.375" style="4" customWidth="1"/>
    <col min="10240" max="10240" width="9" style="4" hidden="1" customWidth="1"/>
    <col min="10241" max="10241" width="15.75" style="4" customWidth="1"/>
    <col min="10242" max="10242" width="10.5" style="4" customWidth="1"/>
    <col min="10243" max="10243" width="16.5" style="4" customWidth="1"/>
    <col min="10244" max="10244" width="8.125" style="4" customWidth="1"/>
    <col min="10245" max="10245" width="6.5" style="4" customWidth="1"/>
    <col min="10246" max="10247" width="8.75" style="4" customWidth="1"/>
    <col min="10248" max="10252" width="9" style="4" hidden="1" customWidth="1"/>
    <col min="10253" max="10255" width="11.25" style="4" customWidth="1"/>
    <col min="10256" max="10256" width="9" style="4" hidden="1" customWidth="1"/>
    <col min="10257" max="10257" width="6.875" style="4" customWidth="1"/>
    <col min="10258" max="10258" width="9" style="4" hidden="1" customWidth="1"/>
    <col min="10259" max="10259" width="8.375" style="4" customWidth="1"/>
    <col min="10260" max="10261" width="8.75" style="4" customWidth="1"/>
    <col min="10262" max="10262" width="10.25" style="4" customWidth="1"/>
    <col min="10263" max="10263" width="6.625" style="4" customWidth="1"/>
    <col min="10264" max="10264" width="8" style="4" customWidth="1"/>
    <col min="10265" max="10266" width="7.125" style="4" customWidth="1"/>
    <col min="10267" max="10267" width="9" style="4" customWidth="1"/>
    <col min="10268" max="10268" width="9.625" style="4" customWidth="1"/>
    <col min="10269" max="10269" width="11.625" style="4" customWidth="1"/>
    <col min="10270" max="10270" width="6.5" style="4" customWidth="1"/>
    <col min="10271" max="10271" width="7.375" style="4" customWidth="1"/>
    <col min="10272" max="10272" width="10.75" style="4" customWidth="1"/>
    <col min="10273" max="10273" width="9" style="4" customWidth="1"/>
    <col min="10274" max="10274" width="9" style="4"/>
    <col min="10275" max="10275" width="11.875" style="4" customWidth="1"/>
    <col min="10276" max="10276" width="9" style="4"/>
    <col min="10277" max="10278" width="9" style="4" customWidth="1"/>
    <col min="10279" max="10280" width="10.625" style="4" customWidth="1"/>
    <col min="10281" max="10281" width="10.75" style="4" customWidth="1"/>
    <col min="10282" max="10494" width="9" style="4"/>
    <col min="10495" max="10495" width="4.375" style="4" customWidth="1"/>
    <col min="10496" max="10496" width="9" style="4" hidden="1" customWidth="1"/>
    <col min="10497" max="10497" width="15.75" style="4" customWidth="1"/>
    <col min="10498" max="10498" width="10.5" style="4" customWidth="1"/>
    <col min="10499" max="10499" width="16.5" style="4" customWidth="1"/>
    <col min="10500" max="10500" width="8.125" style="4" customWidth="1"/>
    <col min="10501" max="10501" width="6.5" style="4" customWidth="1"/>
    <col min="10502" max="10503" width="8.75" style="4" customWidth="1"/>
    <col min="10504" max="10508" width="9" style="4" hidden="1" customWidth="1"/>
    <col min="10509" max="10511" width="11.25" style="4" customWidth="1"/>
    <col min="10512" max="10512" width="9" style="4" hidden="1" customWidth="1"/>
    <col min="10513" max="10513" width="6.875" style="4" customWidth="1"/>
    <col min="10514" max="10514" width="9" style="4" hidden="1" customWidth="1"/>
    <col min="10515" max="10515" width="8.375" style="4" customWidth="1"/>
    <col min="10516" max="10517" width="8.75" style="4" customWidth="1"/>
    <col min="10518" max="10518" width="10.25" style="4" customWidth="1"/>
    <col min="10519" max="10519" width="6.625" style="4" customWidth="1"/>
    <col min="10520" max="10520" width="8" style="4" customWidth="1"/>
    <col min="10521" max="10522" width="7.125" style="4" customWidth="1"/>
    <col min="10523" max="10523" width="9" style="4" customWidth="1"/>
    <col min="10524" max="10524" width="9.625" style="4" customWidth="1"/>
    <col min="10525" max="10525" width="11.625" style="4" customWidth="1"/>
    <col min="10526" max="10526" width="6.5" style="4" customWidth="1"/>
    <col min="10527" max="10527" width="7.375" style="4" customWidth="1"/>
    <col min="10528" max="10528" width="10.75" style="4" customWidth="1"/>
    <col min="10529" max="10529" width="9" style="4" customWidth="1"/>
    <col min="10530" max="10530" width="9" style="4"/>
    <col min="10531" max="10531" width="11.875" style="4" customWidth="1"/>
    <col min="10532" max="10532" width="9" style="4"/>
    <col min="10533" max="10534" width="9" style="4" customWidth="1"/>
    <col min="10535" max="10536" width="10.625" style="4" customWidth="1"/>
    <col min="10537" max="10537" width="10.75" style="4" customWidth="1"/>
    <col min="10538" max="10750" width="9" style="4"/>
    <col min="10751" max="10751" width="4.375" style="4" customWidth="1"/>
    <col min="10752" max="10752" width="9" style="4" hidden="1" customWidth="1"/>
    <col min="10753" max="10753" width="15.75" style="4" customWidth="1"/>
    <col min="10754" max="10754" width="10.5" style="4" customWidth="1"/>
    <col min="10755" max="10755" width="16.5" style="4" customWidth="1"/>
    <col min="10756" max="10756" width="8.125" style="4" customWidth="1"/>
    <col min="10757" max="10757" width="6.5" style="4" customWidth="1"/>
    <col min="10758" max="10759" width="8.75" style="4" customWidth="1"/>
    <col min="10760" max="10764" width="9" style="4" hidden="1" customWidth="1"/>
    <col min="10765" max="10767" width="11.25" style="4" customWidth="1"/>
    <col min="10768" max="10768" width="9" style="4" hidden="1" customWidth="1"/>
    <col min="10769" max="10769" width="6.875" style="4" customWidth="1"/>
    <col min="10770" max="10770" width="9" style="4" hidden="1" customWidth="1"/>
    <col min="10771" max="10771" width="8.375" style="4" customWidth="1"/>
    <col min="10772" max="10773" width="8.75" style="4" customWidth="1"/>
    <col min="10774" max="10774" width="10.25" style="4" customWidth="1"/>
    <col min="10775" max="10775" width="6.625" style="4" customWidth="1"/>
    <col min="10776" max="10776" width="8" style="4" customWidth="1"/>
    <col min="10777" max="10778" width="7.125" style="4" customWidth="1"/>
    <col min="10779" max="10779" width="9" style="4" customWidth="1"/>
    <col min="10780" max="10780" width="9.625" style="4" customWidth="1"/>
    <col min="10781" max="10781" width="11.625" style="4" customWidth="1"/>
    <col min="10782" max="10782" width="6.5" style="4" customWidth="1"/>
    <col min="10783" max="10783" width="7.375" style="4" customWidth="1"/>
    <col min="10784" max="10784" width="10.75" style="4" customWidth="1"/>
    <col min="10785" max="10785" width="9" style="4" customWidth="1"/>
    <col min="10786" max="10786" width="9" style="4"/>
    <col min="10787" max="10787" width="11.875" style="4" customWidth="1"/>
    <col min="10788" max="10788" width="9" style="4"/>
    <col min="10789" max="10790" width="9" style="4" customWidth="1"/>
    <col min="10791" max="10792" width="10.625" style="4" customWidth="1"/>
    <col min="10793" max="10793" width="10.75" style="4" customWidth="1"/>
    <col min="10794" max="11006" width="9" style="4"/>
    <col min="11007" max="11007" width="4.375" style="4" customWidth="1"/>
    <col min="11008" max="11008" width="9" style="4" hidden="1" customWidth="1"/>
    <col min="11009" max="11009" width="15.75" style="4" customWidth="1"/>
    <col min="11010" max="11010" width="10.5" style="4" customWidth="1"/>
    <col min="11011" max="11011" width="16.5" style="4" customWidth="1"/>
    <col min="11012" max="11012" width="8.125" style="4" customWidth="1"/>
    <col min="11013" max="11013" width="6.5" style="4" customWidth="1"/>
    <col min="11014" max="11015" width="8.75" style="4" customWidth="1"/>
    <col min="11016" max="11020" width="9" style="4" hidden="1" customWidth="1"/>
    <col min="11021" max="11023" width="11.25" style="4" customWidth="1"/>
    <col min="11024" max="11024" width="9" style="4" hidden="1" customWidth="1"/>
    <col min="11025" max="11025" width="6.875" style="4" customWidth="1"/>
    <col min="11026" max="11026" width="9" style="4" hidden="1" customWidth="1"/>
    <col min="11027" max="11027" width="8.375" style="4" customWidth="1"/>
    <col min="11028" max="11029" width="8.75" style="4" customWidth="1"/>
    <col min="11030" max="11030" width="10.25" style="4" customWidth="1"/>
    <col min="11031" max="11031" width="6.625" style="4" customWidth="1"/>
    <col min="11032" max="11032" width="8" style="4" customWidth="1"/>
    <col min="11033" max="11034" width="7.125" style="4" customWidth="1"/>
    <col min="11035" max="11035" width="9" style="4" customWidth="1"/>
    <col min="11036" max="11036" width="9.625" style="4" customWidth="1"/>
    <col min="11037" max="11037" width="11.625" style="4" customWidth="1"/>
    <col min="11038" max="11038" width="6.5" style="4" customWidth="1"/>
    <col min="11039" max="11039" width="7.375" style="4" customWidth="1"/>
    <col min="11040" max="11040" width="10.75" style="4" customWidth="1"/>
    <col min="11041" max="11041" width="9" style="4" customWidth="1"/>
    <col min="11042" max="11042" width="9" style="4"/>
    <col min="11043" max="11043" width="11.875" style="4" customWidth="1"/>
    <col min="11044" max="11044" width="9" style="4"/>
    <col min="11045" max="11046" width="9" style="4" customWidth="1"/>
    <col min="11047" max="11048" width="10.625" style="4" customWidth="1"/>
    <col min="11049" max="11049" width="10.75" style="4" customWidth="1"/>
    <col min="11050" max="11262" width="9" style="4"/>
    <col min="11263" max="11263" width="4.375" style="4" customWidth="1"/>
    <col min="11264" max="11264" width="9" style="4" hidden="1" customWidth="1"/>
    <col min="11265" max="11265" width="15.75" style="4" customWidth="1"/>
    <col min="11266" max="11266" width="10.5" style="4" customWidth="1"/>
    <col min="11267" max="11267" width="16.5" style="4" customWidth="1"/>
    <col min="11268" max="11268" width="8.125" style="4" customWidth="1"/>
    <col min="11269" max="11269" width="6.5" style="4" customWidth="1"/>
    <col min="11270" max="11271" width="8.75" style="4" customWidth="1"/>
    <col min="11272" max="11276" width="9" style="4" hidden="1" customWidth="1"/>
    <col min="11277" max="11279" width="11.25" style="4" customWidth="1"/>
    <col min="11280" max="11280" width="9" style="4" hidden="1" customWidth="1"/>
    <col min="11281" max="11281" width="6.875" style="4" customWidth="1"/>
    <col min="11282" max="11282" width="9" style="4" hidden="1" customWidth="1"/>
    <col min="11283" max="11283" width="8.375" style="4" customWidth="1"/>
    <col min="11284" max="11285" width="8.75" style="4" customWidth="1"/>
    <col min="11286" max="11286" width="10.25" style="4" customWidth="1"/>
    <col min="11287" max="11287" width="6.625" style="4" customWidth="1"/>
    <col min="11288" max="11288" width="8" style="4" customWidth="1"/>
    <col min="11289" max="11290" width="7.125" style="4" customWidth="1"/>
    <col min="11291" max="11291" width="9" style="4" customWidth="1"/>
    <col min="11292" max="11292" width="9.625" style="4" customWidth="1"/>
    <col min="11293" max="11293" width="11.625" style="4" customWidth="1"/>
    <col min="11294" max="11294" width="6.5" style="4" customWidth="1"/>
    <col min="11295" max="11295" width="7.375" style="4" customWidth="1"/>
    <col min="11296" max="11296" width="10.75" style="4" customWidth="1"/>
    <col min="11297" max="11297" width="9" style="4" customWidth="1"/>
    <col min="11298" max="11298" width="9" style="4"/>
    <col min="11299" max="11299" width="11.875" style="4" customWidth="1"/>
    <col min="11300" max="11300" width="9" style="4"/>
    <col min="11301" max="11302" width="9" style="4" customWidth="1"/>
    <col min="11303" max="11304" width="10.625" style="4" customWidth="1"/>
    <col min="11305" max="11305" width="10.75" style="4" customWidth="1"/>
    <col min="11306" max="11518" width="9" style="4"/>
    <col min="11519" max="11519" width="4.375" style="4" customWidth="1"/>
    <col min="11520" max="11520" width="9" style="4" hidden="1" customWidth="1"/>
    <col min="11521" max="11521" width="15.75" style="4" customWidth="1"/>
    <col min="11522" max="11522" width="10.5" style="4" customWidth="1"/>
    <col min="11523" max="11523" width="16.5" style="4" customWidth="1"/>
    <col min="11524" max="11524" width="8.125" style="4" customWidth="1"/>
    <col min="11525" max="11525" width="6.5" style="4" customWidth="1"/>
    <col min="11526" max="11527" width="8.75" style="4" customWidth="1"/>
    <col min="11528" max="11532" width="9" style="4" hidden="1" customWidth="1"/>
    <col min="11533" max="11535" width="11.25" style="4" customWidth="1"/>
    <col min="11536" max="11536" width="9" style="4" hidden="1" customWidth="1"/>
    <col min="11537" max="11537" width="6.875" style="4" customWidth="1"/>
    <col min="11538" max="11538" width="9" style="4" hidden="1" customWidth="1"/>
    <col min="11539" max="11539" width="8.375" style="4" customWidth="1"/>
    <col min="11540" max="11541" width="8.75" style="4" customWidth="1"/>
    <col min="11542" max="11542" width="10.25" style="4" customWidth="1"/>
    <col min="11543" max="11543" width="6.625" style="4" customWidth="1"/>
    <col min="11544" max="11544" width="8" style="4" customWidth="1"/>
    <col min="11545" max="11546" width="7.125" style="4" customWidth="1"/>
    <col min="11547" max="11547" width="9" style="4" customWidth="1"/>
    <col min="11548" max="11548" width="9.625" style="4" customWidth="1"/>
    <col min="11549" max="11549" width="11.625" style="4" customWidth="1"/>
    <col min="11550" max="11550" width="6.5" style="4" customWidth="1"/>
    <col min="11551" max="11551" width="7.375" style="4" customWidth="1"/>
    <col min="11552" max="11552" width="10.75" style="4" customWidth="1"/>
    <col min="11553" max="11553" width="9" style="4" customWidth="1"/>
    <col min="11554" max="11554" width="9" style="4"/>
    <col min="11555" max="11555" width="11.875" style="4" customWidth="1"/>
    <col min="11556" max="11556" width="9" style="4"/>
    <col min="11557" max="11558" width="9" style="4" customWidth="1"/>
    <col min="11559" max="11560" width="10.625" style="4" customWidth="1"/>
    <col min="11561" max="11561" width="10.75" style="4" customWidth="1"/>
    <col min="11562" max="11774" width="9" style="4"/>
    <col min="11775" max="11775" width="4.375" style="4" customWidth="1"/>
    <col min="11776" max="11776" width="9" style="4" hidden="1" customWidth="1"/>
    <col min="11777" max="11777" width="15.75" style="4" customWidth="1"/>
    <col min="11778" max="11778" width="10.5" style="4" customWidth="1"/>
    <col min="11779" max="11779" width="16.5" style="4" customWidth="1"/>
    <col min="11780" max="11780" width="8.125" style="4" customWidth="1"/>
    <col min="11781" max="11781" width="6.5" style="4" customWidth="1"/>
    <col min="11782" max="11783" width="8.75" style="4" customWidth="1"/>
    <col min="11784" max="11788" width="9" style="4" hidden="1" customWidth="1"/>
    <col min="11789" max="11791" width="11.25" style="4" customWidth="1"/>
    <col min="11792" max="11792" width="9" style="4" hidden="1" customWidth="1"/>
    <col min="11793" max="11793" width="6.875" style="4" customWidth="1"/>
    <col min="11794" max="11794" width="9" style="4" hidden="1" customWidth="1"/>
    <col min="11795" max="11795" width="8.375" style="4" customWidth="1"/>
    <col min="11796" max="11797" width="8.75" style="4" customWidth="1"/>
    <col min="11798" max="11798" width="10.25" style="4" customWidth="1"/>
    <col min="11799" max="11799" width="6.625" style="4" customWidth="1"/>
    <col min="11800" max="11800" width="8" style="4" customWidth="1"/>
    <col min="11801" max="11802" width="7.125" style="4" customWidth="1"/>
    <col min="11803" max="11803" width="9" style="4" customWidth="1"/>
    <col min="11804" max="11804" width="9.625" style="4" customWidth="1"/>
    <col min="11805" max="11805" width="11.625" style="4" customWidth="1"/>
    <col min="11806" max="11806" width="6.5" style="4" customWidth="1"/>
    <col min="11807" max="11807" width="7.375" style="4" customWidth="1"/>
    <col min="11808" max="11808" width="10.75" style="4" customWidth="1"/>
    <col min="11809" max="11809" width="9" style="4" customWidth="1"/>
    <col min="11810" max="11810" width="9" style="4"/>
    <col min="11811" max="11811" width="11.875" style="4" customWidth="1"/>
    <col min="11812" max="11812" width="9" style="4"/>
    <col min="11813" max="11814" width="9" style="4" customWidth="1"/>
    <col min="11815" max="11816" width="10.625" style="4" customWidth="1"/>
    <col min="11817" max="11817" width="10.75" style="4" customWidth="1"/>
    <col min="11818" max="12030" width="9" style="4"/>
    <col min="12031" max="12031" width="4.375" style="4" customWidth="1"/>
    <col min="12032" max="12032" width="9" style="4" hidden="1" customWidth="1"/>
    <col min="12033" max="12033" width="15.75" style="4" customWidth="1"/>
    <col min="12034" max="12034" width="10.5" style="4" customWidth="1"/>
    <col min="12035" max="12035" width="16.5" style="4" customWidth="1"/>
    <col min="12036" max="12036" width="8.125" style="4" customWidth="1"/>
    <col min="12037" max="12037" width="6.5" style="4" customWidth="1"/>
    <col min="12038" max="12039" width="8.75" style="4" customWidth="1"/>
    <col min="12040" max="12044" width="9" style="4" hidden="1" customWidth="1"/>
    <col min="12045" max="12047" width="11.25" style="4" customWidth="1"/>
    <col min="12048" max="12048" width="9" style="4" hidden="1" customWidth="1"/>
    <col min="12049" max="12049" width="6.875" style="4" customWidth="1"/>
    <col min="12050" max="12050" width="9" style="4" hidden="1" customWidth="1"/>
    <col min="12051" max="12051" width="8.375" style="4" customWidth="1"/>
    <col min="12052" max="12053" width="8.75" style="4" customWidth="1"/>
    <col min="12054" max="12054" width="10.25" style="4" customWidth="1"/>
    <col min="12055" max="12055" width="6.625" style="4" customWidth="1"/>
    <col min="12056" max="12056" width="8" style="4" customWidth="1"/>
    <col min="12057" max="12058" width="7.125" style="4" customWidth="1"/>
    <col min="12059" max="12059" width="9" style="4" customWidth="1"/>
    <col min="12060" max="12060" width="9.625" style="4" customWidth="1"/>
    <col min="12061" max="12061" width="11.625" style="4" customWidth="1"/>
    <col min="12062" max="12062" width="6.5" style="4" customWidth="1"/>
    <col min="12063" max="12063" width="7.375" style="4" customWidth="1"/>
    <col min="12064" max="12064" width="10.75" style="4" customWidth="1"/>
    <col min="12065" max="12065" width="9" style="4" customWidth="1"/>
    <col min="12066" max="12066" width="9" style="4"/>
    <col min="12067" max="12067" width="11.875" style="4" customWidth="1"/>
    <col min="12068" max="12068" width="9" style="4"/>
    <col min="12069" max="12070" width="9" style="4" customWidth="1"/>
    <col min="12071" max="12072" width="10.625" style="4" customWidth="1"/>
    <col min="12073" max="12073" width="10.75" style="4" customWidth="1"/>
    <col min="12074" max="12286" width="9" style="4"/>
    <col min="12287" max="12287" width="4.375" style="4" customWidth="1"/>
    <col min="12288" max="12288" width="9" style="4" hidden="1" customWidth="1"/>
    <col min="12289" max="12289" width="15.75" style="4" customWidth="1"/>
    <col min="12290" max="12290" width="10.5" style="4" customWidth="1"/>
    <col min="12291" max="12291" width="16.5" style="4" customWidth="1"/>
    <col min="12292" max="12292" width="8.125" style="4" customWidth="1"/>
    <col min="12293" max="12293" width="6.5" style="4" customWidth="1"/>
    <col min="12294" max="12295" width="8.75" style="4" customWidth="1"/>
    <col min="12296" max="12300" width="9" style="4" hidden="1" customWidth="1"/>
    <col min="12301" max="12303" width="11.25" style="4" customWidth="1"/>
    <col min="12304" max="12304" width="9" style="4" hidden="1" customWidth="1"/>
    <col min="12305" max="12305" width="6.875" style="4" customWidth="1"/>
    <col min="12306" max="12306" width="9" style="4" hidden="1" customWidth="1"/>
    <col min="12307" max="12307" width="8.375" style="4" customWidth="1"/>
    <col min="12308" max="12309" width="8.75" style="4" customWidth="1"/>
    <col min="12310" max="12310" width="10.25" style="4" customWidth="1"/>
    <col min="12311" max="12311" width="6.625" style="4" customWidth="1"/>
    <col min="12312" max="12312" width="8" style="4" customWidth="1"/>
    <col min="12313" max="12314" width="7.125" style="4" customWidth="1"/>
    <col min="12315" max="12315" width="9" style="4" customWidth="1"/>
    <col min="12316" max="12316" width="9.625" style="4" customWidth="1"/>
    <col min="12317" max="12317" width="11.625" style="4" customWidth="1"/>
    <col min="12318" max="12318" width="6.5" style="4" customWidth="1"/>
    <col min="12319" max="12319" width="7.375" style="4" customWidth="1"/>
    <col min="12320" max="12320" width="10.75" style="4" customWidth="1"/>
    <col min="12321" max="12321" width="9" style="4" customWidth="1"/>
    <col min="12322" max="12322" width="9" style="4"/>
    <col min="12323" max="12323" width="11.875" style="4" customWidth="1"/>
    <col min="12324" max="12324" width="9" style="4"/>
    <col min="12325" max="12326" width="9" style="4" customWidth="1"/>
    <col min="12327" max="12328" width="10.625" style="4" customWidth="1"/>
    <col min="12329" max="12329" width="10.75" style="4" customWidth="1"/>
    <col min="12330" max="12542" width="9" style="4"/>
    <col min="12543" max="12543" width="4.375" style="4" customWidth="1"/>
    <col min="12544" max="12544" width="9" style="4" hidden="1" customWidth="1"/>
    <col min="12545" max="12545" width="15.75" style="4" customWidth="1"/>
    <col min="12546" max="12546" width="10.5" style="4" customWidth="1"/>
    <col min="12547" max="12547" width="16.5" style="4" customWidth="1"/>
    <col min="12548" max="12548" width="8.125" style="4" customWidth="1"/>
    <col min="12549" max="12549" width="6.5" style="4" customWidth="1"/>
    <col min="12550" max="12551" width="8.75" style="4" customWidth="1"/>
    <col min="12552" max="12556" width="9" style="4" hidden="1" customWidth="1"/>
    <col min="12557" max="12559" width="11.25" style="4" customWidth="1"/>
    <col min="12560" max="12560" width="9" style="4" hidden="1" customWidth="1"/>
    <col min="12561" max="12561" width="6.875" style="4" customWidth="1"/>
    <col min="12562" max="12562" width="9" style="4" hidden="1" customWidth="1"/>
    <col min="12563" max="12563" width="8.375" style="4" customWidth="1"/>
    <col min="12564" max="12565" width="8.75" style="4" customWidth="1"/>
    <col min="12566" max="12566" width="10.25" style="4" customWidth="1"/>
    <col min="12567" max="12567" width="6.625" style="4" customWidth="1"/>
    <col min="12568" max="12568" width="8" style="4" customWidth="1"/>
    <col min="12569" max="12570" width="7.125" style="4" customWidth="1"/>
    <col min="12571" max="12571" width="9" style="4" customWidth="1"/>
    <col min="12572" max="12572" width="9.625" style="4" customWidth="1"/>
    <col min="12573" max="12573" width="11.625" style="4" customWidth="1"/>
    <col min="12574" max="12574" width="6.5" style="4" customWidth="1"/>
    <col min="12575" max="12575" width="7.375" style="4" customWidth="1"/>
    <col min="12576" max="12576" width="10.75" style="4" customWidth="1"/>
    <col min="12577" max="12577" width="9" style="4" customWidth="1"/>
    <col min="12578" max="12578" width="9" style="4"/>
    <col min="12579" max="12579" width="11.875" style="4" customWidth="1"/>
    <col min="12580" max="12580" width="9" style="4"/>
    <col min="12581" max="12582" width="9" style="4" customWidth="1"/>
    <col min="12583" max="12584" width="10.625" style="4" customWidth="1"/>
    <col min="12585" max="12585" width="10.75" style="4" customWidth="1"/>
    <col min="12586" max="12798" width="9" style="4"/>
    <col min="12799" max="12799" width="4.375" style="4" customWidth="1"/>
    <col min="12800" max="12800" width="9" style="4" hidden="1" customWidth="1"/>
    <col min="12801" max="12801" width="15.75" style="4" customWidth="1"/>
    <col min="12802" max="12802" width="10.5" style="4" customWidth="1"/>
    <col min="12803" max="12803" width="16.5" style="4" customWidth="1"/>
    <col min="12804" max="12804" width="8.125" style="4" customWidth="1"/>
    <col min="12805" max="12805" width="6.5" style="4" customWidth="1"/>
    <col min="12806" max="12807" width="8.75" style="4" customWidth="1"/>
    <col min="12808" max="12812" width="9" style="4" hidden="1" customWidth="1"/>
    <col min="12813" max="12815" width="11.25" style="4" customWidth="1"/>
    <col min="12816" max="12816" width="9" style="4" hidden="1" customWidth="1"/>
    <col min="12817" max="12817" width="6.875" style="4" customWidth="1"/>
    <col min="12818" max="12818" width="9" style="4" hidden="1" customWidth="1"/>
    <col min="12819" max="12819" width="8.375" style="4" customWidth="1"/>
    <col min="12820" max="12821" width="8.75" style="4" customWidth="1"/>
    <col min="12822" max="12822" width="10.25" style="4" customWidth="1"/>
    <col min="12823" max="12823" width="6.625" style="4" customWidth="1"/>
    <col min="12824" max="12824" width="8" style="4" customWidth="1"/>
    <col min="12825" max="12826" width="7.125" style="4" customWidth="1"/>
    <col min="12827" max="12827" width="9" style="4" customWidth="1"/>
    <col min="12828" max="12828" width="9.625" style="4" customWidth="1"/>
    <col min="12829" max="12829" width="11.625" style="4" customWidth="1"/>
    <col min="12830" max="12830" width="6.5" style="4" customWidth="1"/>
    <col min="12831" max="12831" width="7.375" style="4" customWidth="1"/>
    <col min="12832" max="12832" width="10.75" style="4" customWidth="1"/>
    <col min="12833" max="12833" width="9" style="4" customWidth="1"/>
    <col min="12834" max="12834" width="9" style="4"/>
    <col min="12835" max="12835" width="11.875" style="4" customWidth="1"/>
    <col min="12836" max="12836" width="9" style="4"/>
    <col min="12837" max="12838" width="9" style="4" customWidth="1"/>
    <col min="12839" max="12840" width="10.625" style="4" customWidth="1"/>
    <col min="12841" max="12841" width="10.75" style="4" customWidth="1"/>
    <col min="12842" max="13054" width="9" style="4"/>
    <col min="13055" max="13055" width="4.375" style="4" customWidth="1"/>
    <col min="13056" max="13056" width="9" style="4" hidden="1" customWidth="1"/>
    <col min="13057" max="13057" width="15.75" style="4" customWidth="1"/>
    <col min="13058" max="13058" width="10.5" style="4" customWidth="1"/>
    <col min="13059" max="13059" width="16.5" style="4" customWidth="1"/>
    <col min="13060" max="13060" width="8.125" style="4" customWidth="1"/>
    <col min="13061" max="13061" width="6.5" style="4" customWidth="1"/>
    <col min="13062" max="13063" width="8.75" style="4" customWidth="1"/>
    <col min="13064" max="13068" width="9" style="4" hidden="1" customWidth="1"/>
    <col min="13069" max="13071" width="11.25" style="4" customWidth="1"/>
    <col min="13072" max="13072" width="9" style="4" hidden="1" customWidth="1"/>
    <col min="13073" max="13073" width="6.875" style="4" customWidth="1"/>
    <col min="13074" max="13074" width="9" style="4" hidden="1" customWidth="1"/>
    <col min="13075" max="13075" width="8.375" style="4" customWidth="1"/>
    <col min="13076" max="13077" width="8.75" style="4" customWidth="1"/>
    <col min="13078" max="13078" width="10.25" style="4" customWidth="1"/>
    <col min="13079" max="13079" width="6.625" style="4" customWidth="1"/>
    <col min="13080" max="13080" width="8" style="4" customWidth="1"/>
    <col min="13081" max="13082" width="7.125" style="4" customWidth="1"/>
    <col min="13083" max="13083" width="9" style="4" customWidth="1"/>
    <col min="13084" max="13084" width="9.625" style="4" customWidth="1"/>
    <col min="13085" max="13085" width="11.625" style="4" customWidth="1"/>
    <col min="13086" max="13086" width="6.5" style="4" customWidth="1"/>
    <col min="13087" max="13087" width="7.375" style="4" customWidth="1"/>
    <col min="13088" max="13088" width="10.75" style="4" customWidth="1"/>
    <col min="13089" max="13089" width="9" style="4" customWidth="1"/>
    <col min="13090" max="13090" width="9" style="4"/>
    <col min="13091" max="13091" width="11.875" style="4" customWidth="1"/>
    <col min="13092" max="13092" width="9" style="4"/>
    <col min="13093" max="13094" width="9" style="4" customWidth="1"/>
    <col min="13095" max="13096" width="10.625" style="4" customWidth="1"/>
    <col min="13097" max="13097" width="10.75" style="4" customWidth="1"/>
    <col min="13098" max="13310" width="9" style="4"/>
    <col min="13311" max="13311" width="4.375" style="4" customWidth="1"/>
    <col min="13312" max="13312" width="9" style="4" hidden="1" customWidth="1"/>
    <col min="13313" max="13313" width="15.75" style="4" customWidth="1"/>
    <col min="13314" max="13314" width="10.5" style="4" customWidth="1"/>
    <col min="13315" max="13315" width="16.5" style="4" customWidth="1"/>
    <col min="13316" max="13316" width="8.125" style="4" customWidth="1"/>
    <col min="13317" max="13317" width="6.5" style="4" customWidth="1"/>
    <col min="13318" max="13319" width="8.75" style="4" customWidth="1"/>
    <col min="13320" max="13324" width="9" style="4" hidden="1" customWidth="1"/>
    <col min="13325" max="13327" width="11.25" style="4" customWidth="1"/>
    <col min="13328" max="13328" width="9" style="4" hidden="1" customWidth="1"/>
    <col min="13329" max="13329" width="6.875" style="4" customWidth="1"/>
    <col min="13330" max="13330" width="9" style="4" hidden="1" customWidth="1"/>
    <col min="13331" max="13331" width="8.375" style="4" customWidth="1"/>
    <col min="13332" max="13333" width="8.75" style="4" customWidth="1"/>
    <col min="13334" max="13334" width="10.25" style="4" customWidth="1"/>
    <col min="13335" max="13335" width="6.625" style="4" customWidth="1"/>
    <col min="13336" max="13336" width="8" style="4" customWidth="1"/>
    <col min="13337" max="13338" width="7.125" style="4" customWidth="1"/>
    <col min="13339" max="13339" width="9" style="4" customWidth="1"/>
    <col min="13340" max="13340" width="9.625" style="4" customWidth="1"/>
    <col min="13341" max="13341" width="11.625" style="4" customWidth="1"/>
    <col min="13342" max="13342" width="6.5" style="4" customWidth="1"/>
    <col min="13343" max="13343" width="7.375" style="4" customWidth="1"/>
    <col min="13344" max="13344" width="10.75" style="4" customWidth="1"/>
    <col min="13345" max="13345" width="9" style="4" customWidth="1"/>
    <col min="13346" max="13346" width="9" style="4"/>
    <col min="13347" max="13347" width="11.875" style="4" customWidth="1"/>
    <col min="13348" max="13348" width="9" style="4"/>
    <col min="13349" max="13350" width="9" style="4" customWidth="1"/>
    <col min="13351" max="13352" width="10.625" style="4" customWidth="1"/>
    <col min="13353" max="13353" width="10.75" style="4" customWidth="1"/>
    <col min="13354" max="13566" width="9" style="4"/>
    <col min="13567" max="13567" width="4.375" style="4" customWidth="1"/>
    <col min="13568" max="13568" width="9" style="4" hidden="1" customWidth="1"/>
    <col min="13569" max="13569" width="15.75" style="4" customWidth="1"/>
    <col min="13570" max="13570" width="10.5" style="4" customWidth="1"/>
    <col min="13571" max="13571" width="16.5" style="4" customWidth="1"/>
    <col min="13572" max="13572" width="8.125" style="4" customWidth="1"/>
    <col min="13573" max="13573" width="6.5" style="4" customWidth="1"/>
    <col min="13574" max="13575" width="8.75" style="4" customWidth="1"/>
    <col min="13576" max="13580" width="9" style="4" hidden="1" customWidth="1"/>
    <col min="13581" max="13583" width="11.25" style="4" customWidth="1"/>
    <col min="13584" max="13584" width="9" style="4" hidden="1" customWidth="1"/>
    <col min="13585" max="13585" width="6.875" style="4" customWidth="1"/>
    <col min="13586" max="13586" width="9" style="4" hidden="1" customWidth="1"/>
    <col min="13587" max="13587" width="8.375" style="4" customWidth="1"/>
    <col min="13588" max="13589" width="8.75" style="4" customWidth="1"/>
    <col min="13590" max="13590" width="10.25" style="4" customWidth="1"/>
    <col min="13591" max="13591" width="6.625" style="4" customWidth="1"/>
    <col min="13592" max="13592" width="8" style="4" customWidth="1"/>
    <col min="13593" max="13594" width="7.125" style="4" customWidth="1"/>
    <col min="13595" max="13595" width="9" style="4" customWidth="1"/>
    <col min="13596" max="13596" width="9.625" style="4" customWidth="1"/>
    <col min="13597" max="13597" width="11.625" style="4" customWidth="1"/>
    <col min="13598" max="13598" width="6.5" style="4" customWidth="1"/>
    <col min="13599" max="13599" width="7.375" style="4" customWidth="1"/>
    <col min="13600" max="13600" width="10.75" style="4" customWidth="1"/>
    <col min="13601" max="13601" width="9" style="4" customWidth="1"/>
    <col min="13602" max="13602" width="9" style="4"/>
    <col min="13603" max="13603" width="11.875" style="4" customWidth="1"/>
    <col min="13604" max="13604" width="9" style="4"/>
    <col min="13605" max="13606" width="9" style="4" customWidth="1"/>
    <col min="13607" max="13608" width="10.625" style="4" customWidth="1"/>
    <col min="13609" max="13609" width="10.75" style="4" customWidth="1"/>
    <col min="13610" max="13822" width="9" style="4"/>
    <col min="13823" max="13823" width="4.375" style="4" customWidth="1"/>
    <col min="13824" max="13824" width="9" style="4" hidden="1" customWidth="1"/>
    <col min="13825" max="13825" width="15.75" style="4" customWidth="1"/>
    <col min="13826" max="13826" width="10.5" style="4" customWidth="1"/>
    <col min="13827" max="13827" width="16.5" style="4" customWidth="1"/>
    <col min="13828" max="13828" width="8.125" style="4" customWidth="1"/>
    <col min="13829" max="13829" width="6.5" style="4" customWidth="1"/>
    <col min="13830" max="13831" width="8.75" style="4" customWidth="1"/>
    <col min="13832" max="13836" width="9" style="4" hidden="1" customWidth="1"/>
    <col min="13837" max="13839" width="11.25" style="4" customWidth="1"/>
    <col min="13840" max="13840" width="9" style="4" hidden="1" customWidth="1"/>
    <col min="13841" max="13841" width="6.875" style="4" customWidth="1"/>
    <col min="13842" max="13842" width="9" style="4" hidden="1" customWidth="1"/>
    <col min="13843" max="13843" width="8.375" style="4" customWidth="1"/>
    <col min="13844" max="13845" width="8.75" style="4" customWidth="1"/>
    <col min="13846" max="13846" width="10.25" style="4" customWidth="1"/>
    <col min="13847" max="13847" width="6.625" style="4" customWidth="1"/>
    <col min="13848" max="13848" width="8" style="4" customWidth="1"/>
    <col min="13849" max="13850" width="7.125" style="4" customWidth="1"/>
    <col min="13851" max="13851" width="9" style="4" customWidth="1"/>
    <col min="13852" max="13852" width="9.625" style="4" customWidth="1"/>
    <col min="13853" max="13853" width="11.625" style="4" customWidth="1"/>
    <col min="13854" max="13854" width="6.5" style="4" customWidth="1"/>
    <col min="13855" max="13855" width="7.375" style="4" customWidth="1"/>
    <col min="13856" max="13856" width="10.75" style="4" customWidth="1"/>
    <col min="13857" max="13857" width="9" style="4" customWidth="1"/>
    <col min="13858" max="13858" width="9" style="4"/>
    <col min="13859" max="13859" width="11.875" style="4" customWidth="1"/>
    <col min="13860" max="13860" width="9" style="4"/>
    <col min="13861" max="13862" width="9" style="4" customWidth="1"/>
    <col min="13863" max="13864" width="10.625" style="4" customWidth="1"/>
    <col min="13865" max="13865" width="10.75" style="4" customWidth="1"/>
    <col min="13866" max="14078" width="9" style="4"/>
    <col min="14079" max="14079" width="4.375" style="4" customWidth="1"/>
    <col min="14080" max="14080" width="9" style="4" hidden="1" customWidth="1"/>
    <col min="14081" max="14081" width="15.75" style="4" customWidth="1"/>
    <col min="14082" max="14082" width="10.5" style="4" customWidth="1"/>
    <col min="14083" max="14083" width="16.5" style="4" customWidth="1"/>
    <col min="14084" max="14084" width="8.125" style="4" customWidth="1"/>
    <col min="14085" max="14085" width="6.5" style="4" customWidth="1"/>
    <col min="14086" max="14087" width="8.75" style="4" customWidth="1"/>
    <col min="14088" max="14092" width="9" style="4" hidden="1" customWidth="1"/>
    <col min="14093" max="14095" width="11.25" style="4" customWidth="1"/>
    <col min="14096" max="14096" width="9" style="4" hidden="1" customWidth="1"/>
    <col min="14097" max="14097" width="6.875" style="4" customWidth="1"/>
    <col min="14098" max="14098" width="9" style="4" hidden="1" customWidth="1"/>
    <col min="14099" max="14099" width="8.375" style="4" customWidth="1"/>
    <col min="14100" max="14101" width="8.75" style="4" customWidth="1"/>
    <col min="14102" max="14102" width="10.25" style="4" customWidth="1"/>
    <col min="14103" max="14103" width="6.625" style="4" customWidth="1"/>
    <col min="14104" max="14104" width="8" style="4" customWidth="1"/>
    <col min="14105" max="14106" width="7.125" style="4" customWidth="1"/>
    <col min="14107" max="14107" width="9" style="4" customWidth="1"/>
    <col min="14108" max="14108" width="9.625" style="4" customWidth="1"/>
    <col min="14109" max="14109" width="11.625" style="4" customWidth="1"/>
    <col min="14110" max="14110" width="6.5" style="4" customWidth="1"/>
    <col min="14111" max="14111" width="7.375" style="4" customWidth="1"/>
    <col min="14112" max="14112" width="10.75" style="4" customWidth="1"/>
    <col min="14113" max="14113" width="9" style="4" customWidth="1"/>
    <col min="14114" max="14114" width="9" style="4"/>
    <col min="14115" max="14115" width="11.875" style="4" customWidth="1"/>
    <col min="14116" max="14116" width="9" style="4"/>
    <col min="14117" max="14118" width="9" style="4" customWidth="1"/>
    <col min="14119" max="14120" width="10.625" style="4" customWidth="1"/>
    <col min="14121" max="14121" width="10.75" style="4" customWidth="1"/>
    <col min="14122" max="14334" width="9" style="4"/>
    <col min="14335" max="14335" width="4.375" style="4" customWidth="1"/>
    <col min="14336" max="14336" width="9" style="4" hidden="1" customWidth="1"/>
    <col min="14337" max="14337" width="15.75" style="4" customWidth="1"/>
    <col min="14338" max="14338" width="10.5" style="4" customWidth="1"/>
    <col min="14339" max="14339" width="16.5" style="4" customWidth="1"/>
    <col min="14340" max="14340" width="8.125" style="4" customWidth="1"/>
    <col min="14341" max="14341" width="6.5" style="4" customWidth="1"/>
    <col min="14342" max="14343" width="8.75" style="4" customWidth="1"/>
    <col min="14344" max="14348" width="9" style="4" hidden="1" customWidth="1"/>
    <col min="14349" max="14351" width="11.25" style="4" customWidth="1"/>
    <col min="14352" max="14352" width="9" style="4" hidden="1" customWidth="1"/>
    <col min="14353" max="14353" width="6.875" style="4" customWidth="1"/>
    <col min="14354" max="14354" width="9" style="4" hidden="1" customWidth="1"/>
    <col min="14355" max="14355" width="8.375" style="4" customWidth="1"/>
    <col min="14356" max="14357" width="8.75" style="4" customWidth="1"/>
    <col min="14358" max="14358" width="10.25" style="4" customWidth="1"/>
    <col min="14359" max="14359" width="6.625" style="4" customWidth="1"/>
    <col min="14360" max="14360" width="8" style="4" customWidth="1"/>
    <col min="14361" max="14362" width="7.125" style="4" customWidth="1"/>
    <col min="14363" max="14363" width="9" style="4" customWidth="1"/>
    <col min="14364" max="14364" width="9.625" style="4" customWidth="1"/>
    <col min="14365" max="14365" width="11.625" style="4" customWidth="1"/>
    <col min="14366" max="14366" width="6.5" style="4" customWidth="1"/>
    <col min="14367" max="14367" width="7.375" style="4" customWidth="1"/>
    <col min="14368" max="14368" width="10.75" style="4" customWidth="1"/>
    <col min="14369" max="14369" width="9" style="4" customWidth="1"/>
    <col min="14370" max="14370" width="9" style="4"/>
    <col min="14371" max="14371" width="11.875" style="4" customWidth="1"/>
    <col min="14372" max="14372" width="9" style="4"/>
    <col min="14373" max="14374" width="9" style="4" customWidth="1"/>
    <col min="14375" max="14376" width="10.625" style="4" customWidth="1"/>
    <col min="14377" max="14377" width="10.75" style="4" customWidth="1"/>
    <col min="14378" max="14590" width="9" style="4"/>
    <col min="14591" max="14591" width="4.375" style="4" customWidth="1"/>
    <col min="14592" max="14592" width="9" style="4" hidden="1" customWidth="1"/>
    <col min="14593" max="14593" width="15.75" style="4" customWidth="1"/>
    <col min="14594" max="14594" width="10.5" style="4" customWidth="1"/>
    <col min="14595" max="14595" width="16.5" style="4" customWidth="1"/>
    <col min="14596" max="14596" width="8.125" style="4" customWidth="1"/>
    <col min="14597" max="14597" width="6.5" style="4" customWidth="1"/>
    <col min="14598" max="14599" width="8.75" style="4" customWidth="1"/>
    <col min="14600" max="14604" width="9" style="4" hidden="1" customWidth="1"/>
    <col min="14605" max="14607" width="11.25" style="4" customWidth="1"/>
    <col min="14608" max="14608" width="9" style="4" hidden="1" customWidth="1"/>
    <col min="14609" max="14609" width="6.875" style="4" customWidth="1"/>
    <col min="14610" max="14610" width="9" style="4" hidden="1" customWidth="1"/>
    <col min="14611" max="14611" width="8.375" style="4" customWidth="1"/>
    <col min="14612" max="14613" width="8.75" style="4" customWidth="1"/>
    <col min="14614" max="14614" width="10.25" style="4" customWidth="1"/>
    <col min="14615" max="14615" width="6.625" style="4" customWidth="1"/>
    <col min="14616" max="14616" width="8" style="4" customWidth="1"/>
    <col min="14617" max="14618" width="7.125" style="4" customWidth="1"/>
    <col min="14619" max="14619" width="9" style="4" customWidth="1"/>
    <col min="14620" max="14620" width="9.625" style="4" customWidth="1"/>
    <col min="14621" max="14621" width="11.625" style="4" customWidth="1"/>
    <col min="14622" max="14622" width="6.5" style="4" customWidth="1"/>
    <col min="14623" max="14623" width="7.375" style="4" customWidth="1"/>
    <col min="14624" max="14624" width="10.75" style="4" customWidth="1"/>
    <col min="14625" max="14625" width="9" style="4" customWidth="1"/>
    <col min="14626" max="14626" width="9" style="4"/>
    <col min="14627" max="14627" width="11.875" style="4" customWidth="1"/>
    <col min="14628" max="14628" width="9" style="4"/>
    <col min="14629" max="14630" width="9" style="4" customWidth="1"/>
    <col min="14631" max="14632" width="10.625" style="4" customWidth="1"/>
    <col min="14633" max="14633" width="10.75" style="4" customWidth="1"/>
    <col min="14634" max="14846" width="9" style="4"/>
    <col min="14847" max="14847" width="4.375" style="4" customWidth="1"/>
    <col min="14848" max="14848" width="9" style="4" hidden="1" customWidth="1"/>
    <col min="14849" max="14849" width="15.75" style="4" customWidth="1"/>
    <col min="14850" max="14850" width="10.5" style="4" customWidth="1"/>
    <col min="14851" max="14851" width="16.5" style="4" customWidth="1"/>
    <col min="14852" max="14852" width="8.125" style="4" customWidth="1"/>
    <col min="14853" max="14853" width="6.5" style="4" customWidth="1"/>
    <col min="14854" max="14855" width="8.75" style="4" customWidth="1"/>
    <col min="14856" max="14860" width="9" style="4" hidden="1" customWidth="1"/>
    <col min="14861" max="14863" width="11.25" style="4" customWidth="1"/>
    <col min="14864" max="14864" width="9" style="4" hidden="1" customWidth="1"/>
    <col min="14865" max="14865" width="6.875" style="4" customWidth="1"/>
    <col min="14866" max="14866" width="9" style="4" hidden="1" customWidth="1"/>
    <col min="14867" max="14867" width="8.375" style="4" customWidth="1"/>
    <col min="14868" max="14869" width="8.75" style="4" customWidth="1"/>
    <col min="14870" max="14870" width="10.25" style="4" customWidth="1"/>
    <col min="14871" max="14871" width="6.625" style="4" customWidth="1"/>
    <col min="14872" max="14872" width="8" style="4" customWidth="1"/>
    <col min="14873" max="14874" width="7.125" style="4" customWidth="1"/>
    <col min="14875" max="14875" width="9" style="4" customWidth="1"/>
    <col min="14876" max="14876" width="9.625" style="4" customWidth="1"/>
    <col min="14877" max="14877" width="11.625" style="4" customWidth="1"/>
    <col min="14878" max="14878" width="6.5" style="4" customWidth="1"/>
    <col min="14879" max="14879" width="7.375" style="4" customWidth="1"/>
    <col min="14880" max="14880" width="10.75" style="4" customWidth="1"/>
    <col min="14881" max="14881" width="9" style="4" customWidth="1"/>
    <col min="14882" max="14882" width="9" style="4"/>
    <col min="14883" max="14883" width="11.875" style="4" customWidth="1"/>
    <col min="14884" max="14884" width="9" style="4"/>
    <col min="14885" max="14886" width="9" style="4" customWidth="1"/>
    <col min="14887" max="14888" width="10.625" style="4" customWidth="1"/>
    <col min="14889" max="14889" width="10.75" style="4" customWidth="1"/>
    <col min="14890" max="15102" width="9" style="4"/>
    <col min="15103" max="15103" width="4.375" style="4" customWidth="1"/>
    <col min="15104" max="15104" width="9" style="4" hidden="1" customWidth="1"/>
    <col min="15105" max="15105" width="15.75" style="4" customWidth="1"/>
    <col min="15106" max="15106" width="10.5" style="4" customWidth="1"/>
    <col min="15107" max="15107" width="16.5" style="4" customWidth="1"/>
    <col min="15108" max="15108" width="8.125" style="4" customWidth="1"/>
    <col min="15109" max="15109" width="6.5" style="4" customWidth="1"/>
    <col min="15110" max="15111" width="8.75" style="4" customWidth="1"/>
    <col min="15112" max="15116" width="9" style="4" hidden="1" customWidth="1"/>
    <col min="15117" max="15119" width="11.25" style="4" customWidth="1"/>
    <col min="15120" max="15120" width="9" style="4" hidden="1" customWidth="1"/>
    <col min="15121" max="15121" width="6.875" style="4" customWidth="1"/>
    <col min="15122" max="15122" width="9" style="4" hidden="1" customWidth="1"/>
    <col min="15123" max="15123" width="8.375" style="4" customWidth="1"/>
    <col min="15124" max="15125" width="8.75" style="4" customWidth="1"/>
    <col min="15126" max="15126" width="10.25" style="4" customWidth="1"/>
    <col min="15127" max="15127" width="6.625" style="4" customWidth="1"/>
    <col min="15128" max="15128" width="8" style="4" customWidth="1"/>
    <col min="15129" max="15130" width="7.125" style="4" customWidth="1"/>
    <col min="15131" max="15131" width="9" style="4" customWidth="1"/>
    <col min="15132" max="15132" width="9.625" style="4" customWidth="1"/>
    <col min="15133" max="15133" width="11.625" style="4" customWidth="1"/>
    <col min="15134" max="15134" width="6.5" style="4" customWidth="1"/>
    <col min="15135" max="15135" width="7.375" style="4" customWidth="1"/>
    <col min="15136" max="15136" width="10.75" style="4" customWidth="1"/>
    <col min="15137" max="15137" width="9" style="4" customWidth="1"/>
    <col min="15138" max="15138" width="9" style="4"/>
    <col min="15139" max="15139" width="11.875" style="4" customWidth="1"/>
    <col min="15140" max="15140" width="9" style="4"/>
    <col min="15141" max="15142" width="9" style="4" customWidth="1"/>
    <col min="15143" max="15144" width="10.625" style="4" customWidth="1"/>
    <col min="15145" max="15145" width="10.75" style="4" customWidth="1"/>
    <col min="15146" max="15358" width="9" style="4"/>
    <col min="15359" max="15359" width="4.375" style="4" customWidth="1"/>
    <col min="15360" max="15360" width="9" style="4" hidden="1" customWidth="1"/>
    <col min="15361" max="15361" width="15.75" style="4" customWidth="1"/>
    <col min="15362" max="15362" width="10.5" style="4" customWidth="1"/>
    <col min="15363" max="15363" width="16.5" style="4" customWidth="1"/>
    <col min="15364" max="15364" width="8.125" style="4" customWidth="1"/>
    <col min="15365" max="15365" width="6.5" style="4" customWidth="1"/>
    <col min="15366" max="15367" width="8.75" style="4" customWidth="1"/>
    <col min="15368" max="15372" width="9" style="4" hidden="1" customWidth="1"/>
    <col min="15373" max="15375" width="11.25" style="4" customWidth="1"/>
    <col min="15376" max="15376" width="9" style="4" hidden="1" customWidth="1"/>
    <col min="15377" max="15377" width="6.875" style="4" customWidth="1"/>
    <col min="15378" max="15378" width="9" style="4" hidden="1" customWidth="1"/>
    <col min="15379" max="15379" width="8.375" style="4" customWidth="1"/>
    <col min="15380" max="15381" width="8.75" style="4" customWidth="1"/>
    <col min="15382" max="15382" width="10.25" style="4" customWidth="1"/>
    <col min="15383" max="15383" width="6.625" style="4" customWidth="1"/>
    <col min="15384" max="15384" width="8" style="4" customWidth="1"/>
    <col min="15385" max="15386" width="7.125" style="4" customWidth="1"/>
    <col min="15387" max="15387" width="9" style="4" customWidth="1"/>
    <col min="15388" max="15388" width="9.625" style="4" customWidth="1"/>
    <col min="15389" max="15389" width="11.625" style="4" customWidth="1"/>
    <col min="15390" max="15390" width="6.5" style="4" customWidth="1"/>
    <col min="15391" max="15391" width="7.375" style="4" customWidth="1"/>
    <col min="15392" max="15392" width="10.75" style="4" customWidth="1"/>
    <col min="15393" max="15393" width="9" style="4" customWidth="1"/>
    <col min="15394" max="15394" width="9" style="4"/>
    <col min="15395" max="15395" width="11.875" style="4" customWidth="1"/>
    <col min="15396" max="15396" width="9" style="4"/>
    <col min="15397" max="15398" width="9" style="4" customWidth="1"/>
    <col min="15399" max="15400" width="10.625" style="4" customWidth="1"/>
    <col min="15401" max="15401" width="10.75" style="4" customWidth="1"/>
    <col min="15402" max="15614" width="9" style="4"/>
    <col min="15615" max="15615" width="4.375" style="4" customWidth="1"/>
    <col min="15616" max="15616" width="9" style="4" hidden="1" customWidth="1"/>
    <col min="15617" max="15617" width="15.75" style="4" customWidth="1"/>
    <col min="15618" max="15618" width="10.5" style="4" customWidth="1"/>
    <col min="15619" max="15619" width="16.5" style="4" customWidth="1"/>
    <col min="15620" max="15620" width="8.125" style="4" customWidth="1"/>
    <col min="15621" max="15621" width="6.5" style="4" customWidth="1"/>
    <col min="15622" max="15623" width="8.75" style="4" customWidth="1"/>
    <col min="15624" max="15628" width="9" style="4" hidden="1" customWidth="1"/>
    <col min="15629" max="15631" width="11.25" style="4" customWidth="1"/>
    <col min="15632" max="15632" width="9" style="4" hidden="1" customWidth="1"/>
    <col min="15633" max="15633" width="6.875" style="4" customWidth="1"/>
    <col min="15634" max="15634" width="9" style="4" hidden="1" customWidth="1"/>
    <col min="15635" max="15635" width="8.375" style="4" customWidth="1"/>
    <col min="15636" max="15637" width="8.75" style="4" customWidth="1"/>
    <col min="15638" max="15638" width="10.25" style="4" customWidth="1"/>
    <col min="15639" max="15639" width="6.625" style="4" customWidth="1"/>
    <col min="15640" max="15640" width="8" style="4" customWidth="1"/>
    <col min="15641" max="15642" width="7.125" style="4" customWidth="1"/>
    <col min="15643" max="15643" width="9" style="4" customWidth="1"/>
    <col min="15644" max="15644" width="9.625" style="4" customWidth="1"/>
    <col min="15645" max="15645" width="11.625" style="4" customWidth="1"/>
    <col min="15646" max="15646" width="6.5" style="4" customWidth="1"/>
    <col min="15647" max="15647" width="7.375" style="4" customWidth="1"/>
    <col min="15648" max="15648" width="10.75" style="4" customWidth="1"/>
    <col min="15649" max="15649" width="9" style="4" customWidth="1"/>
    <col min="15650" max="15650" width="9" style="4"/>
    <col min="15651" max="15651" width="11.875" style="4" customWidth="1"/>
    <col min="15652" max="15652" width="9" style="4"/>
    <col min="15653" max="15654" width="9" style="4" customWidth="1"/>
    <col min="15655" max="15656" width="10.625" style="4" customWidth="1"/>
    <col min="15657" max="15657" width="10.75" style="4" customWidth="1"/>
    <col min="15658" max="15870" width="9" style="4"/>
    <col min="15871" max="15871" width="4.375" style="4" customWidth="1"/>
    <col min="15872" max="15872" width="9" style="4" hidden="1" customWidth="1"/>
    <col min="15873" max="15873" width="15.75" style="4" customWidth="1"/>
    <col min="15874" max="15874" width="10.5" style="4" customWidth="1"/>
    <col min="15875" max="15875" width="16.5" style="4" customWidth="1"/>
    <col min="15876" max="15876" width="8.125" style="4" customWidth="1"/>
    <col min="15877" max="15877" width="6.5" style="4" customWidth="1"/>
    <col min="15878" max="15879" width="8.75" style="4" customWidth="1"/>
    <col min="15880" max="15884" width="9" style="4" hidden="1" customWidth="1"/>
    <col min="15885" max="15887" width="11.25" style="4" customWidth="1"/>
    <col min="15888" max="15888" width="9" style="4" hidden="1" customWidth="1"/>
    <col min="15889" max="15889" width="6.875" style="4" customWidth="1"/>
    <col min="15890" max="15890" width="9" style="4" hidden="1" customWidth="1"/>
    <col min="15891" max="15891" width="8.375" style="4" customWidth="1"/>
    <col min="15892" max="15893" width="8.75" style="4" customWidth="1"/>
    <col min="15894" max="15894" width="10.25" style="4" customWidth="1"/>
    <col min="15895" max="15895" width="6.625" style="4" customWidth="1"/>
    <col min="15896" max="15896" width="8" style="4" customWidth="1"/>
    <col min="15897" max="15898" width="7.125" style="4" customWidth="1"/>
    <col min="15899" max="15899" width="9" style="4" customWidth="1"/>
    <col min="15900" max="15900" width="9.625" style="4" customWidth="1"/>
    <col min="15901" max="15901" width="11.625" style="4" customWidth="1"/>
    <col min="15902" max="15902" width="6.5" style="4" customWidth="1"/>
    <col min="15903" max="15903" width="7.375" style="4" customWidth="1"/>
    <col min="15904" max="15904" width="10.75" style="4" customWidth="1"/>
    <col min="15905" max="15905" width="9" style="4" customWidth="1"/>
    <col min="15906" max="15906" width="9" style="4"/>
    <col min="15907" max="15907" width="11.875" style="4" customWidth="1"/>
    <col min="15908" max="15908" width="9" style="4"/>
    <col min="15909" max="15910" width="9" style="4" customWidth="1"/>
    <col min="15911" max="15912" width="10.625" style="4" customWidth="1"/>
    <col min="15913" max="15913" width="10.75" style="4" customWidth="1"/>
    <col min="15914" max="16126" width="9" style="4"/>
    <col min="16127" max="16127" width="4.375" style="4" customWidth="1"/>
    <col min="16128" max="16128" width="9" style="4" hidden="1" customWidth="1"/>
    <col min="16129" max="16129" width="15.75" style="4" customWidth="1"/>
    <col min="16130" max="16130" width="10.5" style="4" customWidth="1"/>
    <col min="16131" max="16131" width="16.5" style="4" customWidth="1"/>
    <col min="16132" max="16132" width="8.125" style="4" customWidth="1"/>
    <col min="16133" max="16133" width="6.5" style="4" customWidth="1"/>
    <col min="16134" max="16135" width="8.75" style="4" customWidth="1"/>
    <col min="16136" max="16140" width="9" style="4" hidden="1" customWidth="1"/>
    <col min="16141" max="16143" width="11.25" style="4" customWidth="1"/>
    <col min="16144" max="16144" width="9" style="4" hidden="1" customWidth="1"/>
    <col min="16145" max="16145" width="6.875" style="4" customWidth="1"/>
    <col min="16146" max="16146" width="9" style="4" hidden="1" customWidth="1"/>
    <col min="16147" max="16147" width="8.375" style="4" customWidth="1"/>
    <col min="16148" max="16149" width="8.75" style="4" customWidth="1"/>
    <col min="16150" max="16150" width="10.25" style="4" customWidth="1"/>
    <col min="16151" max="16151" width="6.625" style="4" customWidth="1"/>
    <col min="16152" max="16152" width="8" style="4" customWidth="1"/>
    <col min="16153" max="16154" width="7.125" style="4" customWidth="1"/>
    <col min="16155" max="16155" width="9" style="4" customWidth="1"/>
    <col min="16156" max="16156" width="9.625" style="4" customWidth="1"/>
    <col min="16157" max="16157" width="11.625" style="4" customWidth="1"/>
    <col min="16158" max="16158" width="6.5" style="4" customWidth="1"/>
    <col min="16159" max="16159" width="7.375" style="4" customWidth="1"/>
    <col min="16160" max="16160" width="10.75" style="4" customWidth="1"/>
    <col min="16161" max="16161" width="9" style="4" customWidth="1"/>
    <col min="16162" max="16162" width="9" style="4"/>
    <col min="16163" max="16163" width="11.875" style="4" customWidth="1"/>
    <col min="16164" max="16164" width="9" style="4"/>
    <col min="16165" max="16166" width="9" style="4" customWidth="1"/>
    <col min="16167" max="16168" width="10.625" style="4" customWidth="1"/>
    <col min="16169" max="16169" width="10.75" style="4" customWidth="1"/>
    <col min="16170" max="16384" width="9" style="4"/>
  </cols>
  <sheetData>
    <row r="1" s="1" customFormat="1" ht="23.25" spans="1:14">
      <c r="A1" s="5" t="s">
        <v>197</v>
      </c>
      <c r="B1" s="6"/>
      <c r="C1" s="6"/>
      <c r="D1" s="6"/>
      <c r="E1" s="6"/>
      <c r="F1" s="6"/>
      <c r="G1" s="6"/>
      <c r="H1" s="6"/>
      <c r="I1" s="6"/>
      <c r="J1" s="6"/>
      <c r="K1" s="6"/>
      <c r="L1" s="6"/>
      <c r="M1" s="6"/>
      <c r="N1" s="28"/>
    </row>
    <row r="2" spans="1:13">
      <c r="A2" s="7"/>
      <c r="B2" s="7"/>
      <c r="C2" s="7"/>
      <c r="D2" s="7"/>
      <c r="E2" s="7"/>
      <c r="F2" s="7"/>
      <c r="G2" s="8"/>
      <c r="H2" s="8"/>
      <c r="I2" s="8"/>
      <c r="J2" s="8"/>
      <c r="K2" s="29"/>
      <c r="L2" s="29"/>
      <c r="M2" s="30"/>
    </row>
    <row r="3" ht="13.5" customHeight="1" spans="1:13">
      <c r="A3" s="9" t="str">
        <f>基本信息!C4</f>
        <v>评估基准日：2020年1月1日</v>
      </c>
      <c r="B3" s="9"/>
      <c r="C3" s="9"/>
      <c r="D3" s="9"/>
      <c r="E3" s="9"/>
      <c r="F3" s="9"/>
      <c r="G3" s="9"/>
      <c r="H3" s="9"/>
      <c r="I3" s="9"/>
      <c r="J3" s="9"/>
      <c r="K3" s="9"/>
      <c r="L3" s="9"/>
      <c r="M3" s="31"/>
    </row>
    <row r="4" spans="1:13">
      <c r="A4" s="10" t="str">
        <f>基本信息!C3</f>
        <v>被评估单位:XXX公司</v>
      </c>
      <c r="K4" s="32"/>
      <c r="L4" s="33" t="s">
        <v>110</v>
      </c>
      <c r="M4" s="34"/>
    </row>
    <row r="5" s="2" customFormat="1" ht="15" customHeight="1" spans="1:43">
      <c r="A5" s="11" t="s">
        <v>127</v>
      </c>
      <c r="B5" s="12" t="s">
        <v>198</v>
      </c>
      <c r="C5" s="12" t="s">
        <v>199</v>
      </c>
      <c r="D5" s="12" t="s">
        <v>200</v>
      </c>
      <c r="E5" s="12" t="s">
        <v>201</v>
      </c>
      <c r="F5" s="13" t="s">
        <v>202</v>
      </c>
      <c r="G5" s="12" t="s">
        <v>203</v>
      </c>
      <c r="H5" s="12" t="s">
        <v>204</v>
      </c>
      <c r="I5" s="35" t="s">
        <v>87</v>
      </c>
      <c r="J5" s="36"/>
      <c r="K5" s="37"/>
      <c r="L5" s="12" t="s">
        <v>136</v>
      </c>
      <c r="M5" s="38" t="s">
        <v>205</v>
      </c>
      <c r="N5" s="38"/>
      <c r="O5" s="39" t="s">
        <v>206</v>
      </c>
      <c r="P5" s="40" t="s">
        <v>207</v>
      </c>
      <c r="Q5" s="39" t="s">
        <v>208</v>
      </c>
      <c r="R5" s="55" t="s">
        <v>209</v>
      </c>
      <c r="S5" s="55" t="s">
        <v>210</v>
      </c>
      <c r="T5" s="39" t="s">
        <v>211</v>
      </c>
      <c r="U5" s="56" t="s">
        <v>212</v>
      </c>
      <c r="V5" s="39" t="s">
        <v>213</v>
      </c>
      <c r="W5" s="57" t="s">
        <v>214</v>
      </c>
      <c r="X5" s="58" t="s">
        <v>215</v>
      </c>
      <c r="Y5" s="66"/>
      <c r="Z5" s="67"/>
      <c r="AA5" s="68" t="s">
        <v>216</v>
      </c>
      <c r="AB5" s="69"/>
      <c r="AC5" s="70"/>
      <c r="AD5" s="68" t="s">
        <v>217</v>
      </c>
      <c r="AE5" s="69"/>
      <c r="AF5" s="70"/>
      <c r="AG5" s="77" t="s">
        <v>218</v>
      </c>
      <c r="AH5" s="78"/>
      <c r="AI5" s="79"/>
      <c r="AJ5" s="77" t="s">
        <v>219</v>
      </c>
      <c r="AK5" s="78"/>
      <c r="AL5" s="79"/>
      <c r="AM5" s="39" t="s">
        <v>220</v>
      </c>
      <c r="AN5" s="80" t="s">
        <v>221</v>
      </c>
      <c r="AO5" s="85"/>
      <c r="AP5" s="86" t="s">
        <v>222</v>
      </c>
      <c r="AQ5" s="87"/>
    </row>
    <row r="6" s="2" customFormat="1" ht="15" customHeight="1" spans="1:43">
      <c r="A6" s="14"/>
      <c r="B6" s="14"/>
      <c r="C6" s="14"/>
      <c r="D6" s="14"/>
      <c r="E6" s="14"/>
      <c r="F6" s="15"/>
      <c r="G6" s="14"/>
      <c r="H6" s="14"/>
      <c r="I6" s="22" t="s">
        <v>116</v>
      </c>
      <c r="J6" s="12" t="s">
        <v>149</v>
      </c>
      <c r="K6" s="11" t="s">
        <v>117</v>
      </c>
      <c r="L6" s="14"/>
      <c r="M6" s="38"/>
      <c r="N6" s="38"/>
      <c r="O6" s="39"/>
      <c r="P6" s="41"/>
      <c r="Q6" s="39"/>
      <c r="R6" s="55"/>
      <c r="S6" s="55"/>
      <c r="T6" s="39"/>
      <c r="U6" s="39"/>
      <c r="V6" s="39"/>
      <c r="W6" s="55"/>
      <c r="X6" s="59" t="s">
        <v>150</v>
      </c>
      <c r="Y6" s="59" t="s">
        <v>223</v>
      </c>
      <c r="Z6" s="59" t="s">
        <v>224</v>
      </c>
      <c r="AA6" s="71" t="s">
        <v>173</v>
      </c>
      <c r="AB6" s="56" t="s">
        <v>153</v>
      </c>
      <c r="AC6" s="41" t="s">
        <v>224</v>
      </c>
      <c r="AD6" s="71" t="s">
        <v>225</v>
      </c>
      <c r="AE6" s="56" t="s">
        <v>153</v>
      </c>
      <c r="AF6" s="41" t="s">
        <v>224</v>
      </c>
      <c r="AG6" s="81" t="s">
        <v>173</v>
      </c>
      <c r="AH6" s="82" t="s">
        <v>153</v>
      </c>
      <c r="AI6" s="82" t="s">
        <v>224</v>
      </c>
      <c r="AJ6" s="81" t="s">
        <v>173</v>
      </c>
      <c r="AK6" s="82" t="s">
        <v>153</v>
      </c>
      <c r="AL6" s="82" t="s">
        <v>224</v>
      </c>
      <c r="AM6" s="39"/>
      <c r="AN6" s="81" t="s">
        <v>226</v>
      </c>
      <c r="AO6" s="82" t="s">
        <v>153</v>
      </c>
      <c r="AP6" s="71" t="s">
        <v>227</v>
      </c>
      <c r="AQ6" s="88" t="s">
        <v>228</v>
      </c>
    </row>
    <row r="7" spans="1:43">
      <c r="A7" s="14">
        <v>1</v>
      </c>
      <c r="B7" s="11" t="s">
        <v>229</v>
      </c>
      <c r="C7" s="16" t="s">
        <v>230</v>
      </c>
      <c r="D7" s="17" t="s">
        <v>231</v>
      </c>
      <c r="E7" s="14">
        <v>1</v>
      </c>
      <c r="F7" s="11" t="s">
        <v>232</v>
      </c>
      <c r="G7" s="18">
        <v>42887</v>
      </c>
      <c r="H7" s="18">
        <f>G7</f>
        <v>42887</v>
      </c>
      <c r="I7" s="23">
        <f>ROUND(E7*AP7,-2)</f>
        <v>10900</v>
      </c>
      <c r="J7" s="42">
        <f>V7</f>
        <v>0.7</v>
      </c>
      <c r="K7" s="23">
        <f>ROUNDDOWN(J7*I7,-2)</f>
        <v>7600</v>
      </c>
      <c r="L7" s="43"/>
      <c r="M7" s="44">
        <v>33350</v>
      </c>
      <c r="N7" s="45"/>
      <c r="O7" s="46" t="s">
        <v>22</v>
      </c>
      <c r="P7" s="46"/>
      <c r="Q7" s="46" t="s">
        <v>233</v>
      </c>
      <c r="R7" s="60">
        <v>6</v>
      </c>
      <c r="S7" s="61">
        <f>IF(R7-("2019/3/21"-G7)/365&lt;1,"1.00",ROUND(R7-("2019-3-21"-G7)/365,2))</f>
        <v>4.2</v>
      </c>
      <c r="T7" s="62">
        <f>MEDIAN(15,ROUND(S7/(S7+ROUND(("2019-3-21"-G7)/365,2))*100,0),99)/100</f>
        <v>0.7</v>
      </c>
      <c r="U7" s="62">
        <f>T7</f>
        <v>0.7</v>
      </c>
      <c r="V7" s="63">
        <f>ROUND(T7*0.4+U7*0.6,2)</f>
        <v>0.7</v>
      </c>
      <c r="W7" s="64" t="s">
        <v>234</v>
      </c>
      <c r="X7" s="48">
        <v>10900</v>
      </c>
      <c r="Y7" s="72">
        <v>0.13</v>
      </c>
      <c r="Z7" s="73">
        <f>ROUND(X7/(1+Y7)*Y7,0)</f>
        <v>1254</v>
      </c>
      <c r="AA7" s="74">
        <v>0</v>
      </c>
      <c r="AB7" s="75">
        <f>ROUND(X7*AA7,0)</f>
        <v>0</v>
      </c>
      <c r="AC7" s="75">
        <f>ROUND(AB7/1.09*0.09,0)</f>
        <v>0</v>
      </c>
      <c r="AD7" s="74">
        <v>0</v>
      </c>
      <c r="AE7" s="75">
        <f>ROUND(X7*AD7,0)</f>
        <v>0</v>
      </c>
      <c r="AF7" s="74">
        <f>ROUND(AE7/1.09*0.09,0)</f>
        <v>0</v>
      </c>
      <c r="AG7" s="74">
        <v>0</v>
      </c>
      <c r="AH7" s="75">
        <f>ROUND(X7*AG7,0)</f>
        <v>0</v>
      </c>
      <c r="AI7" s="74">
        <f>ROUND(AH7/1.06*0.06,0)</f>
        <v>0</v>
      </c>
      <c r="AJ7" s="74">
        <v>0</v>
      </c>
      <c r="AK7" s="75">
        <f>ROUND((X7+AB7+AE7+AH7)*AJ7,0)</f>
        <v>0</v>
      </c>
      <c r="AL7" s="75">
        <f>ROUND(AK7/1.06*0.06,0)</f>
        <v>0</v>
      </c>
      <c r="AM7" s="83">
        <v>0.1</v>
      </c>
      <c r="AN7" s="84">
        <v>0.0435</v>
      </c>
      <c r="AO7" s="75">
        <f>IF(AM7&lt;=0.5,0,ROUND((X7+AB7+AE7+AH7+AK7)*AN7*AM7/2,0))</f>
        <v>0</v>
      </c>
      <c r="AP7" s="73">
        <f>IF(O7="市场法",X7,(X7+AB7+AE7+AH7+AK7+AO7))</f>
        <v>10900</v>
      </c>
      <c r="AQ7" s="4">
        <f>IF(O7="市场法",X7,(X7+AB7+AE7+AH7+AK7+AO7-Z7-AC7-AF7-AI7-AL7))</f>
        <v>9646</v>
      </c>
    </row>
    <row r="8" spans="1:43">
      <c r="A8" s="14">
        <v>2</v>
      </c>
      <c r="B8" s="11" t="s">
        <v>235</v>
      </c>
      <c r="C8" s="16" t="s">
        <v>236</v>
      </c>
      <c r="D8" s="17" t="s">
        <v>237</v>
      </c>
      <c r="E8" s="14">
        <v>2</v>
      </c>
      <c r="F8" s="11" t="s">
        <v>232</v>
      </c>
      <c r="G8" s="18">
        <v>42898</v>
      </c>
      <c r="H8" s="18">
        <f>G8</f>
        <v>42898</v>
      </c>
      <c r="I8" s="23">
        <f>ROUND(E8*AP8,-2)</f>
        <v>82800</v>
      </c>
      <c r="J8" s="42">
        <f>V8</f>
        <v>0.89</v>
      </c>
      <c r="K8" s="23">
        <f t="shared" ref="K8:K11" si="0">ROUNDDOWN(J8*I8,-2)</f>
        <v>73600</v>
      </c>
      <c r="L8" s="47"/>
      <c r="M8" s="44">
        <v>35000</v>
      </c>
      <c r="N8" s="45"/>
      <c r="O8" s="46" t="s">
        <v>22</v>
      </c>
      <c r="P8" s="46"/>
      <c r="Q8" s="46" t="s">
        <v>238</v>
      </c>
      <c r="R8" s="60">
        <v>16</v>
      </c>
      <c r="S8" s="61">
        <f>IF(R8-("2019/3/21"-G8)/365&lt;1,"1.00",ROUND(R8-("2019-3-21"-G8)/365,2))</f>
        <v>14.23</v>
      </c>
      <c r="T8" s="62">
        <f>MEDIAN(15,ROUND(S8/(S8+ROUND(("2019-3-21"-G8)/365,2))*100,0),99)/100</f>
        <v>0.89</v>
      </c>
      <c r="U8" s="62">
        <f t="shared" ref="U8:U11" si="1">T8</f>
        <v>0.89</v>
      </c>
      <c r="V8" s="63">
        <f t="shared" ref="V8:V11" si="2">ROUND(T8*0.4+U8*0.6,2)</f>
        <v>0.89</v>
      </c>
      <c r="W8" s="64" t="s">
        <v>239</v>
      </c>
      <c r="X8" s="48">
        <v>39700</v>
      </c>
      <c r="Y8" s="72">
        <v>0.13</v>
      </c>
      <c r="Z8" s="73">
        <f t="shared" ref="Z8:Z11" si="3">ROUND(X8/(1+Y8)*Y8,0)</f>
        <v>4567</v>
      </c>
      <c r="AA8" s="74">
        <v>0</v>
      </c>
      <c r="AB8" s="75">
        <f t="shared" ref="AB8:AB11" si="4">ROUND(X8*AA8,0)</f>
        <v>0</v>
      </c>
      <c r="AC8" s="75">
        <f t="shared" ref="AC8:AC11" si="5">ROUND(AB8/1.09*0.09,0)</f>
        <v>0</v>
      </c>
      <c r="AD8" s="74">
        <v>0</v>
      </c>
      <c r="AE8" s="75">
        <f t="shared" ref="AE8:AE11" si="6">ROUND(X8*AD8,0)</f>
        <v>0</v>
      </c>
      <c r="AF8" s="74">
        <f t="shared" ref="AF8:AF11" si="7">ROUND(AE8/1.09*0.09,0)</f>
        <v>0</v>
      </c>
      <c r="AG8" s="74">
        <v>0</v>
      </c>
      <c r="AH8" s="75">
        <f t="shared" ref="AH8:AH11" si="8">ROUND(X8*AG8,0)</f>
        <v>0</v>
      </c>
      <c r="AI8" s="74">
        <f t="shared" ref="AI8:AI11" si="9">ROUND(AH8/1.06*0.06,0)</f>
        <v>0</v>
      </c>
      <c r="AJ8" s="74">
        <v>0.02</v>
      </c>
      <c r="AK8" s="75">
        <f t="shared" ref="AK8:AK11" si="10">ROUND((X8+AB8+AE8+AH8)*AJ8,0)</f>
        <v>794</v>
      </c>
      <c r="AL8" s="75">
        <f t="shared" ref="AL8:AL11" si="11">ROUND(AK8/1.06*0.06,0)</f>
        <v>45</v>
      </c>
      <c r="AM8" s="83">
        <v>1</v>
      </c>
      <c r="AN8" s="84">
        <v>0.0435</v>
      </c>
      <c r="AO8" s="75">
        <f t="shared" ref="AO8:AO11" si="12">IF(AM8&lt;=0.5,0,ROUND((X8+AB8+AE8+AH8+AK8)*AN8*AM8/2,0))</f>
        <v>881</v>
      </c>
      <c r="AP8" s="73">
        <f t="shared" ref="AP8:AP11" si="13">IF(O8="市场法",X8,(X8+AB8+AE8+AH8+AK8+AO8))</f>
        <v>41375</v>
      </c>
      <c r="AQ8" s="4">
        <f t="shared" ref="AQ8:AQ11" si="14">IF(O8="市场法",X8,(X8+AB8+AE8+AH8+AK8+AO8-Z8-AC8-AF8-AI8-AL8))</f>
        <v>36763</v>
      </c>
    </row>
    <row r="9" spans="1:43">
      <c r="A9" s="14">
        <v>3</v>
      </c>
      <c r="B9" s="11" t="s">
        <v>240</v>
      </c>
      <c r="C9" s="16" t="s">
        <v>241</v>
      </c>
      <c r="D9" s="17" t="s">
        <v>242</v>
      </c>
      <c r="E9" s="14">
        <v>11</v>
      </c>
      <c r="F9" s="11" t="s">
        <v>232</v>
      </c>
      <c r="G9" s="18">
        <v>42887</v>
      </c>
      <c r="H9" s="18">
        <f>G9</f>
        <v>42887</v>
      </c>
      <c r="I9" s="23">
        <f>ROUND(E9*AP9,-2)</f>
        <v>7400</v>
      </c>
      <c r="J9" s="42">
        <f>V9</f>
        <v>0.78</v>
      </c>
      <c r="K9" s="23">
        <f t="shared" si="0"/>
        <v>5700</v>
      </c>
      <c r="L9" s="47"/>
      <c r="M9" s="44"/>
      <c r="N9" s="45"/>
      <c r="O9" s="46" t="s">
        <v>22</v>
      </c>
      <c r="P9" s="48"/>
      <c r="Q9" s="46" t="s">
        <v>243</v>
      </c>
      <c r="R9" s="60">
        <v>8</v>
      </c>
      <c r="S9" s="61">
        <f>IF(R9-("2019/3/21"-G9)/365&lt;1,"1.00",ROUND(R9-("2019-3-21"-G9)/365,2))</f>
        <v>6.2</v>
      </c>
      <c r="T9" s="62">
        <f>MEDIAN(15,ROUND(S9/(S9+ROUND(("2019-3-21"-G9)/365,2))*100,0),99)/100</f>
        <v>0.78</v>
      </c>
      <c r="U9" s="62">
        <f t="shared" si="1"/>
        <v>0.78</v>
      </c>
      <c r="V9" s="63">
        <f t="shared" si="2"/>
        <v>0.78</v>
      </c>
      <c r="W9" s="65" t="s">
        <v>244</v>
      </c>
      <c r="X9" s="48">
        <v>672</v>
      </c>
      <c r="Y9" s="72">
        <v>0.13</v>
      </c>
      <c r="Z9" s="73">
        <f t="shared" si="3"/>
        <v>77</v>
      </c>
      <c r="AA9" s="74">
        <v>0</v>
      </c>
      <c r="AB9" s="75">
        <f t="shared" si="4"/>
        <v>0</v>
      </c>
      <c r="AC9" s="75">
        <f t="shared" si="5"/>
        <v>0</v>
      </c>
      <c r="AD9" s="74">
        <v>0</v>
      </c>
      <c r="AE9" s="75">
        <f t="shared" si="6"/>
        <v>0</v>
      </c>
      <c r="AF9" s="74">
        <f t="shared" si="7"/>
        <v>0</v>
      </c>
      <c r="AG9" s="74">
        <v>0</v>
      </c>
      <c r="AH9" s="75">
        <f t="shared" si="8"/>
        <v>0</v>
      </c>
      <c r="AI9" s="74">
        <f t="shared" si="9"/>
        <v>0</v>
      </c>
      <c r="AJ9" s="74">
        <v>0</v>
      </c>
      <c r="AK9" s="75">
        <f t="shared" si="10"/>
        <v>0</v>
      </c>
      <c r="AL9" s="75">
        <f t="shared" si="11"/>
        <v>0</v>
      </c>
      <c r="AM9" s="83">
        <v>0.1</v>
      </c>
      <c r="AN9" s="84">
        <v>0.0435</v>
      </c>
      <c r="AO9" s="75">
        <f t="shared" si="12"/>
        <v>0</v>
      </c>
      <c r="AP9" s="73">
        <f t="shared" si="13"/>
        <v>672</v>
      </c>
      <c r="AQ9" s="4">
        <f t="shared" si="14"/>
        <v>595</v>
      </c>
    </row>
    <row r="10" spans="1:43">
      <c r="A10" s="14">
        <v>4</v>
      </c>
      <c r="B10" s="11" t="s">
        <v>245</v>
      </c>
      <c r="C10" s="16" t="s">
        <v>246</v>
      </c>
      <c r="D10" s="17" t="s">
        <v>247</v>
      </c>
      <c r="E10" s="14">
        <v>55</v>
      </c>
      <c r="F10" s="11" t="s">
        <v>232</v>
      </c>
      <c r="G10" s="18">
        <v>42887</v>
      </c>
      <c r="H10" s="18">
        <f>G10</f>
        <v>42887</v>
      </c>
      <c r="I10" s="23">
        <f>ROUND(E10*AP10,-2)</f>
        <v>35000</v>
      </c>
      <c r="J10" s="42">
        <f>V10</f>
        <v>0.78</v>
      </c>
      <c r="K10" s="23">
        <f t="shared" si="0"/>
        <v>27300</v>
      </c>
      <c r="L10" s="47"/>
      <c r="M10" s="44"/>
      <c r="N10" s="45"/>
      <c r="O10" s="46" t="s">
        <v>22</v>
      </c>
      <c r="P10" s="49"/>
      <c r="Q10" s="46" t="s">
        <v>243</v>
      </c>
      <c r="R10" s="60">
        <v>8</v>
      </c>
      <c r="S10" s="61">
        <f>IF(R10-("2019/3/21"-G10)/365&lt;1,"1.00",ROUND(R10-("2019-3-21"-G10)/365,2))</f>
        <v>6.2</v>
      </c>
      <c r="T10" s="62">
        <f>MEDIAN(15,ROUND(S10/(S10+ROUND(("2019-3-21"-G10)/365,2))*100,0),99)/100</f>
        <v>0.78</v>
      </c>
      <c r="U10" s="62">
        <f t="shared" si="1"/>
        <v>0.78</v>
      </c>
      <c r="V10" s="63">
        <f t="shared" si="2"/>
        <v>0.78</v>
      </c>
      <c r="W10" s="65" t="s">
        <v>244</v>
      </c>
      <c r="X10" s="49">
        <v>637</v>
      </c>
      <c r="Y10" s="72">
        <v>0.13</v>
      </c>
      <c r="Z10" s="73">
        <f t="shared" si="3"/>
        <v>73</v>
      </c>
      <c r="AA10" s="74">
        <v>0</v>
      </c>
      <c r="AB10" s="75">
        <f t="shared" si="4"/>
        <v>0</v>
      </c>
      <c r="AC10" s="75">
        <f t="shared" si="5"/>
        <v>0</v>
      </c>
      <c r="AD10" s="74">
        <v>0</v>
      </c>
      <c r="AE10" s="75">
        <f t="shared" si="6"/>
        <v>0</v>
      </c>
      <c r="AF10" s="74">
        <f t="shared" si="7"/>
        <v>0</v>
      </c>
      <c r="AG10" s="74">
        <v>0</v>
      </c>
      <c r="AH10" s="75">
        <f t="shared" si="8"/>
        <v>0</v>
      </c>
      <c r="AI10" s="74">
        <f t="shared" si="9"/>
        <v>0</v>
      </c>
      <c r="AJ10" s="74">
        <v>0</v>
      </c>
      <c r="AK10" s="75">
        <f t="shared" si="10"/>
        <v>0</v>
      </c>
      <c r="AL10" s="75">
        <f t="shared" si="11"/>
        <v>0</v>
      </c>
      <c r="AM10" s="83">
        <v>0.1</v>
      </c>
      <c r="AN10" s="84">
        <v>0.0435</v>
      </c>
      <c r="AO10" s="75">
        <f t="shared" si="12"/>
        <v>0</v>
      </c>
      <c r="AP10" s="73">
        <f t="shared" si="13"/>
        <v>637</v>
      </c>
      <c r="AQ10" s="4">
        <f t="shared" si="14"/>
        <v>564</v>
      </c>
    </row>
    <row r="11" spans="1:43">
      <c r="A11" s="14">
        <v>5</v>
      </c>
      <c r="B11" s="11" t="s">
        <v>248</v>
      </c>
      <c r="C11" s="16" t="s">
        <v>249</v>
      </c>
      <c r="D11" s="17" t="s">
        <v>250</v>
      </c>
      <c r="E11" s="14">
        <v>18</v>
      </c>
      <c r="F11" s="11" t="s">
        <v>232</v>
      </c>
      <c r="G11" s="18">
        <v>42887</v>
      </c>
      <c r="H11" s="18">
        <f>G11</f>
        <v>42887</v>
      </c>
      <c r="I11" s="23">
        <f>ROUND(E11*AP11,-2)</f>
        <v>10200</v>
      </c>
      <c r="J11" s="42">
        <f>V11</f>
        <v>0.78</v>
      </c>
      <c r="K11" s="23">
        <f t="shared" si="0"/>
        <v>7900</v>
      </c>
      <c r="L11" s="47"/>
      <c r="M11" s="44"/>
      <c r="N11" s="45"/>
      <c r="O11" s="46" t="s">
        <v>22</v>
      </c>
      <c r="P11" s="49"/>
      <c r="Q11" s="46" t="s">
        <v>243</v>
      </c>
      <c r="R11" s="60">
        <v>8</v>
      </c>
      <c r="S11" s="61">
        <f>IF(R11-("2019/3/21"-G11)/365&lt;1,"1.00",ROUND(R11-("2019-3-21"-G11)/365,2))</f>
        <v>6.2</v>
      </c>
      <c r="T11" s="62">
        <f>MEDIAN(15,ROUND(S11/(S11+ROUND(("2019-3-21"-G11)/365,2))*100,0),99)/100</f>
        <v>0.78</v>
      </c>
      <c r="U11" s="62">
        <f t="shared" si="1"/>
        <v>0.78</v>
      </c>
      <c r="V11" s="63">
        <f t="shared" si="2"/>
        <v>0.78</v>
      </c>
      <c r="W11" s="65" t="s">
        <v>244</v>
      </c>
      <c r="X11" s="49">
        <v>564</v>
      </c>
      <c r="Y11" s="72">
        <v>0.13</v>
      </c>
      <c r="Z11" s="73">
        <f t="shared" si="3"/>
        <v>65</v>
      </c>
      <c r="AA11" s="74">
        <v>0</v>
      </c>
      <c r="AB11" s="75">
        <f t="shared" si="4"/>
        <v>0</v>
      </c>
      <c r="AC11" s="75">
        <f t="shared" si="5"/>
        <v>0</v>
      </c>
      <c r="AD11" s="74">
        <v>0</v>
      </c>
      <c r="AE11" s="75">
        <f t="shared" si="6"/>
        <v>0</v>
      </c>
      <c r="AF11" s="74">
        <f t="shared" si="7"/>
        <v>0</v>
      </c>
      <c r="AG11" s="74">
        <v>0</v>
      </c>
      <c r="AH11" s="75">
        <f t="shared" si="8"/>
        <v>0</v>
      </c>
      <c r="AI11" s="74">
        <f t="shared" si="9"/>
        <v>0</v>
      </c>
      <c r="AJ11" s="74">
        <v>0</v>
      </c>
      <c r="AK11" s="75">
        <f t="shared" si="10"/>
        <v>0</v>
      </c>
      <c r="AL11" s="75">
        <f t="shared" si="11"/>
        <v>0</v>
      </c>
      <c r="AM11" s="83">
        <v>0.1</v>
      </c>
      <c r="AN11" s="84">
        <v>0.0435</v>
      </c>
      <c r="AO11" s="75">
        <f t="shared" si="12"/>
        <v>0</v>
      </c>
      <c r="AP11" s="73">
        <f t="shared" si="13"/>
        <v>564</v>
      </c>
      <c r="AQ11" s="4">
        <f t="shared" si="14"/>
        <v>499</v>
      </c>
    </row>
    <row r="12" spans="1:32">
      <c r="A12" s="14"/>
      <c r="B12" s="19" t="s">
        <v>251</v>
      </c>
      <c r="C12" s="14"/>
      <c r="D12" s="20"/>
      <c r="E12" s="14"/>
      <c r="F12" s="14"/>
      <c r="G12" s="18"/>
      <c r="H12" s="18"/>
      <c r="I12" s="23"/>
      <c r="J12" s="50"/>
      <c r="K12" s="23">
        <f t="shared" ref="K12" si="15">ROUNDDOWN(J12*I12/100,-2)</f>
        <v>0</v>
      </c>
      <c r="L12" s="51"/>
      <c r="M12" s="44"/>
      <c r="V12" s="3"/>
      <c r="X12" s="3"/>
      <c r="Y12" s="3"/>
      <c r="Z12" s="3"/>
      <c r="AA12" s="76"/>
      <c r="AB12" s="76"/>
      <c r="AC12" s="76"/>
      <c r="AD12" s="3"/>
      <c r="AE12" s="3"/>
      <c r="AF12" s="3"/>
    </row>
    <row r="13" spans="1:32">
      <c r="A13" s="21" t="s">
        <v>168</v>
      </c>
      <c r="B13" s="22"/>
      <c r="C13" s="14"/>
      <c r="D13" s="18"/>
      <c r="E13" s="23"/>
      <c r="F13" s="23"/>
      <c r="G13" s="23"/>
      <c r="H13" s="23"/>
      <c r="I13" s="52">
        <f>SUM(I7:I12)</f>
        <v>146300</v>
      </c>
      <c r="J13" s="23"/>
      <c r="K13" s="23">
        <f>SUM(K7:K12)</f>
        <v>122100</v>
      </c>
      <c r="L13" s="20"/>
      <c r="M13" s="53"/>
      <c r="V13" s="3"/>
      <c r="X13" s="3"/>
      <c r="Y13" s="3"/>
      <c r="Z13" s="3"/>
      <c r="AA13" s="3"/>
      <c r="AB13" s="3"/>
      <c r="AC13" s="3"/>
      <c r="AD13" s="3"/>
      <c r="AE13" s="3"/>
      <c r="AF13" s="3"/>
    </row>
    <row r="14" spans="1:32">
      <c r="A14" s="24" t="str">
        <f>基本信息!C7</f>
        <v>委托人：YYY公司</v>
      </c>
      <c r="B14" s="25"/>
      <c r="C14" s="25"/>
      <c r="D14" s="26"/>
      <c r="E14" s="26"/>
      <c r="F14" s="26"/>
      <c r="G14" s="26"/>
      <c r="H14" s="26"/>
      <c r="I14" s="25" t="str">
        <f>基本信息!C5</f>
        <v>评估人员：张三  李四</v>
      </c>
      <c r="J14" s="25"/>
      <c r="K14" s="25"/>
      <c r="L14" s="25"/>
      <c r="M14" s="54"/>
      <c r="V14" s="3"/>
      <c r="X14" s="3"/>
      <c r="Y14" s="3"/>
      <c r="Z14" s="3"/>
      <c r="AA14" s="3"/>
      <c r="AB14" s="3"/>
      <c r="AC14" s="3"/>
      <c r="AD14" s="3"/>
      <c r="AE14" s="3"/>
      <c r="AF14" s="3"/>
    </row>
    <row r="15" spans="1:32">
      <c r="A15" s="26" t="str">
        <f>基本信息!C6</f>
        <v>填表日期：2019年1月1日</v>
      </c>
      <c r="B15" s="26"/>
      <c r="C15" s="26"/>
      <c r="D15" s="26"/>
      <c r="E15" s="26"/>
      <c r="F15" s="26"/>
      <c r="G15" s="26"/>
      <c r="H15" s="26"/>
      <c r="I15" s="26"/>
      <c r="J15" s="26"/>
      <c r="K15" s="26"/>
      <c r="L15" s="26"/>
      <c r="M15" s="26"/>
      <c r="V15" s="3"/>
      <c r="X15" s="3"/>
      <c r="Y15" s="3"/>
      <c r="Z15" s="3"/>
      <c r="AA15" s="3"/>
      <c r="AB15" s="3"/>
      <c r="AC15" s="3"/>
      <c r="AD15" s="3"/>
      <c r="AE15" s="3"/>
      <c r="AF15" s="3"/>
    </row>
    <row r="16" spans="1:32">
      <c r="A16" s="27" t="s">
        <v>252</v>
      </c>
      <c r="V16" s="3"/>
      <c r="X16" s="3"/>
      <c r="Y16" s="3"/>
      <c r="Z16" s="3"/>
      <c r="AA16" s="3"/>
      <c r="AB16" s="3"/>
      <c r="AC16" s="3"/>
      <c r="AD16" s="3"/>
      <c r="AE16" s="3"/>
      <c r="AF16" s="3"/>
    </row>
    <row r="17" spans="22:32">
      <c r="V17" s="3"/>
      <c r="X17" s="3"/>
      <c r="Y17" s="3"/>
      <c r="Z17" s="3"/>
      <c r="AA17" s="3"/>
      <c r="AB17" s="3"/>
      <c r="AC17" s="3"/>
      <c r="AD17" s="3"/>
      <c r="AE17" s="3"/>
      <c r="AF17" s="3"/>
    </row>
  </sheetData>
  <mergeCells count="31">
    <mergeCell ref="A3:L3"/>
    <mergeCell ref="I5:K5"/>
    <mergeCell ref="X5:Z5"/>
    <mergeCell ref="AA5:AC5"/>
    <mergeCell ref="AD5:AF5"/>
    <mergeCell ref="AG5:AI5"/>
    <mergeCell ref="AJ5:AL5"/>
    <mergeCell ref="AN5:AO5"/>
    <mergeCell ref="AP5:AQ5"/>
    <mergeCell ref="A13:B13"/>
    <mergeCell ref="A5:A6"/>
    <mergeCell ref="B5:B6"/>
    <mergeCell ref="C5:C6"/>
    <mergeCell ref="D5:D6"/>
    <mergeCell ref="E5:E6"/>
    <mergeCell ref="F5:F6"/>
    <mergeCell ref="G5:G6"/>
    <mergeCell ref="H5:H6"/>
    <mergeCell ref="L5:L6"/>
    <mergeCell ref="M5:M6"/>
    <mergeCell ref="N5:N6"/>
    <mergeCell ref="O5:O6"/>
    <mergeCell ref="P5:P6"/>
    <mergeCell ref="Q5:Q6"/>
    <mergeCell ref="R5:R6"/>
    <mergeCell ref="S5:S6"/>
    <mergeCell ref="T5:T6"/>
    <mergeCell ref="U5:U6"/>
    <mergeCell ref="V5:V6"/>
    <mergeCell ref="W5:W6"/>
    <mergeCell ref="AM5:AM6"/>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34" sqref="G34"/>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变量表</vt:lpstr>
      <vt:lpstr>基本信息</vt:lpstr>
      <vt:lpstr>4-6资产汇总表</vt:lpstr>
      <vt:lpstr>4-6-1房屋建筑物</vt:lpstr>
      <vt:lpstr>前期费率</vt:lpstr>
      <vt:lpstr>机器设备</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刘乐</cp:lastModifiedBy>
  <dcterms:created xsi:type="dcterms:W3CDTF">2006-09-16T00:00:00Z</dcterms:created>
  <dcterms:modified xsi:type="dcterms:W3CDTF">2020-01-18T08:16:48Z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2052-10.8.2.6543</vt:lpwstr>
  </property>
</Properties>
</file>